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never" codeName="DieseArbeitsmappe" defaultThemeVersion="124226"/>
  <mc:AlternateContent xmlns:mc="http://schemas.openxmlformats.org/markup-compatibility/2006">
    <mc:Choice Requires="x15">
      <x15ac:absPath xmlns:x15ac="http://schemas.microsoft.com/office/spreadsheetml/2010/11/ac" url="https://bmwgroup.sharepoint.com/teams/MZ-32CE/Shared Documents/Kalkulation/Fahren/Fahrdynamik/05_Lenksysteme/10 Lenkgetriebe/LG/1376925_Lenkgetriebe_G65,66,67,79/02_Angebote/Thyssen/20221013/"/>
    </mc:Choice>
  </mc:AlternateContent>
  <xr:revisionPtr revIDLastSave="572" documentId="11_2C4A01D7D102C3C7D5A565AAF273515002756A26" xr6:coauthVersionLast="47" xr6:coauthVersionMax="47" xr10:uidLastSave="{FD862569-4430-43EE-AF52-4A546D3FD8D7}"/>
  <bookViews>
    <workbookView minimized="1" xWindow="255" yWindow="570" windowWidth="28650" windowHeight="12090" xr2:uid="{00000000-000D-0000-FFFF-FFFF00000000}"/>
  </bookViews>
  <sheets>
    <sheet name="Zusammenfassung" sheetId="4" r:id="rId1"/>
    <sheet name="Fertigungskosten" sheetId="6" r:id="rId2"/>
    <sheet name="Material" sheetId="8" r:id="rId3"/>
    <sheet name="Vgl Material" sheetId="9" r:id="rId4"/>
    <sheet name="Rüstkosten EU" sheetId="2"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#REF!</definedName>
    <definedName name="_______________abw1">#REF!</definedName>
    <definedName name="_______________abw2">#REF!</definedName>
    <definedName name="_______________abw3">#REF!</definedName>
    <definedName name="_______________abw4">#REF!</definedName>
    <definedName name="_______________abw5">#REF!</definedName>
    <definedName name="______________abw1">#REF!</definedName>
    <definedName name="______________abw2">#REF!</definedName>
    <definedName name="______________abw3">#REF!</definedName>
    <definedName name="______________abw4">#REF!</definedName>
    <definedName name="______________abw5">#REF!</definedName>
    <definedName name="______________C" localSheetId="1">Fertigungskosten!______________C</definedName>
    <definedName name="______________C">Fertigungskosten!______________C</definedName>
    <definedName name="______________ps2" localSheetId="1">Fertigungskosten!______________ps2</definedName>
    <definedName name="______________ps2">Fertigungskosten!______________ps2</definedName>
    <definedName name="______________zz999">#REF!</definedName>
    <definedName name="_____________C">#N/A</definedName>
    <definedName name="_____________ps2">#N/A</definedName>
    <definedName name="_____________zz999">#REF!</definedName>
    <definedName name="____________abw1">#REF!</definedName>
    <definedName name="____________abw2">#REF!</definedName>
    <definedName name="____________abw3">#REF!</definedName>
    <definedName name="____________abw4">#REF!</definedName>
    <definedName name="____________abw5">#REF!</definedName>
    <definedName name="___________C">#N/A</definedName>
    <definedName name="___________ps2">#N/A</definedName>
    <definedName name="___________zz999">#REF!</definedName>
    <definedName name="__________abw1">#REF!</definedName>
    <definedName name="__________abw2">#REF!</definedName>
    <definedName name="__________abw3">#REF!</definedName>
    <definedName name="__________abw4">#REF!</definedName>
    <definedName name="__________abw5">#REF!</definedName>
    <definedName name="_________C">#N/A</definedName>
    <definedName name="_________ps2">#N/A</definedName>
    <definedName name="_________zz999">#REF!</definedName>
    <definedName name="________abw1">#REF!</definedName>
    <definedName name="________abw2">#REF!</definedName>
    <definedName name="________abw3">#REF!</definedName>
    <definedName name="________abw4">#REF!</definedName>
    <definedName name="________abw5">#REF!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1">#REF!</definedName>
    <definedName name="________DAT2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C">#N/A</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ps2">#N/A</definedName>
    <definedName name="_______zz999">#REF!</definedName>
    <definedName name="______abw1">#REF!</definedName>
    <definedName name="______abw2">#REF!</definedName>
    <definedName name="______abw3">#REF!</definedName>
    <definedName name="______abw4">#REF!</definedName>
    <definedName name="______abw5">#REF!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C">#N/A</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ps2">#N/A</definedName>
    <definedName name="_____zz999">#REF!</definedName>
    <definedName name="____abw1">#REF!</definedName>
    <definedName name="____abw2">#REF!</definedName>
    <definedName name="____abw3">#REF!</definedName>
    <definedName name="____abw4">#REF!</definedName>
    <definedName name="____abw5">#REF!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abw1">#REF!</definedName>
    <definedName name="___abw2">#REF!</definedName>
    <definedName name="___abw3">#REF!</definedName>
    <definedName name="___abw4">#REF!</definedName>
    <definedName name="___abw5">#REF!</definedName>
    <definedName name="___C">#N/A</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s2">#N/A</definedName>
    <definedName name="___zz999">#REF!</definedName>
    <definedName name="__abw1">#REF!</definedName>
    <definedName name="__abw2">#REF!</definedName>
    <definedName name="__abw3">#REF!</definedName>
    <definedName name="__abw4">#REF!</definedName>
    <definedName name="__abw5">#REF!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zz999">#REF!</definedName>
    <definedName name="_C">#N/A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Material!$AB$1:$AB$7090</definedName>
    <definedName name="_ps2">#N/A</definedName>
    <definedName name="_sLG1">[1]str!$AE$27</definedName>
    <definedName name="_zz999">#REF!</definedName>
    <definedName name="A_Englisch">'[2]Assumptions sheet raw material'!#REF!</definedName>
    <definedName name="AAAAAAAAAAAAA">'[3]Presta Steering_Eckdaten '!#REF!</definedName>
    <definedName name="Abt_SD">[4]SD!$A$12:$A$68</definedName>
    <definedName name="Abwicklungsmodelle" localSheetId="1">[5]Prämissenblatt_Rohstoff!$H$73:$H$76</definedName>
    <definedName name="Abwicklungsmodelle">[6]Prämissenblatt_Rohstoff!$H$73:$H$76</definedName>
    <definedName name="AFASUM" localSheetId="2">#REF!</definedName>
    <definedName name="AFASUM">#REF!</definedName>
    <definedName name="afazin" localSheetId="2">#REF!</definedName>
    <definedName name="afazin">#REF!</definedName>
    <definedName name="AlBtSt" localSheetId="2">#REF!</definedName>
    <definedName name="AlBtSt">#REF!</definedName>
    <definedName name="Antragssumme" localSheetId="2">#REF!</definedName>
    <definedName name="Antragssumme">#REF!</definedName>
    <definedName name="ANTRS_PI_2_10" localSheetId="2">#REF!</definedName>
    <definedName name="ANTRS_PI_2_10">#REF!</definedName>
    <definedName name="ANZ" localSheetId="2">#REF!</definedName>
    <definedName name="ANZ">#REF!</definedName>
    <definedName name="ASD">#REF!</definedName>
    <definedName name="ASDASDASDAD">#REF!</definedName>
    <definedName name="asdflkjasf">#REF!</definedName>
    <definedName name="asfasf">#REF!</definedName>
    <definedName name="Auswahl">[7]Feiertage!$B$4:$R$21</definedName>
    <definedName name="Barwert_Kapitaleinsatz" localSheetId="2">#REF!</definedName>
    <definedName name="Barwert_Kapitaleinsatz">#REF!</definedName>
    <definedName name="Barwert_Rückflüsse" localSheetId="2">#REF!</definedName>
    <definedName name="Barwert_Rückflüsse">#REF!</definedName>
    <definedName name="BarwertInv" localSheetId="2">'[8]Berechnung WiRe'!$R$39</definedName>
    <definedName name="BarwertInv">'[8]Berechnung WiRe'!$R$39</definedName>
    <definedName name="Basisjahr" localSheetId="2">#REF!</definedName>
    <definedName name="Basisjahr">#REF!</definedName>
    <definedName name="BEGINN" localSheetId="2">#REF!</definedName>
    <definedName name="BEGINN">#REF!</definedName>
    <definedName name="Bestellwährung_BW" localSheetId="1">#REF!</definedName>
    <definedName name="Bestellwährung_BW" localSheetId="2">#REF!</definedName>
    <definedName name="Bestellwährung_BW">'[6]SBM Inventarisierung'!$H$36</definedName>
    <definedName name="BETR" localSheetId="2">#REF!</definedName>
    <definedName name="BETR">#REF!</definedName>
    <definedName name="Betriebseinheit" localSheetId="2">#REF!</definedName>
    <definedName name="Betriebseinheit">#REF!</definedName>
    <definedName name="BEZ" localSheetId="2">#REF!</definedName>
    <definedName name="BEZ">#REF!</definedName>
    <definedName name="bottomMaterials" localSheetId="2">#REF!</definedName>
    <definedName name="bottomMaterials">#REF!</definedName>
    <definedName name="bottomProcesses" localSheetId="1">Fertigungskosten!$D$52</definedName>
    <definedName name="bottomProcesses" localSheetId="2">#REF!</definedName>
    <definedName name="bottomProcesses">#REF!</definedName>
    <definedName name="bottomSBMInvent" localSheetId="2">#REF!</definedName>
    <definedName name="bottomSBMInvent">#REF!</definedName>
    <definedName name="bottomTools" localSheetId="2">#REF!</definedName>
    <definedName name="bottomTools">#REF!</definedName>
    <definedName name="buyer">OFFSET([9]Set.!$A$3,0,0,COUNTA([9]Set.!$A$3:$A$38))</definedName>
    <definedName name="CBU_SD">[4]SD!$C$16:$C$35</definedName>
    <definedName name="CHF">[10]Assumption!$C$2</definedName>
    <definedName name="Cn" localSheetId="2">#REF!</definedName>
    <definedName name="Cn">#REF!</definedName>
    <definedName name="Commodity">OFFSET([9]Set.!$E$3,0,0,COUNTA([9]Set.!$E$3:$E$38))</definedName>
    <definedName name="Currency_Unit">[11]Units!$A$2:$A$4</definedName>
    <definedName name="DAT" localSheetId="2">#REF!</definedName>
    <definedName name="DAT">#REF!</definedName>
    <definedName name="_xlnm.Database">#REF!</definedName>
    <definedName name="Datum1">[7]Einstellungen!$C$7</definedName>
    <definedName name="Datum10">[7]Einstellungen!$D$12</definedName>
    <definedName name="Datum11">[7]Einstellungen!$C$13</definedName>
    <definedName name="Datum12">[7]Einstellungen!$D$13</definedName>
    <definedName name="Datum13">[7]Einstellungen!$C$8</definedName>
    <definedName name="Datum14">[7]Einstellungen!$D$8</definedName>
    <definedName name="Datum2">[7]Einstellungen!$D$7</definedName>
    <definedName name="Datum3">[7]Einstellungen!$C$9</definedName>
    <definedName name="Datum4">[7]Einstellungen!$D$9</definedName>
    <definedName name="Datum5">[7]Einstellungen!$C$10</definedName>
    <definedName name="Datum6">[7]Einstellungen!$D$10</definedName>
    <definedName name="Datum7">[7]Einstellungen!$C$11</definedName>
    <definedName name="Datum8">[7]Einstellungen!$D$11</definedName>
    <definedName name="Datum9">[7]Einstellungen!$C$12</definedName>
    <definedName name="DDD" localSheetId="2">#REF!</definedName>
    <definedName name="DDD">#REF!</definedName>
    <definedName name="dddddddddddddds">[12]Tabelle1!#REF!</definedName>
    <definedName name="device_2">'[2]Assumptions sheet'!$S$8:$T$41</definedName>
    <definedName name="dgf">#REF!</definedName>
    <definedName name="Distance_Unit">[11]Units!$A$7:$A$8</definedName>
    <definedName name="Divisionen">[13]UploadSettings!$B$58:$B$66</definedName>
    <definedName name="_xlnm.Print_Area" localSheetId="1">Fertigungskosten!$A$1:$X$58</definedName>
    <definedName name="_xlnm.Print_Area" localSheetId="2">Material!$B$1:$Q$128</definedName>
    <definedName name="_xlnm.Print_Area" localSheetId="0">Zusammenfassung!$A$2:$AT$51</definedName>
    <definedName name="_xlnm.Print_Titles" localSheetId="2">Material!$1:$18</definedName>
    <definedName name="DS_LABOR">[10]Personnel!$E$59:$P$59</definedName>
    <definedName name="durchschnittliche_Abschreibungen" localSheetId="2">#REF!</definedName>
    <definedName name="durchschnittliche_Abschreibungen">#REF!</definedName>
    <definedName name="EEE" localSheetId="2">#REF!</definedName>
    <definedName name="EEE">#REF!</definedName>
    <definedName name="EndZMaterials">ROW([0]!bottomMaterials)-1</definedName>
    <definedName name="EndZProcesses">ROW(Material!bottomProcesses)-1</definedName>
    <definedName name="EndZSBMInv">ROW([0]!bottomSBMInvent)-1</definedName>
    <definedName name="EndZTools">ROW([0]!bottomTools)-1</definedName>
    <definedName name="english" localSheetId="2">[14]Menü!$S$3</definedName>
    <definedName name="english">[14]Menü!$S$3</definedName>
    <definedName name="ENZIN" localSheetId="2">#REF!</definedName>
    <definedName name="ENZIN">#REF!</definedName>
    <definedName name="EORT" localSheetId="2">#REF!</definedName>
    <definedName name="EORT">#REF!</definedName>
    <definedName name="ERFOLG" localSheetId="2">#REF!</definedName>
    <definedName name="ERFOLG">#REF!</definedName>
    <definedName name="Ergänzungsschlüssel" localSheetId="1">[5]Prämissenblatt_Rohstoff!$B$80:$B$87</definedName>
    <definedName name="Ergänzungsschlüssel">[6]Prämissenblatt_Rohstoff!$B$80:$B$87</definedName>
    <definedName name="ErtSt" localSheetId="2">#REF!</definedName>
    <definedName name="ErtSt">#REF!</definedName>
    <definedName name="EUR_CHF">'[15]M47-Einlass'!$S$26</definedName>
    <definedName name="EUR_USD">'[15]M47-Einlass'!$S$27</definedName>
    <definedName name="Euro">'[16]VPZ-aktuell'!$B$2</definedName>
    <definedName name="EVZIN" localSheetId="2">#REF!</definedName>
    <definedName name="EVZIN">#REF!</definedName>
    <definedName name="Feiertage">[7]Feiertage!$B$4:$B$21</definedName>
    <definedName name="FixK" localSheetId="2">[8]Menü!$D$8</definedName>
    <definedName name="FixK">[8]Menü!$D$8</definedName>
    <definedName name="Frachten" localSheetId="2">#REF!</definedName>
    <definedName name="Frachten">#REF!</definedName>
    <definedName name="Funktion_SD">[4]SD!$F$5:$F$49</definedName>
    <definedName name="GF_SD">[4]SD!$A$5:$A$8</definedName>
    <definedName name="GFT" localSheetId="2">#REF!</definedName>
    <definedName name="GFT">#REF!</definedName>
    <definedName name="GFTA" localSheetId="2">#REF!</definedName>
    <definedName name="GFTA">#REF!</definedName>
    <definedName name="GFTAV" localSheetId="2">#REF!</definedName>
    <definedName name="GFTAV">#REF!</definedName>
    <definedName name="GFTV" localSheetId="2">#REF!</definedName>
    <definedName name="GFTV">#REF!</definedName>
    <definedName name="GV_P_DE">[17]MIS!$A$26:$Q$211</definedName>
    <definedName name="GV_PME_München">'[18]EPS München_in Bearbeitung'!$B$5:$Q$111</definedName>
    <definedName name="Importdaten" localSheetId="2">#REF!</definedName>
    <definedName name="Importdaten">#REF!</definedName>
    <definedName name="Inbejahr" localSheetId="2">#REF!</definedName>
    <definedName name="Inbejahr">#REF!</definedName>
    <definedName name="Initiiert">#REF!</definedName>
    <definedName name="ISP">#REF!</definedName>
    <definedName name="Jahre">[19]UploadSettings!$B$73:$B$84</definedName>
    <definedName name="KalkZins" localSheetId="2">#REF!</definedName>
    <definedName name="KalkZins">#REF!</definedName>
    <definedName name="Kapitalrentabilität" localSheetId="2">#REF!</definedName>
    <definedName name="Kapitalrentabilität">#REF!</definedName>
    <definedName name="Kapitalwert" localSheetId="2">#REF!</definedName>
    <definedName name="Kapitalwert">#REF!</definedName>
    <definedName name="kapitalwiedergewinnungszeit" localSheetId="2">#REF!</definedName>
    <definedName name="kapitalwiedergewinnungszeit">#REF!</definedName>
    <definedName name="Kat_SD">[4]SD!$H$59:$H$63</definedName>
    <definedName name="Kaufteil">[20]Prämissenblatt!$W$8</definedName>
    <definedName name="kBe">[1]kal!$136:$139</definedName>
    <definedName name="kBGP">[1]kal!$F$21:$F$591</definedName>
    <definedName name="kFL">[1]kal!$160:$165</definedName>
    <definedName name="kHF">[1]kal!$142:$156</definedName>
    <definedName name="kKalkMe" localSheetId="1">[1]kal!$F$12</definedName>
    <definedName name="kKalkMe">#REF!</definedName>
    <definedName name="kKoTa">[1]kal!$W$20:$W$619</definedName>
    <definedName name="kKoVo">[1]kal!$V$20:$V$619</definedName>
    <definedName name="kLV">[1]kal!$168:$591</definedName>
    <definedName name="kLVAntTa">[1]kal!$Y$19:$Y$619</definedName>
    <definedName name="kLVAntVo">[1]kal!$X$19:$X$619</definedName>
    <definedName name="KM" localSheetId="2">#REF!</definedName>
    <definedName name="KM">#REF!</definedName>
    <definedName name="KMFAntTa">[1]kal!$AA$141:$AA$157</definedName>
    <definedName name="KMFAntVo">[1]kal!$Z$141:$Z$157</definedName>
    <definedName name="KMFFAntTa">[1]kal!$AC$141:$AC$157</definedName>
    <definedName name="KMFFAntVo">[1]kal!$AB$141:$AB$157</definedName>
    <definedName name="KOHNE" localSheetId="2">#REF!</definedName>
    <definedName name="KOHNE">#REF!</definedName>
    <definedName name="kPrzAuss" localSheetId="1">[1]kal!$F$13</definedName>
    <definedName name="kPrzAuss">#REF!</definedName>
    <definedName name="kRo">[1]kal!$21:$133</definedName>
    <definedName name="kStdSVar">[1]kal!$O$19:$O$619</definedName>
    <definedName name="kStdSVoll">[1]kal!$P$20:$P$619</definedName>
    <definedName name="kStk_h">[1]kal!$Q$20:$Q$619</definedName>
    <definedName name="kStk_hTa">[1]kal!$R$20:$R$619</definedName>
    <definedName name="kTaRed">[1]kal!$F$14</definedName>
    <definedName name="kTrans1">[1]kal!$F$16</definedName>
    <definedName name="kTrans2">[1]kal!$F$17</definedName>
    <definedName name="kTrans3">[1]kal!$F$18</definedName>
    <definedName name="kurs12">[1]kal!$Q$17</definedName>
    <definedName name="kurs6">[1]kal!$P$17</definedName>
    <definedName name="kurs8">[1]kal!$Q$13</definedName>
    <definedName name="kWrkP">[1]kal!$H$21:$H$591</definedName>
    <definedName name="LiS" localSheetId="2">#REF!</definedName>
    <definedName name="LiS">#REF!</definedName>
    <definedName name="list_Rohstoffschlüssel">[20]Prämissenblatt_Rohstoff!$B$4:$D$83</definedName>
    <definedName name="listAngebotsWährungen" localSheetId="1">#REF!</definedName>
    <definedName name="listAngebotsWährungen" localSheetId="2">[21]Zusammenfassung!$C$26:$C$28</definedName>
    <definedName name="listAngebotsWährungen">Zusammenfassung!$C$32:$C$36</definedName>
    <definedName name="listLändernamen" localSheetId="1">[5]Prämissenblatt!$K$8:$K$87</definedName>
    <definedName name="listLändernamen">[6]Prämissenblatt!$K$8:$K$87</definedName>
    <definedName name="listMengeneinheiten" localSheetId="1">[5]Prämissenblatt!$W$8:$W$27</definedName>
    <definedName name="listMengeneinheiten">[6]Prämissenblatt!$W$8:$W$27</definedName>
    <definedName name="listRohstoffschlüssel_Neu" localSheetId="1">[5]Prämissenblatt_Rohstoff!$G$4:$G$64</definedName>
    <definedName name="listRohstoffschlüssel_Neu">[6]Prämissenblatt_Rohstoff!$G$4:$G$64</definedName>
    <definedName name="listSBMWKZ" localSheetId="1">'[5]Prämissenblatt SBM'!$I$8:$I$45</definedName>
    <definedName name="listSBMWKZ">'[6]Prämissenblatt SBM'!$I$8:$I$45</definedName>
    <definedName name="listVerrechnungsformen" localSheetId="1">[5]Prämissenblatt!$AA$8:$AA$11</definedName>
    <definedName name="listVerrechnungsformen">[6]Prämissenblatt!$AA$8:$AA$11</definedName>
    <definedName name="listVorhanden" localSheetId="1">[5]Prämissenblatt!$Y$8:$Y$9</definedName>
    <definedName name="listVorhanden">[6]Prämissenblatt!$Y$8:$Y$9</definedName>
    <definedName name="listZulässigeAngebotswährungen" localSheetId="1">[5]Prämissenblatt!$E$8:$E$40</definedName>
    <definedName name="listZulässigeAngebotswährungen" localSheetId="2">[21]Prämissenblatt!$E$8:$E$40</definedName>
    <definedName name="listZulässigeAngebotswährungen">[6]Prämissenblatt!$E$8:$E$40</definedName>
    <definedName name="listZulässigeBeschaffungswährungen" localSheetId="1">[5]Prämissenblatt!$H$8:$H$63</definedName>
    <definedName name="listZulässigeBeschaffungswährungen" localSheetId="2">[21]Prämissenblatt!$H$8:$H$63</definedName>
    <definedName name="listZulässigeBeschaffungswährungen">[6]Prämissenblatt!$H$8:$H$63</definedName>
    <definedName name="LJAHR" localSheetId="2">#REF!</definedName>
    <definedName name="LJAHR">#REF!</definedName>
    <definedName name="LZ" localSheetId="2">#REF!</definedName>
    <definedName name="LZ">#REF!</definedName>
    <definedName name="Maschinennummer">[1]Daten!$A$119:$A$606</definedName>
    <definedName name="Maut" localSheetId="2">#REF!</definedName>
    <definedName name="Maut">#REF!</definedName>
    <definedName name="Maut_LDM" localSheetId="2">#REF!</definedName>
    <definedName name="Maut_LDM">#REF!</definedName>
    <definedName name="MAUT_LDMV" localSheetId="2">#REF!</definedName>
    <definedName name="MAUT_LDMV">#REF!</definedName>
    <definedName name="Maut_TL" localSheetId="2">#REF!</definedName>
    <definedName name="Maut_TL">#REF!</definedName>
    <definedName name="MAUT_TLV" localSheetId="2">#REF!</definedName>
    <definedName name="MAUT_TLV">#REF!</definedName>
    <definedName name="MautV" localSheetId="2">#REF!</definedName>
    <definedName name="MautV">#REF!</definedName>
    <definedName name="Monate">[13]UploadSettings!$C$9:$C$20</definedName>
    <definedName name="MonatID">[19]Start!$D$9</definedName>
    <definedName name="Montage1">#REF!</definedName>
    <definedName name="Motor" localSheetId="2">#REF!</definedName>
    <definedName name="Motor">#REF!</definedName>
    <definedName name="N">'[22]SAP 10.2007'!$N$1:$N$65536</definedName>
    <definedName name="ND" localSheetId="2">[8]Menü!$D$3</definedName>
    <definedName name="ND">[8]Menü!$D$3</definedName>
    <definedName name="ND_2" localSheetId="2">[14]Menü!$H$28</definedName>
    <definedName name="ND_2">[14]Menü!$H$28</definedName>
    <definedName name="Netto_Ist_Obl_Werte">'[23]PC-BMW'!$K$57:$K$68</definedName>
    <definedName name="Netto_Ist_Werte">'[23]PC-BMW'!$J$57:$J$68</definedName>
    <definedName name="NR" localSheetId="2">#REF!</definedName>
    <definedName name="NR">#REF!</definedName>
    <definedName name="Nr." localSheetId="2">#REF!</definedName>
    <definedName name="Nr.">#REF!</definedName>
    <definedName name="Nutzungsdauer" localSheetId="2">#REF!</definedName>
    <definedName name="Nutzungsdauer">#REF!</definedName>
    <definedName name="Objektbezeichnung" localSheetId="2">#REF!</definedName>
    <definedName name="Objektbezeichnung">#REF!</definedName>
    <definedName name="OKL" localSheetId="2">#REF!</definedName>
    <definedName name="OKL">#REF!</definedName>
    <definedName name="P">'[22]SAP 10.2007'!$N$1:$N$65536</definedName>
    <definedName name="Packaging_Concept">[11]Units!$A$31:$A$32</definedName>
    <definedName name="Periode" localSheetId="2">#REF!</definedName>
    <definedName name="Periode">#REF!</definedName>
    <definedName name="Prämie">[20]Prämissenblatt!$W$17</definedName>
    <definedName name="Projekt_SD">[4]SD!$J$5:$J$45</definedName>
    <definedName name="QAF_MAPPING_GEWINN_1">#REF!</definedName>
    <definedName name="QAF_MAPPING_GEWINN_2">#REF!</definedName>
    <definedName name="QAF_MAPPING_GEWINN_3">#REF!</definedName>
    <definedName name="QAF_MAPPING_SBM_1">#REF!</definedName>
    <definedName name="QAF_MAPPING_SBM_2">#REF!</definedName>
    <definedName name="QAF_MAPPING_SBM_3">#REF!</definedName>
    <definedName name="QAF_MAPPING_ZUSCHLAG_1">[20]Zusammenfassung!#REF!</definedName>
    <definedName name="QAF_MAPPING_ZUSCHLAG_2">[20]Zusammenfassung!#REF!</definedName>
    <definedName name="QAF_MAPPING_ZUSCHLAG_3">[20]Zusammenfassung!#REF!</definedName>
    <definedName name="rate">[10]Assumption!$C$1</definedName>
    <definedName name="rendite" localSheetId="2">#REF!</definedName>
    <definedName name="rendite">#REF!</definedName>
    <definedName name="RENT" localSheetId="2">#REF!</definedName>
    <definedName name="RENT">#REF!</definedName>
    <definedName name="RMB_EUR" localSheetId="2">'[24]BOM R12'!$C$11</definedName>
    <definedName name="RMB_EUR">'[25]BOM R12'!$C$11</definedName>
    <definedName name="RMB_USD" localSheetId="2">'[24]BOM R12'!$C$9</definedName>
    <definedName name="RMB_USD">'[25]BOM R12'!$C$9</definedName>
    <definedName name="Rohstoff_Risiko">[20]Prämissenblatt!$W$9</definedName>
    <definedName name="Rohstoffe_Materialblatt">[20]Prämissenblatt_Rohstoff!$G$4:$I$74</definedName>
    <definedName name="Rs">#REF!</definedName>
    <definedName name="sBGE">[1]str!$E$27:$E$35</definedName>
    <definedName name="sBGP">[1]str!$A$27:$A$35</definedName>
    <definedName name="SBM_2">[20]Prämissenblatt!$O$8:$P$48</definedName>
    <definedName name="sICKoTa">[1]str!$I$27:$I$35</definedName>
    <definedName name="sICKoVo">[1]str!$H$27:$H$35</definedName>
    <definedName name="sLG_I">[1]str!$AE$27</definedName>
    <definedName name="sLG_II">[1]str!$AE$28</definedName>
    <definedName name="sLG_III">[1]str!$AE$29</definedName>
    <definedName name="sLG_IV">[1]str!$AE$30</definedName>
    <definedName name="sLG_V">[1]str!$AE$31</definedName>
    <definedName name="sLG_VI">[1]str!$AE$32</definedName>
    <definedName name="sLG_VII">[1]str!$AE$33</definedName>
    <definedName name="sLG_VIII">[1]str!$AE$34</definedName>
    <definedName name="sTab">[1]str!$A$27:$AF$35</definedName>
    <definedName name="Standorte">[19]UploadSettings!$B$38:$B$54</definedName>
    <definedName name="Std_lt_Ausw">#REF!</definedName>
    <definedName name="Std_lt_Kalk">#REF!</definedName>
    <definedName name="Stelle">[7]Einstellungen!$D$3</definedName>
    <definedName name="STGT" localSheetId="2">#REF!</definedName>
    <definedName name="STGT">#REF!</definedName>
    <definedName name="sWrkE">[1]str!$F$27:$F$35</definedName>
    <definedName name="sWrkP">[1]str!$D$27:$D$35</definedName>
    <definedName name="Szen">[19]Start!$D$19</definedName>
    <definedName name="Szenarios">[13]UploadSettings!$B$22:$B$34</definedName>
    <definedName name="Target_Sales_Price">[1]str!$X$64</definedName>
    <definedName name="Tech_SD">[4]SD!$C$5:$C$12</definedName>
    <definedName name="test" localSheetId="2">#REF!</definedName>
    <definedName name="test">#REF!</definedName>
    <definedName name="Torso1">#REF!</definedName>
    <definedName name="Torso2">#REF!</definedName>
    <definedName name="Torso3">#REF!</definedName>
    <definedName name="Transport_Concept">[11]Units!$A$11:$A$15</definedName>
    <definedName name="Transport_Unit">[11]Units!$A$18:$A$28</definedName>
    <definedName name="Umsatz" localSheetId="2">[8]Menü!$D$6</definedName>
    <definedName name="Umsatz">[8]Menü!$D$6</definedName>
    <definedName name="USD">[10]Assumption!$C$3</definedName>
    <definedName name="USD_CHF">'[15]M47-Einlass'!$T$27</definedName>
    <definedName name="VarK" localSheetId="2">[8]Menü!$D$7</definedName>
    <definedName name="VarK">[8]Menü!$D$7</definedName>
    <definedName name="VorAfA" localSheetId="2">#REF!</definedName>
    <definedName name="VorAfA">#REF!</definedName>
    <definedName name="VORERF" localSheetId="2">#REF!</definedName>
    <definedName name="VORERF">#REF!</definedName>
    <definedName name="Vorrichtung_2">[20]Prämissenblatt!$S$8:$T$41</definedName>
    <definedName name="vorschüssig" localSheetId="2">#REF!</definedName>
    <definedName name="vorschüssig">#REF!</definedName>
    <definedName name="VPZ">'[16]VPZ-aktuell'!$B$5</definedName>
    <definedName name="Vs">#REF!</definedName>
    <definedName name="WACC" localSheetId="2">[8]Menü!$D$5</definedName>
    <definedName name="WACC">[8]Menü!$D$5</definedName>
    <definedName name="Werke_Presta">[1]Daten!$B$3:$B$27</definedName>
    <definedName name="WERT" localSheetId="2">#REF!</definedName>
    <definedName name="WERT">#REF!</definedName>
    <definedName name="XAchse">'[26]Sheet1 (3)'!$D$1</definedName>
    <definedName name="xxx">[27]SD!$J$5:$J$45</definedName>
    <definedName name="yyy">[27]SD!$H$59:$H$63</definedName>
    <definedName name="Z_1EC7D5E6_8914_4C1D_BBDD_8D2B899F7729_.wvu.FilterData" localSheetId="2" hidden="1">Material!$B$18:$Q$128</definedName>
    <definedName name="Z_20F689EF_8C5C_46F3_B044_A66A6106B9C9_.wvu.FilterData" localSheetId="2" hidden="1">Material!$B$18:$Q$128</definedName>
    <definedName name="Z_3AC60796_6975_4A09_8F25_ABFC102BBF26_.wvu.FilterData" localSheetId="2" hidden="1">Material!$B$18:$Q$128</definedName>
    <definedName name="Z_3AC60796_6975_4A09_8F25_ABFC102BBF26_.wvu.PrintArea" localSheetId="2" hidden="1">Material!$B$1:$Q$128</definedName>
    <definedName name="Z_3AC60796_6975_4A09_8F25_ABFC102BBF26_.wvu.PrintTitles" localSheetId="2" hidden="1">Material!$1:$18</definedName>
    <definedName name="Z_466E6E8C_6EFF_4635_82F4_F3497FCD93CA_.wvu.FilterData" localSheetId="2" hidden="1">Material!$B$18:$Q$128</definedName>
    <definedName name="Z_4E9EC43A_900A_4860_9940_D751F3607AC6_.wvu.FilterData" localSheetId="2" hidden="1">Material!$B$18:$Q$128</definedName>
    <definedName name="Z_4E9EC43A_900A_4860_9940_D751F3607AC6_.wvu.PrintArea" localSheetId="2" hidden="1">Material!$B$1:$Q$128</definedName>
    <definedName name="Z_4E9EC43A_900A_4860_9940_D751F3607AC6_.wvu.PrintTitles" localSheetId="2" hidden="1">Material!$1:$18</definedName>
    <definedName name="Z_603B12FF_D6EA_4B03_8CCA_E064C6268A21_.wvu.FilterData" localSheetId="2" hidden="1">Material!$B$18:$Q$128</definedName>
    <definedName name="Z_67830044_9694_42B4_A985_D1D16E26A7A9_.wvu.FilterData" localSheetId="2" hidden="1">Material!$B$18:$Q$128</definedName>
    <definedName name="Z_679A89BF_6466_4C10_9DF2_2F688E764846_.wvu.FilterData" localSheetId="2" hidden="1">Material!$B$18:$Q$128</definedName>
    <definedName name="Z_8E94709B_C4A0_4005_BBD7_430D7ABAF188_.wvu.FilterData" localSheetId="2" hidden="1">Material!$B$18:$Q$128</definedName>
    <definedName name="Z_912448B7_A9C0_49D3_935F_ADD0F6A3DA42_.wvu.FilterData" localSheetId="2" hidden="1">Material!$B$18:$Q$128</definedName>
    <definedName name="Z_A4785022_76EC_4485_85B4_F9B83ADFA64E_.wvu.FilterData" localSheetId="2" hidden="1">Material!$B$18:$Q$128</definedName>
    <definedName name="ZEIT" localSheetId="2">#REF!</definedName>
    <definedName name="ZEIT">#REF!</definedName>
    <definedName name="Zielwert" localSheetId="2">#REF!</definedName>
    <definedName name="Zielwert">#REF!</definedName>
    <definedName name="Zin" localSheetId="2">#REF!</definedName>
    <definedName name="Zin">#REF!</definedName>
    <definedName name="Zwischensumme" localSheetId="2">#REF!</definedName>
    <definedName name="Zwischensumme">#REF!</definedName>
  </definedNames>
  <calcPr calcId="191029" iterate="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4" l="1"/>
  <c r="Q41" i="4"/>
  <c r="R41" i="4"/>
  <c r="S41" i="4"/>
  <c r="T41" i="4"/>
  <c r="U41" i="4"/>
  <c r="V41" i="4"/>
  <c r="W22" i="4"/>
  <c r="W41" i="4"/>
  <c r="X41" i="4"/>
  <c r="Y41" i="4"/>
  <c r="Z41" i="4"/>
  <c r="U22" i="4"/>
  <c r="O93" i="8"/>
  <c r="M24" i="8"/>
  <c r="O24" i="8"/>
  <c r="S121" i="8"/>
  <c r="S123" i="8"/>
  <c r="S125" i="8"/>
  <c r="R15" i="4"/>
  <c r="R17" i="4"/>
  <c r="R22" i="4"/>
  <c r="R25" i="4"/>
  <c r="R28" i="4"/>
  <c r="R30" i="4"/>
  <c r="R32" i="4"/>
  <c r="R33" i="4"/>
  <c r="R34" i="4"/>
  <c r="R35" i="4"/>
  <c r="R36" i="4"/>
  <c r="R39" i="4"/>
  <c r="R52" i="4"/>
  <c r="T121" i="8"/>
  <c r="T123" i="8"/>
  <c r="T125" i="8"/>
  <c r="S15" i="4"/>
  <c r="S17" i="4"/>
  <c r="S22" i="4"/>
  <c r="S25" i="4"/>
  <c r="S28" i="4"/>
  <c r="S30" i="4"/>
  <c r="S32" i="4"/>
  <c r="S33" i="4"/>
  <c r="S34" i="4"/>
  <c r="S35" i="4"/>
  <c r="S36" i="4"/>
  <c r="S39" i="4"/>
  <c r="S52" i="4"/>
  <c r="T52" i="4"/>
  <c r="V121" i="8"/>
  <c r="V123" i="8"/>
  <c r="V125" i="8"/>
  <c r="U15" i="4"/>
  <c r="U17" i="4"/>
  <c r="U25" i="4"/>
  <c r="U28" i="4"/>
  <c r="U30" i="4"/>
  <c r="U32" i="4"/>
  <c r="U33" i="4"/>
  <c r="U34" i="4"/>
  <c r="U35" i="4"/>
  <c r="U36" i="4"/>
  <c r="U39" i="4"/>
  <c r="U52" i="4"/>
  <c r="W121" i="8"/>
  <c r="W123" i="8"/>
  <c r="W125" i="8"/>
  <c r="V15" i="4"/>
  <c r="V17" i="4"/>
  <c r="V22" i="4"/>
  <c r="V25" i="4"/>
  <c r="V28" i="4"/>
  <c r="V30" i="4"/>
  <c r="V32" i="4"/>
  <c r="V33" i="4"/>
  <c r="V34" i="4"/>
  <c r="V35" i="4"/>
  <c r="V36" i="4"/>
  <c r="V39" i="4"/>
  <c r="V52" i="4"/>
  <c r="X121" i="8"/>
  <c r="X123" i="8"/>
  <c r="X125" i="8"/>
  <c r="W15" i="4"/>
  <c r="W17" i="4"/>
  <c r="W25" i="4"/>
  <c r="W28" i="4"/>
  <c r="W30" i="4"/>
  <c r="W32" i="4"/>
  <c r="W33" i="4"/>
  <c r="W34" i="4"/>
  <c r="W35" i="4"/>
  <c r="W36" i="4"/>
  <c r="W39" i="4"/>
  <c r="W52" i="4"/>
  <c r="X52" i="4"/>
  <c r="Z121" i="8"/>
  <c r="Z123" i="8"/>
  <c r="Z125" i="8"/>
  <c r="Y15" i="4"/>
  <c r="Y17" i="4"/>
  <c r="Y22" i="4"/>
  <c r="Y25" i="4"/>
  <c r="Y28" i="4"/>
  <c r="Y30" i="4"/>
  <c r="Y32" i="4"/>
  <c r="Y33" i="4"/>
  <c r="Y34" i="4"/>
  <c r="Y35" i="4"/>
  <c r="Y36" i="4"/>
  <c r="Y39" i="4"/>
  <c r="Y52" i="4"/>
  <c r="AA121" i="8"/>
  <c r="AA123" i="8"/>
  <c r="AA125" i="8"/>
  <c r="Z15" i="4"/>
  <c r="Z17" i="4"/>
  <c r="Z22" i="4"/>
  <c r="Z25" i="4"/>
  <c r="Z28" i="4"/>
  <c r="Z30" i="4"/>
  <c r="Z32" i="4"/>
  <c r="Z33" i="4"/>
  <c r="Z34" i="4"/>
  <c r="Z35" i="4"/>
  <c r="Z36" i="4"/>
  <c r="Z39" i="4"/>
  <c r="Z52" i="4"/>
  <c r="AA52" i="4"/>
  <c r="AB52" i="4"/>
  <c r="AC39" i="4"/>
  <c r="AC52" i="4"/>
  <c r="AD52" i="4"/>
  <c r="AE52" i="4"/>
  <c r="AB121" i="8"/>
  <c r="AB123" i="8"/>
  <c r="AB125" i="8"/>
  <c r="AF15" i="4"/>
  <c r="AF17" i="4"/>
  <c r="AF22" i="4"/>
  <c r="AF25" i="4"/>
  <c r="AF28" i="4"/>
  <c r="AF30" i="4"/>
  <c r="AF32" i="4"/>
  <c r="AF33" i="4"/>
  <c r="AF34" i="4"/>
  <c r="AF35" i="4"/>
  <c r="AF36" i="4"/>
  <c r="AF39" i="4"/>
  <c r="AF52" i="4"/>
  <c r="R121" i="8"/>
  <c r="R123" i="8"/>
  <c r="R125" i="8"/>
  <c r="Q15" i="4"/>
  <c r="Q17" i="4"/>
  <c r="Q25" i="4"/>
  <c r="Q28" i="4"/>
  <c r="Q30" i="4"/>
  <c r="Q32" i="4"/>
  <c r="Q33" i="4"/>
  <c r="Q34" i="4"/>
  <c r="Q35" i="4"/>
  <c r="Q36" i="4"/>
  <c r="Q39" i="4"/>
  <c r="Q52" i="4"/>
  <c r="AE13" i="6"/>
  <c r="AI13" i="6"/>
  <c r="AI53" i="6"/>
  <c r="AI14" i="6"/>
  <c r="AI15" i="6"/>
  <c r="AI16" i="6"/>
  <c r="AI17" i="6"/>
  <c r="AI18" i="6"/>
  <c r="AI19" i="6"/>
  <c r="AI20" i="6"/>
  <c r="AI21" i="6"/>
  <c r="AI22" i="6"/>
  <c r="AI23" i="6"/>
  <c r="AI24" i="6"/>
  <c r="AI25" i="6"/>
  <c r="AI26" i="6"/>
  <c r="AI27" i="6"/>
  <c r="AI28" i="6"/>
  <c r="AI29" i="6"/>
  <c r="AI30" i="6"/>
  <c r="AI31" i="6"/>
  <c r="AI32" i="6"/>
  <c r="AI33" i="6"/>
  <c r="AI34" i="6"/>
  <c r="AI35" i="6"/>
  <c r="AI36" i="6"/>
  <c r="AI37" i="6"/>
  <c r="AI38" i="6"/>
  <c r="AI39" i="6"/>
  <c r="AI40" i="6"/>
  <c r="AI41" i="6"/>
  <c r="AL8" i="6"/>
  <c r="AI8" i="6"/>
  <c r="AG14" i="6"/>
  <c r="AG15" i="6"/>
  <c r="AG16" i="6"/>
  <c r="AG17" i="6"/>
  <c r="AG18" i="6"/>
  <c r="AG19" i="6"/>
  <c r="AG20" i="6"/>
  <c r="AG21" i="6"/>
  <c r="AG22" i="6"/>
  <c r="AG23" i="6"/>
  <c r="AG24" i="6"/>
  <c r="AG28" i="6"/>
  <c r="AG32" i="6"/>
  <c r="AG36" i="6"/>
  <c r="AG37" i="6"/>
  <c r="AG41" i="6"/>
  <c r="AG13" i="6"/>
  <c r="AE14" i="6"/>
  <c r="AE15" i="6"/>
  <c r="AE16" i="6"/>
  <c r="AE17" i="6"/>
  <c r="AE18" i="6"/>
  <c r="AE19" i="6"/>
  <c r="AE20" i="6"/>
  <c r="AE21" i="6"/>
  <c r="AE22" i="6"/>
  <c r="AE23" i="6"/>
  <c r="AE24" i="6"/>
  <c r="AE25" i="6"/>
  <c r="AE26" i="6"/>
  <c r="AE27" i="6"/>
  <c r="AE28" i="6"/>
  <c r="AE29" i="6"/>
  <c r="AE30" i="6"/>
  <c r="AE31" i="6"/>
  <c r="AE32" i="6"/>
  <c r="AE33" i="6"/>
  <c r="AE34" i="6"/>
  <c r="AE35" i="6"/>
  <c r="AE36" i="6"/>
  <c r="AE37" i="6"/>
  <c r="AE38" i="6"/>
  <c r="AE39" i="6"/>
  <c r="AE40" i="6"/>
  <c r="AE41" i="6"/>
  <c r="AE42" i="6"/>
  <c r="AE43" i="6"/>
  <c r="AE44" i="6"/>
  <c r="AE45" i="6"/>
  <c r="AE46" i="6"/>
  <c r="AE47" i="6"/>
  <c r="X10" i="9"/>
  <c r="X9" i="9"/>
  <c r="AA12" i="9"/>
  <c r="X12" i="9"/>
  <c r="AA7" i="9"/>
  <c r="X7" i="9"/>
  <c r="W5" i="9"/>
  <c r="W4" i="9"/>
  <c r="W108" i="9"/>
  <c r="W81" i="9"/>
  <c r="Z23" i="9"/>
  <c r="AC23" i="9"/>
  <c r="W80" i="9"/>
  <c r="Z22" i="9"/>
  <c r="AC22" i="9"/>
  <c r="W79" i="9"/>
  <c r="Z21" i="9"/>
  <c r="W87" i="9"/>
  <c r="W100" i="9"/>
  <c r="W99" i="9"/>
  <c r="W90" i="9"/>
  <c r="W102" i="9"/>
  <c r="W104" i="9"/>
  <c r="W98" i="9"/>
  <c r="W111" i="9"/>
  <c r="W106" i="9"/>
  <c r="W110" i="9"/>
  <c r="W118" i="9"/>
  <c r="W119" i="9"/>
  <c r="W75" i="9"/>
  <c r="Z17" i="9"/>
  <c r="W78" i="9"/>
  <c r="Z20" i="9"/>
  <c r="AC20" i="9"/>
  <c r="W97" i="9"/>
  <c r="W88" i="9"/>
  <c r="W91" i="9"/>
  <c r="W112" i="9"/>
  <c r="W120" i="9"/>
  <c r="W92" i="9"/>
  <c r="W76" i="9"/>
  <c r="Z18" i="9"/>
  <c r="W65" i="9"/>
  <c r="Z4" i="9"/>
  <c r="AC4" i="9"/>
  <c r="W105" i="9"/>
  <c r="W115" i="9"/>
  <c r="W116" i="9"/>
  <c r="W114" i="9"/>
  <c r="W94" i="9"/>
  <c r="W113" i="9"/>
  <c r="W117" i="9"/>
  <c r="W93" i="9"/>
  <c r="W96" i="9"/>
  <c r="W86" i="9"/>
  <c r="W89" i="9"/>
  <c r="W95" i="9"/>
  <c r="W103" i="9"/>
  <c r="W107" i="9"/>
  <c r="W101" i="9"/>
  <c r="W67" i="9"/>
  <c r="Z6" i="9"/>
  <c r="AC6" i="9"/>
  <c r="W73" i="9"/>
  <c r="Z13" i="9"/>
  <c r="AC13" i="9"/>
  <c r="AD13" i="9"/>
  <c r="W71" i="9"/>
  <c r="Z10" i="9"/>
  <c r="W70" i="9"/>
  <c r="Z9" i="9"/>
  <c r="W68" i="9"/>
  <c r="Z7" i="9"/>
  <c r="W72" i="9"/>
  <c r="Z12" i="9"/>
  <c r="W109" i="9"/>
  <c r="W74" i="9"/>
  <c r="Z16" i="9"/>
  <c r="W83" i="9"/>
  <c r="W82" i="9"/>
  <c r="W77" i="9"/>
  <c r="Z19" i="9"/>
  <c r="W84" i="9"/>
  <c r="W85" i="9"/>
  <c r="W66" i="9"/>
  <c r="Z5" i="9"/>
  <c r="AC5" i="9"/>
  <c r="W69" i="9"/>
  <c r="Z8" i="9"/>
  <c r="W15" i="9"/>
  <c r="W11" i="9"/>
  <c r="W19" i="9"/>
  <c r="W46" i="9"/>
  <c r="W23" i="9"/>
  <c r="W22" i="9"/>
  <c r="W21" i="9"/>
  <c r="W26" i="9"/>
  <c r="W40" i="9"/>
  <c r="W36" i="9"/>
  <c r="W32" i="9"/>
  <c r="W44" i="9"/>
  <c r="W42" i="9"/>
  <c r="W29" i="9"/>
  <c r="W49" i="9"/>
  <c r="W47" i="9"/>
  <c r="W48" i="9"/>
  <c r="W58" i="9"/>
  <c r="W14" i="9"/>
  <c r="W17" i="9"/>
  <c r="W20" i="9"/>
  <c r="W39" i="9"/>
  <c r="W27" i="9"/>
  <c r="W30" i="9"/>
  <c r="W52" i="9"/>
  <c r="W59" i="9"/>
  <c r="W31" i="9"/>
  <c r="W6" i="9"/>
  <c r="W18" i="9"/>
  <c r="W16" i="9"/>
  <c r="W43" i="9"/>
  <c r="W54" i="9"/>
  <c r="W55" i="9"/>
  <c r="W53" i="9"/>
  <c r="W7" i="9"/>
  <c r="W12" i="9"/>
  <c r="W34" i="9"/>
  <c r="W51" i="9"/>
  <c r="W50" i="9"/>
  <c r="W56" i="9"/>
  <c r="W33" i="9"/>
  <c r="W38" i="9"/>
  <c r="W24" i="9"/>
  <c r="W28" i="9"/>
  <c r="W13" i="9"/>
  <c r="W9" i="9"/>
  <c r="W10" i="9"/>
  <c r="W37" i="9"/>
  <c r="W25" i="9"/>
  <c r="W41" i="9"/>
  <c r="W45" i="9"/>
  <c r="W57" i="9"/>
  <c r="W35" i="9"/>
  <c r="W8" i="9"/>
  <c r="D136" i="9"/>
  <c r="C136" i="9"/>
  <c r="AE80" i="4"/>
  <c r="AV78" i="4"/>
  <c r="AV77" i="4"/>
  <c r="AE78" i="4"/>
  <c r="C5" i="9"/>
  <c r="D5" i="9"/>
  <c r="E5" i="9"/>
  <c r="F5" i="9"/>
  <c r="H5" i="9"/>
  <c r="C6" i="9"/>
  <c r="D6" i="9"/>
  <c r="E6" i="9"/>
  <c r="F6" i="9"/>
  <c r="H6" i="9"/>
  <c r="C7" i="9"/>
  <c r="D7" i="9"/>
  <c r="E7" i="9"/>
  <c r="F7" i="9"/>
  <c r="H7" i="9"/>
  <c r="C8" i="9"/>
  <c r="D8" i="9"/>
  <c r="E8" i="9"/>
  <c r="F8" i="9"/>
  <c r="H8" i="9"/>
  <c r="C9" i="9"/>
  <c r="D9" i="9"/>
  <c r="E9" i="9"/>
  <c r="F9" i="9"/>
  <c r="H9" i="9"/>
  <c r="C10" i="9"/>
  <c r="D10" i="9"/>
  <c r="E10" i="9"/>
  <c r="F10" i="9"/>
  <c r="H10" i="9"/>
  <c r="C11" i="9"/>
  <c r="D11" i="9"/>
  <c r="E11" i="9"/>
  <c r="F11" i="9"/>
  <c r="H11" i="9"/>
  <c r="C12" i="9"/>
  <c r="D12" i="9"/>
  <c r="E12" i="9"/>
  <c r="F12" i="9"/>
  <c r="H12" i="9"/>
  <c r="C13" i="9"/>
  <c r="D13" i="9"/>
  <c r="E13" i="9"/>
  <c r="F13" i="9"/>
  <c r="H13" i="9"/>
  <c r="C14" i="9"/>
  <c r="D14" i="9"/>
  <c r="E14" i="9"/>
  <c r="F14" i="9"/>
  <c r="H14" i="9"/>
  <c r="C15" i="9"/>
  <c r="D15" i="9"/>
  <c r="E15" i="9"/>
  <c r="F15" i="9"/>
  <c r="H15" i="9"/>
  <c r="C16" i="9"/>
  <c r="D16" i="9"/>
  <c r="E16" i="9"/>
  <c r="F16" i="9"/>
  <c r="H16" i="9"/>
  <c r="C17" i="9"/>
  <c r="D17" i="9"/>
  <c r="E17" i="9"/>
  <c r="F17" i="9"/>
  <c r="H17" i="9"/>
  <c r="C18" i="9"/>
  <c r="D18" i="9"/>
  <c r="E18" i="9"/>
  <c r="F18" i="9"/>
  <c r="H18" i="9"/>
  <c r="C19" i="9"/>
  <c r="D19" i="9"/>
  <c r="E19" i="9"/>
  <c r="F19" i="9"/>
  <c r="H19" i="9"/>
  <c r="C20" i="9"/>
  <c r="D20" i="9"/>
  <c r="E20" i="9"/>
  <c r="F20" i="9"/>
  <c r="H20" i="9"/>
  <c r="C21" i="9"/>
  <c r="D21" i="9"/>
  <c r="E21" i="9"/>
  <c r="F21" i="9"/>
  <c r="H21" i="9"/>
  <c r="C22" i="9"/>
  <c r="D22" i="9"/>
  <c r="E22" i="9"/>
  <c r="F22" i="9"/>
  <c r="H22" i="9"/>
  <c r="C23" i="9"/>
  <c r="D23" i="9"/>
  <c r="F23" i="9"/>
  <c r="H23" i="9"/>
  <c r="C24" i="9"/>
  <c r="D24" i="9"/>
  <c r="E24" i="9"/>
  <c r="F24" i="9"/>
  <c r="H24" i="9"/>
  <c r="C25" i="9"/>
  <c r="D25" i="9"/>
  <c r="E25" i="9"/>
  <c r="F25" i="9"/>
  <c r="H25" i="9"/>
  <c r="C26" i="9"/>
  <c r="D26" i="9"/>
  <c r="E26" i="9"/>
  <c r="F26" i="9"/>
  <c r="H26" i="9"/>
  <c r="C27" i="9"/>
  <c r="D27" i="9"/>
  <c r="E27" i="9"/>
  <c r="F27" i="9"/>
  <c r="H27" i="9"/>
  <c r="C28" i="9"/>
  <c r="D28" i="9"/>
  <c r="E28" i="9"/>
  <c r="F28" i="9"/>
  <c r="H28" i="9"/>
  <c r="C29" i="9"/>
  <c r="D29" i="9"/>
  <c r="E29" i="9"/>
  <c r="F29" i="9"/>
  <c r="H29" i="9"/>
  <c r="C30" i="9"/>
  <c r="D30" i="9"/>
  <c r="E30" i="9"/>
  <c r="F30" i="9"/>
  <c r="H30" i="9"/>
  <c r="C31" i="9"/>
  <c r="D31" i="9"/>
  <c r="E31" i="9"/>
  <c r="F31" i="9"/>
  <c r="H31" i="9"/>
  <c r="C32" i="9"/>
  <c r="D32" i="9"/>
  <c r="E32" i="9"/>
  <c r="F32" i="9"/>
  <c r="H32" i="9"/>
  <c r="C33" i="9"/>
  <c r="D33" i="9"/>
  <c r="E33" i="9"/>
  <c r="F33" i="9"/>
  <c r="H33" i="9"/>
  <c r="C34" i="9"/>
  <c r="D34" i="9"/>
  <c r="E34" i="9"/>
  <c r="F34" i="9"/>
  <c r="H34" i="9"/>
  <c r="C35" i="9"/>
  <c r="D35" i="9"/>
  <c r="E35" i="9"/>
  <c r="F35" i="9"/>
  <c r="H35" i="9"/>
  <c r="C36" i="9"/>
  <c r="D36" i="9"/>
  <c r="E36" i="9"/>
  <c r="F36" i="9"/>
  <c r="H36" i="9"/>
  <c r="C37" i="9"/>
  <c r="D37" i="9"/>
  <c r="E37" i="9"/>
  <c r="F37" i="9"/>
  <c r="H37" i="9"/>
  <c r="C38" i="9"/>
  <c r="D38" i="9"/>
  <c r="E38" i="9"/>
  <c r="F38" i="9"/>
  <c r="H38" i="9"/>
  <c r="C39" i="9"/>
  <c r="D39" i="9"/>
  <c r="E39" i="9"/>
  <c r="F39" i="9"/>
  <c r="H39" i="9"/>
  <c r="C40" i="9"/>
  <c r="D40" i="9"/>
  <c r="E40" i="9"/>
  <c r="F40" i="9"/>
  <c r="H40" i="9"/>
  <c r="C41" i="9"/>
  <c r="D41" i="9"/>
  <c r="E41" i="9"/>
  <c r="F41" i="9"/>
  <c r="H41" i="9"/>
  <c r="C42" i="9"/>
  <c r="D42" i="9"/>
  <c r="E42" i="9"/>
  <c r="F42" i="9"/>
  <c r="H42" i="9"/>
  <c r="C43" i="9"/>
  <c r="D43" i="9"/>
  <c r="E43" i="9"/>
  <c r="F43" i="9"/>
  <c r="H43" i="9"/>
  <c r="C44" i="9"/>
  <c r="D44" i="9"/>
  <c r="E44" i="9"/>
  <c r="F44" i="9"/>
  <c r="H44" i="9"/>
  <c r="C45" i="9"/>
  <c r="D45" i="9"/>
  <c r="E45" i="9"/>
  <c r="F45" i="9"/>
  <c r="H45" i="9"/>
  <c r="C46" i="9"/>
  <c r="D46" i="9"/>
  <c r="E46" i="9"/>
  <c r="F46" i="9"/>
  <c r="H46" i="9"/>
  <c r="C47" i="9"/>
  <c r="D47" i="9"/>
  <c r="E47" i="9"/>
  <c r="F47" i="9"/>
  <c r="H47" i="9"/>
  <c r="C48" i="9"/>
  <c r="D48" i="9"/>
  <c r="E48" i="9"/>
  <c r="F48" i="9"/>
  <c r="H48" i="9"/>
  <c r="C49" i="9"/>
  <c r="D49" i="9"/>
  <c r="E49" i="9"/>
  <c r="F49" i="9"/>
  <c r="H49" i="9"/>
  <c r="C50" i="9"/>
  <c r="D50" i="9"/>
  <c r="E50" i="9"/>
  <c r="F50" i="9"/>
  <c r="H50" i="9"/>
  <c r="C51" i="9"/>
  <c r="D51" i="9"/>
  <c r="E51" i="9"/>
  <c r="F51" i="9"/>
  <c r="H51" i="9"/>
  <c r="C52" i="9"/>
  <c r="D52" i="9"/>
  <c r="E52" i="9"/>
  <c r="F52" i="9"/>
  <c r="H52" i="9"/>
  <c r="C53" i="9"/>
  <c r="D53" i="9"/>
  <c r="E53" i="9"/>
  <c r="F53" i="9"/>
  <c r="H53" i="9"/>
  <c r="C54" i="9"/>
  <c r="D54" i="9"/>
  <c r="E54" i="9"/>
  <c r="F54" i="9"/>
  <c r="H54" i="9"/>
  <c r="C55" i="9"/>
  <c r="D55" i="9"/>
  <c r="E55" i="9"/>
  <c r="F55" i="9"/>
  <c r="H55" i="9"/>
  <c r="C56" i="9"/>
  <c r="D56" i="9"/>
  <c r="E56" i="9"/>
  <c r="F56" i="9"/>
  <c r="H56" i="9"/>
  <c r="C57" i="9"/>
  <c r="D57" i="9"/>
  <c r="E57" i="9"/>
  <c r="F57" i="9"/>
  <c r="H57" i="9"/>
  <c r="C58" i="9"/>
  <c r="D58" i="9"/>
  <c r="E58" i="9"/>
  <c r="F58" i="9"/>
  <c r="H58" i="9"/>
  <c r="C59" i="9"/>
  <c r="D59" i="9"/>
  <c r="E59" i="9"/>
  <c r="F59" i="9"/>
  <c r="H59" i="9"/>
  <c r="C4" i="9"/>
  <c r="D4" i="9"/>
  <c r="E4" i="9"/>
  <c r="F4" i="9"/>
  <c r="H4"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5" i="9"/>
  <c r="B6" i="9"/>
  <c r="B7" i="9"/>
  <c r="B8" i="9"/>
  <c r="B9" i="9"/>
  <c r="B10" i="9"/>
  <c r="B4" i="9"/>
  <c r="AW56" i="4"/>
  <c r="AW58" i="4"/>
  <c r="S56" i="4"/>
  <c r="AF69" i="4"/>
  <c r="AF71" i="4"/>
  <c r="AC10" i="9"/>
  <c r="AD10" i="9"/>
  <c r="AC21" i="9"/>
  <c r="AD21" i="9"/>
  <c r="AC16" i="9"/>
  <c r="AC9" i="9"/>
  <c r="AD9" i="9"/>
  <c r="AC19" i="9"/>
  <c r="AC18" i="9"/>
  <c r="AC17" i="9"/>
  <c r="AC8" i="9"/>
  <c r="AC12" i="9"/>
  <c r="AD12" i="9"/>
  <c r="AC7" i="9"/>
  <c r="AD7" i="9"/>
  <c r="AB59" i="4"/>
  <c r="AB58" i="4"/>
  <c r="AB57" i="4"/>
  <c r="AB56" i="4"/>
  <c r="AB55" i="4"/>
  <c r="T39" i="4"/>
  <c r="X39" i="4"/>
  <c r="J79" i="8"/>
  <c r="J74" i="8"/>
  <c r="J69" i="8"/>
  <c r="J85" i="8"/>
  <c r="J84" i="8"/>
  <c r="J95" i="8"/>
  <c r="J94" i="8"/>
  <c r="J93" i="8"/>
  <c r="J92" i="8"/>
  <c r="J106" i="8"/>
  <c r="J105" i="8"/>
  <c r="J104" i="8"/>
  <c r="J49" i="8"/>
  <c r="J63" i="8"/>
  <c r="J62" i="8"/>
  <c r="J60" i="8"/>
  <c r="K49" i="8"/>
  <c r="E23" i="9"/>
  <c r="J65" i="8"/>
  <c r="J64" i="8"/>
  <c r="N19" i="8"/>
  <c r="M36" i="8"/>
  <c r="G11" i="9"/>
  <c r="M19" i="8"/>
  <c r="G4" i="9"/>
  <c r="M85" i="8"/>
  <c r="G36" i="9"/>
  <c r="M84" i="8"/>
  <c r="M74" i="8"/>
  <c r="G35" i="9"/>
  <c r="M116" i="8"/>
  <c r="M115" i="8"/>
  <c r="M108" i="8"/>
  <c r="G55" i="9"/>
  <c r="M100" i="8"/>
  <c r="G47" i="9"/>
  <c r="M90" i="8"/>
  <c r="G39" i="9"/>
  <c r="M87" i="8"/>
  <c r="M86" i="8"/>
  <c r="M82" i="8"/>
  <c r="M81" i="8"/>
  <c r="M79" i="8"/>
  <c r="M73" i="8"/>
  <c r="M72" i="8"/>
  <c r="M71" i="8"/>
  <c r="M69" i="8"/>
  <c r="M64" i="8"/>
  <c r="G32" i="9"/>
  <c r="M63" i="8"/>
  <c r="M62" i="8"/>
  <c r="M59" i="8"/>
  <c r="G31" i="9"/>
  <c r="M56" i="8"/>
  <c r="G28" i="9"/>
  <c r="M55" i="8"/>
  <c r="G27" i="9"/>
  <c r="M48" i="8"/>
  <c r="G22" i="9"/>
  <c r="M47" i="8"/>
  <c r="G21" i="9"/>
  <c r="M46" i="8"/>
  <c r="G20" i="9"/>
  <c r="M45" i="8"/>
  <c r="G19" i="9"/>
  <c r="M40" i="8"/>
  <c r="G15" i="9"/>
  <c r="M37" i="8"/>
  <c r="G12" i="9"/>
  <c r="M32" i="8"/>
  <c r="M29" i="8"/>
  <c r="M21" i="8"/>
  <c r="G6" i="9"/>
  <c r="M88" i="8"/>
  <c r="G37" i="9"/>
  <c r="M22" i="8"/>
  <c r="M35" i="8"/>
  <c r="G10" i="9"/>
  <c r="M70" i="8"/>
  <c r="M107" i="8"/>
  <c r="G54" i="9"/>
  <c r="M61" i="8"/>
  <c r="M78" i="8"/>
  <c r="M89" i="8"/>
  <c r="G38" i="9"/>
  <c r="M67" i="8"/>
  <c r="M80" i="8"/>
  <c r="M91" i="8"/>
  <c r="G40" i="9"/>
  <c r="M31" i="8"/>
  <c r="G7" i="9"/>
  <c r="M66" i="8"/>
  <c r="G33" i="9"/>
  <c r="M58" i="8"/>
  <c r="G30" i="9"/>
  <c r="M23" i="8"/>
  <c r="M25" i="8"/>
  <c r="M112" i="8"/>
  <c r="M50" i="8"/>
  <c r="M51" i="8"/>
  <c r="M27" i="8"/>
  <c r="M96" i="8"/>
  <c r="G43" i="9"/>
  <c r="M83" i="8"/>
  <c r="M42" i="8"/>
  <c r="G17" i="9"/>
  <c r="M53" i="8"/>
  <c r="G25" i="9"/>
  <c r="M28" i="8"/>
  <c r="M43" i="8"/>
  <c r="G18" i="9"/>
  <c r="M54" i="8"/>
  <c r="G26" i="9"/>
  <c r="M76" i="8"/>
  <c r="M99" i="8"/>
  <c r="G46" i="9"/>
  <c r="M33" i="8"/>
  <c r="G8" i="9"/>
  <c r="M44" i="8"/>
  <c r="M52" i="8"/>
  <c r="G24" i="9"/>
  <c r="M60" i="8"/>
  <c r="M68" i="8"/>
  <c r="G34" i="9"/>
  <c r="M77" i="8"/>
  <c r="M98" i="8"/>
  <c r="G45" i="9"/>
  <c r="M111" i="8"/>
  <c r="M97" i="8"/>
  <c r="G44" i="9"/>
  <c r="M105" i="8"/>
  <c r="G52" i="9"/>
  <c r="M113" i="8"/>
  <c r="M114" i="8"/>
  <c r="G58" i="9"/>
  <c r="M103" i="8"/>
  <c r="G50" i="9"/>
  <c r="M104" i="8"/>
  <c r="G51" i="9"/>
  <c r="M20" i="8"/>
  <c r="G5" i="9"/>
  <c r="M39" i="8"/>
  <c r="G14" i="9"/>
  <c r="M101" i="8"/>
  <c r="G48" i="9"/>
  <c r="M109" i="8"/>
  <c r="G56" i="9"/>
  <c r="M75" i="8"/>
  <c r="M26" i="8"/>
  <c r="M30" i="8"/>
  <c r="M41" i="8"/>
  <c r="G16" i="9"/>
  <c r="M49" i="8"/>
  <c r="G23" i="9"/>
  <c r="M57" i="8"/>
  <c r="G29" i="9"/>
  <c r="M65" i="8"/>
  <c r="M106" i="8"/>
  <c r="G53" i="9"/>
  <c r="M102" i="8"/>
  <c r="G49" i="9"/>
  <c r="M110" i="8"/>
  <c r="G57" i="9"/>
  <c r="M34" i="8"/>
  <c r="G9" i="9"/>
  <c r="M38" i="8"/>
  <c r="G13" i="9"/>
  <c r="O85" i="8"/>
  <c r="I36" i="9"/>
  <c r="O84" i="8"/>
  <c r="O79" i="8"/>
  <c r="O74" i="8"/>
  <c r="I35" i="9"/>
  <c r="O69" i="8"/>
  <c r="AG26" i="4"/>
  <c r="AF26" i="4"/>
  <c r="Z26" i="4"/>
  <c r="Y26" i="4"/>
  <c r="W26" i="4"/>
  <c r="V26" i="4"/>
  <c r="U26" i="4"/>
  <c r="S26" i="4"/>
  <c r="R26" i="4"/>
  <c r="AF58" i="4"/>
  <c r="AV26" i="4"/>
  <c r="AV58" i="4"/>
  <c r="AC26" i="4"/>
  <c r="AD26" i="4"/>
  <c r="S58" i="4"/>
  <c r="AG16" i="4"/>
  <c r="AG29" i="4"/>
  <c r="AF16" i="4"/>
  <c r="Z16" i="4"/>
  <c r="Z29" i="4"/>
  <c r="Y16" i="4"/>
  <c r="Y29" i="4"/>
  <c r="W16" i="4"/>
  <c r="W29" i="4"/>
  <c r="V16" i="4"/>
  <c r="V29" i="4"/>
  <c r="U16" i="4"/>
  <c r="U29" i="4"/>
  <c r="S16" i="4"/>
  <c r="AF29" i="4"/>
  <c r="AF56" i="4"/>
  <c r="AV16" i="4"/>
  <c r="AV56" i="4"/>
  <c r="AE71" i="4"/>
  <c r="S29" i="4"/>
  <c r="AC29" i="4"/>
  <c r="AC16" i="4"/>
  <c r="AD16" i="4"/>
  <c r="AC124" i="8"/>
  <c r="AE69" i="4"/>
  <c r="AV29" i="4"/>
  <c r="V124" i="8"/>
  <c r="W124" i="8"/>
  <c r="X124" i="8"/>
  <c r="S124" i="8"/>
  <c r="AB124" i="8"/>
  <c r="R124" i="8"/>
  <c r="Y124" i="8"/>
  <c r="Z124" i="8"/>
  <c r="AA124" i="8"/>
  <c r="T124" i="8"/>
  <c r="U124" i="8"/>
  <c r="N54" i="6"/>
  <c r="M54" i="6"/>
  <c r="L54" i="6"/>
  <c r="O42" i="6"/>
  <c r="Q42" i="6"/>
  <c r="U42" i="6"/>
  <c r="W42" i="6"/>
  <c r="Y43" i="6"/>
  <c r="Z43" i="6"/>
  <c r="AA43" i="6"/>
  <c r="AB43" i="6"/>
  <c r="AC43" i="6"/>
  <c r="O44" i="6"/>
  <c r="AB44" i="6"/>
  <c r="Q44" i="6"/>
  <c r="U44" i="6"/>
  <c r="W44" i="6"/>
  <c r="Y44" i="6"/>
  <c r="Z44" i="6"/>
  <c r="AA44" i="6"/>
  <c r="AC44" i="6"/>
  <c r="O13" i="6"/>
  <c r="Q13" i="6"/>
  <c r="O14" i="6"/>
  <c r="Q14" i="6"/>
  <c r="U14" i="6"/>
  <c r="W14" i="6"/>
  <c r="O15" i="6"/>
  <c r="Q15" i="6"/>
  <c r="U15" i="6"/>
  <c r="W15" i="6"/>
  <c r="O16" i="6"/>
  <c r="Q16" i="6"/>
  <c r="U16" i="6"/>
  <c r="W16" i="6"/>
  <c r="O17" i="6"/>
  <c r="Q17" i="6"/>
  <c r="U17" i="6"/>
  <c r="W17" i="6"/>
  <c r="O18" i="6"/>
  <c r="Q18" i="6"/>
  <c r="U18" i="6"/>
  <c r="W18" i="6"/>
  <c r="O19" i="6"/>
  <c r="Q19" i="6"/>
  <c r="U19" i="6"/>
  <c r="W19" i="6"/>
  <c r="O20" i="6"/>
  <c r="Q20" i="6"/>
  <c r="U20" i="6"/>
  <c r="W20" i="6"/>
  <c r="O21" i="6"/>
  <c r="Q21" i="6"/>
  <c r="U21" i="6"/>
  <c r="W21" i="6"/>
  <c r="O22" i="6"/>
  <c r="Q22" i="6"/>
  <c r="U22" i="6"/>
  <c r="W22" i="6"/>
  <c r="O23" i="6"/>
  <c r="Q23" i="6"/>
  <c r="U23" i="6"/>
  <c r="W23" i="6"/>
  <c r="O24" i="6"/>
  <c r="Q24" i="6"/>
  <c r="U24" i="6"/>
  <c r="W24" i="6"/>
  <c r="O25" i="6"/>
  <c r="Q25" i="6"/>
  <c r="U25" i="6"/>
  <c r="W25" i="6"/>
  <c r="O26" i="6"/>
  <c r="Q26" i="6"/>
  <c r="U26" i="6"/>
  <c r="W26" i="6"/>
  <c r="O27" i="6"/>
  <c r="Q27" i="6"/>
  <c r="U27" i="6"/>
  <c r="W27" i="6"/>
  <c r="O28" i="6"/>
  <c r="Q28" i="6"/>
  <c r="U28" i="6"/>
  <c r="W28" i="6"/>
  <c r="O29" i="6"/>
  <c r="Q29" i="6"/>
  <c r="U29" i="6"/>
  <c r="W29" i="6"/>
  <c r="O30" i="6"/>
  <c r="Q30" i="6"/>
  <c r="U30" i="6"/>
  <c r="W30" i="6"/>
  <c r="O31" i="6"/>
  <c r="Q31" i="6"/>
  <c r="U31" i="6"/>
  <c r="W31" i="6"/>
  <c r="O32" i="6"/>
  <c r="Q32" i="6"/>
  <c r="U32" i="6"/>
  <c r="W32" i="6"/>
  <c r="O33" i="6"/>
  <c r="Q33" i="6"/>
  <c r="U33" i="6"/>
  <c r="W33" i="6"/>
  <c r="O34" i="6"/>
  <c r="Q34" i="6"/>
  <c r="U34" i="6"/>
  <c r="W34" i="6"/>
  <c r="O35" i="6"/>
  <c r="Q35" i="6"/>
  <c r="U35" i="6"/>
  <c r="W35" i="6"/>
  <c r="O36" i="6"/>
  <c r="Q36" i="6"/>
  <c r="U36" i="6"/>
  <c r="W36" i="6"/>
  <c r="O37" i="6"/>
  <c r="Q37" i="6"/>
  <c r="U37" i="6"/>
  <c r="O38" i="6"/>
  <c r="Q38" i="6"/>
  <c r="U38" i="6"/>
  <c r="W38" i="6"/>
  <c r="O39" i="6"/>
  <c r="Q39" i="6"/>
  <c r="U39" i="6"/>
  <c r="W39" i="6"/>
  <c r="O40" i="6"/>
  <c r="Q40" i="6"/>
  <c r="U40" i="6"/>
  <c r="W40" i="6"/>
  <c r="O41" i="6"/>
  <c r="Q41" i="6"/>
  <c r="U41" i="6"/>
  <c r="W41" i="6"/>
  <c r="W37" i="6"/>
  <c r="W54" i="6"/>
  <c r="U54" i="6"/>
  <c r="U13" i="6"/>
  <c r="W13" i="6"/>
  <c r="R16" i="4"/>
  <c r="Q16" i="4"/>
  <c r="Q29" i="4"/>
  <c r="R29" i="4"/>
  <c r="O72" i="8"/>
  <c r="O82" i="8"/>
  <c r="O114" i="8"/>
  <c r="I58" i="9"/>
  <c r="O77" i="8"/>
  <c r="O34" i="8"/>
  <c r="I9" i="9"/>
  <c r="O115" i="8"/>
  <c r="O36" i="8"/>
  <c r="I11" i="9"/>
  <c r="O116" i="8"/>
  <c r="O113" i="8"/>
  <c r="O38" i="8"/>
  <c r="I13" i="9"/>
  <c r="O40" i="8"/>
  <c r="I15" i="9"/>
  <c r="O20" i="8"/>
  <c r="I5" i="9"/>
  <c r="O21" i="8"/>
  <c r="O22" i="8"/>
  <c r="O23" i="8"/>
  <c r="I6" i="9"/>
  <c r="O25" i="8"/>
  <c r="O26" i="8"/>
  <c r="O27" i="8"/>
  <c r="O28" i="8"/>
  <c r="O29" i="8"/>
  <c r="O30" i="8"/>
  <c r="O31" i="8"/>
  <c r="I7" i="9"/>
  <c r="O32" i="8"/>
  <c r="O33" i="8"/>
  <c r="I8" i="9"/>
  <c r="O35" i="8"/>
  <c r="I10" i="9"/>
  <c r="O37" i="8"/>
  <c r="I12" i="9"/>
  <c r="O39" i="8"/>
  <c r="I14" i="9"/>
  <c r="O41" i="8"/>
  <c r="I16" i="9"/>
  <c r="O42" i="8"/>
  <c r="I17" i="9"/>
  <c r="O43" i="8"/>
  <c r="I18" i="9"/>
  <c r="O44" i="8"/>
  <c r="O45" i="8"/>
  <c r="I19" i="9"/>
  <c r="O46" i="8"/>
  <c r="I20" i="9"/>
  <c r="O47" i="8"/>
  <c r="I21" i="9"/>
  <c r="O48" i="8"/>
  <c r="I22" i="9"/>
  <c r="O49" i="8"/>
  <c r="I23" i="9"/>
  <c r="O50" i="8"/>
  <c r="O51" i="8"/>
  <c r="O52" i="8"/>
  <c r="I24" i="9"/>
  <c r="O53" i="8"/>
  <c r="I25" i="9"/>
  <c r="O54" i="8"/>
  <c r="I26" i="9"/>
  <c r="O55" i="8"/>
  <c r="I27" i="9"/>
  <c r="O56" i="8"/>
  <c r="I28" i="9"/>
  <c r="O57" i="8"/>
  <c r="I29" i="9"/>
  <c r="O58" i="8"/>
  <c r="I30" i="9"/>
  <c r="O59" i="8"/>
  <c r="I31" i="9"/>
  <c r="O60" i="8"/>
  <c r="O61" i="8"/>
  <c r="O62" i="8"/>
  <c r="O63" i="8"/>
  <c r="O64" i="8"/>
  <c r="I32" i="9"/>
  <c r="O65" i="8"/>
  <c r="O66" i="8"/>
  <c r="I33" i="9"/>
  <c r="O67" i="8"/>
  <c r="O68" i="8"/>
  <c r="I34" i="9"/>
  <c r="O70" i="8"/>
  <c r="O71" i="8"/>
  <c r="O73" i="8"/>
  <c r="O75" i="8"/>
  <c r="O76" i="8"/>
  <c r="O78" i="8"/>
  <c r="O80" i="8"/>
  <c r="O81" i="8"/>
  <c r="O83" i="8"/>
  <c r="O86" i="8"/>
  <c r="O87" i="8"/>
  <c r="O88" i="8"/>
  <c r="I37" i="9"/>
  <c r="O89" i="8"/>
  <c r="I38" i="9"/>
  <c r="O90" i="8"/>
  <c r="I39" i="9"/>
  <c r="O91" i="8"/>
  <c r="I40" i="9"/>
  <c r="O96" i="8"/>
  <c r="I43" i="9"/>
  <c r="O97" i="8"/>
  <c r="I44" i="9"/>
  <c r="O98" i="8"/>
  <c r="I45" i="9"/>
  <c r="O99" i="8"/>
  <c r="I46" i="9"/>
  <c r="O100" i="8"/>
  <c r="I47" i="9"/>
  <c r="O101" i="8"/>
  <c r="I48" i="9"/>
  <c r="O102" i="8"/>
  <c r="I49" i="9"/>
  <c r="O103" i="8"/>
  <c r="I50" i="9"/>
  <c r="O104" i="8"/>
  <c r="I51" i="9"/>
  <c r="O105" i="8"/>
  <c r="I52" i="9"/>
  <c r="O106" i="8"/>
  <c r="I53" i="9"/>
  <c r="O107" i="8"/>
  <c r="I54" i="9"/>
  <c r="O108" i="8"/>
  <c r="I55" i="9"/>
  <c r="O109" i="8"/>
  <c r="I56" i="9"/>
  <c r="O110" i="8"/>
  <c r="I57" i="9"/>
  <c r="O111" i="8"/>
  <c r="O112" i="8"/>
  <c r="AC17" i="8"/>
  <c r="AB17" i="8"/>
  <c r="AA17" i="8"/>
  <c r="Z17" i="8"/>
  <c r="Y17" i="8"/>
  <c r="X17" i="8"/>
  <c r="W17" i="8"/>
  <c r="V17" i="8"/>
  <c r="U17" i="8"/>
  <c r="T17" i="8"/>
  <c r="S17" i="8"/>
  <c r="R17" i="8"/>
  <c r="T5" i="8"/>
  <c r="U5" i="8"/>
  <c r="V5" i="8"/>
  <c r="W5" i="8"/>
  <c r="X5" i="8"/>
  <c r="Y5" i="8"/>
  <c r="Z5" i="8"/>
  <c r="AA5" i="8"/>
  <c r="AB5" i="8"/>
  <c r="AC5" i="8"/>
  <c r="T6" i="8"/>
  <c r="U6" i="8"/>
  <c r="V6" i="8"/>
  <c r="W6" i="8"/>
  <c r="X6" i="8"/>
  <c r="Y6" i="8"/>
  <c r="Z6" i="8"/>
  <c r="AA6" i="8"/>
  <c r="AB6" i="8"/>
  <c r="AC6" i="8"/>
  <c r="T7" i="8"/>
  <c r="U7" i="8"/>
  <c r="V7" i="8"/>
  <c r="W7" i="8"/>
  <c r="X7" i="8"/>
  <c r="Y7" i="8"/>
  <c r="Z7" i="8"/>
  <c r="AA7" i="8"/>
  <c r="AB7" i="8"/>
  <c r="AC7" i="8"/>
  <c r="T8" i="8"/>
  <c r="U8" i="8"/>
  <c r="V8" i="8"/>
  <c r="W8" i="8"/>
  <c r="X8" i="8"/>
  <c r="Y8" i="8"/>
  <c r="Z8" i="8"/>
  <c r="AA8" i="8"/>
  <c r="AB8" i="8"/>
  <c r="AC8" i="8"/>
  <c r="T9" i="8"/>
  <c r="U9" i="8"/>
  <c r="V9" i="8"/>
  <c r="W9" i="8"/>
  <c r="X9" i="8"/>
  <c r="Y9" i="8"/>
  <c r="Z9" i="8"/>
  <c r="AA9" i="8"/>
  <c r="AB9" i="8"/>
  <c r="AC9" i="8"/>
  <c r="T10" i="8"/>
  <c r="U10" i="8"/>
  <c r="V10" i="8"/>
  <c r="W10" i="8"/>
  <c r="X10" i="8"/>
  <c r="Y10" i="8"/>
  <c r="Z10" i="8"/>
  <c r="AA10" i="8"/>
  <c r="AB10" i="8"/>
  <c r="AC10" i="8"/>
  <c r="T11" i="8"/>
  <c r="U11" i="8"/>
  <c r="V11" i="8"/>
  <c r="W11" i="8"/>
  <c r="X11" i="8"/>
  <c r="Y11" i="8"/>
  <c r="Z11" i="8"/>
  <c r="AA11" i="8"/>
  <c r="AB11" i="8"/>
  <c r="AC11" i="8"/>
  <c r="T12" i="8"/>
  <c r="U12" i="8"/>
  <c r="V12" i="8"/>
  <c r="W12" i="8"/>
  <c r="X12" i="8"/>
  <c r="Y12" i="8"/>
  <c r="Z12" i="8"/>
  <c r="AA12" i="8"/>
  <c r="AB12" i="8"/>
  <c r="AC12" i="8"/>
  <c r="T14" i="8"/>
  <c r="U14" i="8"/>
  <c r="V14" i="8"/>
  <c r="W14" i="8"/>
  <c r="X14" i="8"/>
  <c r="Y14" i="8"/>
  <c r="Z14" i="8"/>
  <c r="AA14" i="8"/>
  <c r="AB14" i="8"/>
  <c r="AC14" i="8"/>
  <c r="T15" i="8"/>
  <c r="U15" i="8"/>
  <c r="V15" i="8"/>
  <c r="W15" i="8"/>
  <c r="X15" i="8"/>
  <c r="Y15" i="8"/>
  <c r="Z15" i="8"/>
  <c r="AA15" i="8"/>
  <c r="AB15" i="8"/>
  <c r="AC15" i="8"/>
  <c r="T16" i="8"/>
  <c r="U16" i="8"/>
  <c r="V16" i="8"/>
  <c r="W16" i="8"/>
  <c r="X16" i="8"/>
  <c r="Y16" i="8"/>
  <c r="Z16" i="8"/>
  <c r="AA16" i="8"/>
  <c r="AB16" i="8"/>
  <c r="AC16" i="8"/>
  <c r="R13" i="8"/>
  <c r="R12" i="8"/>
  <c r="R11" i="8"/>
  <c r="R10" i="8"/>
  <c r="R9" i="8"/>
  <c r="R8" i="8"/>
  <c r="R7" i="8"/>
  <c r="R6" i="8"/>
  <c r="R5" i="8"/>
  <c r="Q12" i="6"/>
  <c r="Q49" i="6"/>
  <c r="Q50" i="6"/>
  <c r="S5" i="8"/>
  <c r="S6" i="8"/>
  <c r="S7" i="8"/>
  <c r="S8" i="8"/>
  <c r="S9" i="8"/>
  <c r="S10" i="8"/>
  <c r="S11" i="8"/>
  <c r="S12" i="8"/>
  <c r="S16" i="8"/>
  <c r="S15" i="8"/>
  <c r="S14" i="8"/>
  <c r="R16" i="8"/>
  <c r="R15" i="8"/>
  <c r="R14" i="8"/>
  <c r="AC47" i="6"/>
  <c r="AA47" i="6"/>
  <c r="Z47" i="6"/>
  <c r="Y47" i="6"/>
  <c r="AB47" i="6"/>
  <c r="N55" i="6"/>
  <c r="G9" i="8"/>
  <c r="B9" i="8"/>
  <c r="AC48" i="6"/>
  <c r="AA48" i="6"/>
  <c r="Z48" i="6"/>
  <c r="Y48" i="6"/>
  <c r="AB48" i="6"/>
  <c r="AC46" i="6"/>
  <c r="AA46" i="6"/>
  <c r="N56" i="6"/>
  <c r="Z46" i="6"/>
  <c r="Y46" i="6"/>
  <c r="AB46" i="6"/>
  <c r="AC45" i="6"/>
  <c r="AA45" i="6"/>
  <c r="Z45" i="6"/>
  <c r="Y45" i="6"/>
  <c r="L56" i="6"/>
  <c r="AB45" i="6"/>
  <c r="L55" i="6"/>
  <c r="O12" i="6"/>
  <c r="Q27" i="2"/>
  <c r="Q28" i="2"/>
  <c r="R7" i="6"/>
  <c r="C14" i="2"/>
  <c r="C15" i="2"/>
  <c r="G11" i="8"/>
  <c r="K12" i="2"/>
  <c r="I12" i="2"/>
  <c r="L12" i="2"/>
  <c r="H12" i="2"/>
  <c r="F12" i="2"/>
  <c r="D12" i="2"/>
  <c r="C12" i="2"/>
  <c r="L14" i="2"/>
  <c r="L15" i="2"/>
  <c r="K14" i="2"/>
  <c r="K15" i="2"/>
  <c r="I14" i="2"/>
  <c r="I15" i="2"/>
  <c r="H14" i="2"/>
  <c r="H15" i="2"/>
  <c r="H16" i="2"/>
  <c r="F14" i="2"/>
  <c r="F15" i="2"/>
  <c r="D14" i="2"/>
  <c r="D15" i="2"/>
  <c r="D13" i="2"/>
  <c r="O49" i="6"/>
  <c r="U49" i="6"/>
  <c r="W49" i="6"/>
  <c r="Y49" i="6"/>
  <c r="Z49" i="6"/>
  <c r="AA49" i="6"/>
  <c r="AC49" i="6"/>
  <c r="O50" i="6"/>
  <c r="AB50" i="6"/>
  <c r="Y50" i="6"/>
  <c r="Z50" i="6"/>
  <c r="AA50" i="6"/>
  <c r="AC50" i="6"/>
  <c r="O51" i="6"/>
  <c r="Q51" i="6"/>
  <c r="U51" i="6"/>
  <c r="W51" i="6"/>
  <c r="Y51" i="6"/>
  <c r="Z51" i="6"/>
  <c r="AA51" i="6"/>
  <c r="AC51" i="6"/>
  <c r="AC12" i="6"/>
  <c r="AA12" i="6"/>
  <c r="Z12" i="6"/>
  <c r="Y12" i="6"/>
  <c r="AB12" i="6"/>
  <c r="AB49" i="6"/>
  <c r="AB51" i="6"/>
  <c r="I8" i="6"/>
  <c r="O55" i="6"/>
  <c r="I16" i="2"/>
  <c r="K16" i="2"/>
  <c r="U12" i="6"/>
  <c r="W12" i="6"/>
  <c r="O54" i="6"/>
  <c r="P54" i="6"/>
  <c r="D16" i="2"/>
  <c r="L16" i="2"/>
  <c r="C16" i="2"/>
  <c r="M56" i="6"/>
  <c r="M55" i="6"/>
  <c r="O56" i="6"/>
  <c r="F16" i="2"/>
  <c r="U50" i="6"/>
  <c r="W50" i="6"/>
  <c r="W55" i="6"/>
  <c r="P55" i="6"/>
  <c r="P56" i="6"/>
  <c r="W56" i="6"/>
  <c r="O19" i="8"/>
  <c r="I4" i="9"/>
  <c r="M92" i="8"/>
  <c r="M93" i="8"/>
  <c r="M94" i="8"/>
  <c r="M95" i="8"/>
  <c r="O95" i="8"/>
  <c r="O94" i="8"/>
  <c r="I42" i="9"/>
  <c r="G42" i="9"/>
  <c r="O92" i="8"/>
  <c r="I41" i="9"/>
  <c r="G41" i="9"/>
  <c r="M117" i="8"/>
  <c r="O117" i="8"/>
  <c r="I59" i="9"/>
  <c r="G59" i="9"/>
  <c r="AF121" i="8"/>
  <c r="AN121" i="8"/>
  <c r="Y121" i="8"/>
  <c r="AG121" i="8"/>
  <c r="AO121" i="8"/>
  <c r="AH121" i="8"/>
  <c r="AP121" i="8"/>
  <c r="AI121" i="8"/>
  <c r="AJ121" i="8"/>
  <c r="U121" i="8"/>
  <c r="AC121" i="8"/>
  <c r="AK121" i="8"/>
  <c r="AD121" i="8"/>
  <c r="AL121" i="8"/>
  <c r="AE121" i="8"/>
  <c r="AM121" i="8"/>
  <c r="AE123" i="8"/>
  <c r="AE125" i="8"/>
  <c r="AJ123" i="8"/>
  <c r="AJ125" i="8"/>
  <c r="AV15" i="4"/>
  <c r="AV55" i="4"/>
  <c r="AW55" i="4"/>
  <c r="U123" i="8"/>
  <c r="U125" i="8"/>
  <c r="AL123" i="8"/>
  <c r="AL125" i="8"/>
  <c r="S55" i="4"/>
  <c r="AO123" i="8"/>
  <c r="AO125" i="8"/>
  <c r="AH123" i="8"/>
  <c r="AH125" i="8"/>
  <c r="AG123" i="8"/>
  <c r="AG125" i="8"/>
  <c r="Y123" i="8"/>
  <c r="Y125" i="8"/>
  <c r="AD123" i="8"/>
  <c r="AD125" i="8"/>
  <c r="AI123" i="8"/>
  <c r="AI125" i="8"/>
  <c r="AK123" i="8"/>
  <c r="AK125" i="8"/>
  <c r="AN123" i="8"/>
  <c r="AN125" i="8"/>
  <c r="AC123" i="8"/>
  <c r="AC125" i="8"/>
  <c r="AG15" i="4"/>
  <c r="AP123" i="8"/>
  <c r="AP125" i="8"/>
  <c r="AF123" i="8"/>
  <c r="AF125" i="8"/>
  <c r="AM123" i="8"/>
  <c r="AM125" i="8"/>
  <c r="AF55" i="4"/>
  <c r="AF68" i="4"/>
  <c r="AC15" i="4"/>
  <c r="AD15" i="4"/>
  <c r="AG28" i="4"/>
  <c r="AG17" i="4"/>
  <c r="AE68" i="4"/>
  <c r="AE77" i="4"/>
  <c r="AC28" i="4"/>
  <c r="S57" i="4"/>
  <c r="AV28" i="4"/>
  <c r="AV57" i="4"/>
  <c r="AW57" i="4"/>
  <c r="AF57" i="4"/>
  <c r="AF70" i="4"/>
  <c r="AE79" i="4"/>
  <c r="AG22" i="4"/>
  <c r="AG25" i="4"/>
  <c r="AG30" i="4"/>
  <c r="AE70" i="4"/>
  <c r="AV22" i="4"/>
  <c r="AC22" i="4"/>
  <c r="AD22" i="4"/>
  <c r="AG32" i="4"/>
  <c r="AG33" i="4"/>
  <c r="AF59" i="4"/>
  <c r="AF72" i="4"/>
  <c r="AE81" i="4"/>
  <c r="AV25" i="4"/>
  <c r="AC25" i="4"/>
  <c r="AD25" i="4"/>
  <c r="AG34" i="4"/>
  <c r="AG35" i="4"/>
  <c r="AG36" i="4"/>
  <c r="AG39" i="4"/>
  <c r="AE72" i="4"/>
  <c r="AC30" i="4"/>
  <c r="AC33" i="4"/>
  <c r="AC35" i="4"/>
  <c r="AC36" i="4"/>
  <c r="S59" i="4"/>
  <c r="AV36" i="4"/>
  <c r="AX36" i="4"/>
  <c r="AV59" i="4"/>
  <c r="AW59" i="4"/>
  <c r="AV39" i="4"/>
</calcChain>
</file>

<file path=xl/sharedStrings.xml><?xml version="1.0" encoding="utf-8"?>
<sst xmlns="http://schemas.openxmlformats.org/spreadsheetml/2006/main" count="1145" uniqueCount="429">
  <si>
    <t>BMW Group</t>
  </si>
  <si>
    <t>QUOTATION ANALYSIS FORM</t>
  </si>
  <si>
    <t xml:space="preserve">        Hilfe und Dokumentation</t>
  </si>
  <si>
    <t>b2b.bmw.com</t>
  </si>
  <si>
    <t>VERTRAULICH</t>
  </si>
  <si>
    <t>ZUSAMMENFASSUNG</t>
  </si>
  <si>
    <t xml:space="preserve">             (siehe Nutzerleitfaden QAF Version 8.1)</t>
  </si>
  <si>
    <t>Bearbeiter Lieferant:</t>
  </si>
  <si>
    <t>Anbieter/Lieferant:</t>
  </si>
  <si>
    <t>Teilebenennung:</t>
  </si>
  <si>
    <t>E-Mail:</t>
  </si>
  <si>
    <t>BMW Lieferanten-Nr.:</t>
  </si>
  <si>
    <t>Änderungsindex (AI):</t>
  </si>
  <si>
    <t>Telefon:</t>
  </si>
  <si>
    <t>BMW Projekt:</t>
  </si>
  <si>
    <t>Anfragenummer / Version:</t>
  </si>
  <si>
    <t>Angebotsdatum:</t>
  </si>
  <si>
    <t>BMW Sachnummer:</t>
  </si>
  <si>
    <t>Variante:</t>
  </si>
  <si>
    <t>Allgemeine Prämissen</t>
  </si>
  <si>
    <t>Währungen</t>
  </si>
  <si>
    <t>1.</t>
  </si>
  <si>
    <t>Materialkosten</t>
  </si>
  <si>
    <t>2.</t>
  </si>
  <si>
    <t>Fertigungskosten</t>
  </si>
  <si>
    <t>Serienlaufzeit [Jahre] :</t>
  </si>
  <si>
    <t>SUMME HERSTELLKOSTEN</t>
  </si>
  <si>
    <t>(1.+ 2.)</t>
  </si>
  <si>
    <t>Gesamtvolumen gem. Anfrage [Teile]:</t>
  </si>
  <si>
    <t>Peakvolumen Jahr [Teile / Jahr] :</t>
  </si>
  <si>
    <t>Plankapazität [Teile / Jahr] :</t>
  </si>
  <si>
    <t>Fertigungslosgröße [Teile]:</t>
  </si>
  <si>
    <t>3.</t>
  </si>
  <si>
    <t>Zuschläge</t>
  </si>
  <si>
    <t>Produktionsstart (SOP) [mm.jjjj] :</t>
  </si>
  <si>
    <t>Erläuterung:</t>
  </si>
  <si>
    <t>Prämissen Lieferant</t>
  </si>
  <si>
    <t>Fertigungsstandort (Land / Ort):</t>
  </si>
  <si>
    <t>4.</t>
  </si>
  <si>
    <t>Arbeitsstunden / Jahr [h]:</t>
  </si>
  <si>
    <t>5.</t>
  </si>
  <si>
    <t>Ausschusskosten</t>
  </si>
  <si>
    <t>Material</t>
  </si>
  <si>
    <t>Schichten / Woche:</t>
  </si>
  <si>
    <t>Fertigung</t>
  </si>
  <si>
    <t>Wechselkurse zur Bestell-
währung [AW1]
(rein informativ)</t>
  </si>
  <si>
    <t>GESAMTKOSTEN</t>
  </si>
  <si>
    <t>(1.+ 2.+ 3.+ 4.+ 5.)</t>
  </si>
  <si>
    <t>1. (Bestell-) Währung 1 [AW1]:</t>
  </si>
  <si>
    <t>EUR</t>
  </si>
  <si>
    <r>
      <t>2. Angebotswährung 2 [AW2]</t>
    </r>
    <r>
      <rPr>
        <sz val="8"/>
        <rFont val="BMW Group Light"/>
      </rPr>
      <t xml:space="preserve"> (optional):</t>
    </r>
  </si>
  <si>
    <t>ANGEBOTSBASISPREIS</t>
  </si>
  <si>
    <t>(1.+ 2.+ 3.+ 4.+ 5.+ 6.)</t>
  </si>
  <si>
    <r>
      <t>3. Angebotswährung 3 [AW3]</t>
    </r>
    <r>
      <rPr>
        <sz val="8"/>
        <rFont val="BMW Group Light"/>
      </rPr>
      <t xml:space="preserve"> (optional):</t>
    </r>
  </si>
  <si>
    <t>7.</t>
  </si>
  <si>
    <t>Sonstige Daten</t>
  </si>
  <si>
    <t>8.</t>
  </si>
  <si>
    <t>Zölle  Lieferant - BMW</t>
  </si>
  <si>
    <t>9.</t>
  </si>
  <si>
    <t>Transportkosten  Lieferant - BMW</t>
  </si>
  <si>
    <t>ANGEBOTSPREIS</t>
  </si>
  <si>
    <t>(Summe 1. bis 9.)</t>
  </si>
  <si>
    <t>Teileabmessungen (LxBxH) [mm]:</t>
  </si>
  <si>
    <t>Preisindikation in Bestellwährung [AW1]</t>
  </si>
  <si>
    <t>Teilegewicht unverpackt [kg]:</t>
  </si>
  <si>
    <t>Gesamtgewicht [kg]:</t>
  </si>
  <si>
    <t>Einmal- und Tranchenzahlungen</t>
  </si>
  <si>
    <t>Lieferbedingungen:</t>
  </si>
  <si>
    <t>FCA</t>
  </si>
  <si>
    <t>10.</t>
  </si>
  <si>
    <t>Entwicklungskosten</t>
  </si>
  <si>
    <t>Versorgungsart/KOVP Abrufstatus:</t>
  </si>
  <si>
    <t>11.</t>
  </si>
  <si>
    <t>Sonderbetriebsmittel</t>
  </si>
  <si>
    <t>Bemerkungen:</t>
  </si>
  <si>
    <t xml:space="preserve">   QUOTATION ANALYSIS FORM</t>
  </si>
  <si>
    <t>Hilfe und Dokumentation</t>
  </si>
  <si>
    <t xml:space="preserve">     2. Fertigungskosten</t>
  </si>
  <si>
    <t>(siehe Nutzerleitfaden QAF Version 8.1)</t>
  </si>
  <si>
    <t>Bearbeiter:</t>
  </si>
  <si>
    <t>Anfragenr. / Version:</t>
  </si>
  <si>
    <t>Beschreibung</t>
  </si>
  <si>
    <t xml:space="preserve">    Angaben in Beschaffungswährung</t>
  </si>
  <si>
    <t xml:space="preserve">    Angaben in Angebotswährung</t>
  </si>
  <si>
    <t>Angaben in Angebotswährung</t>
  </si>
  <si>
    <t>Summen</t>
  </si>
  <si>
    <t>Personal</t>
  </si>
  <si>
    <t>Maschine</t>
  </si>
  <si>
    <t>Rüsten</t>
  </si>
  <si>
    <t>FEK</t>
  </si>
  <si>
    <t>RFGK</t>
  </si>
  <si>
    <t>Ausschuss</t>
  </si>
  <si>
    <t>Zusätzliche Zeile: Leerzeile kopieren und vor letzter Zeile einfügen</t>
  </si>
  <si>
    <t>RWD</t>
  </si>
  <si>
    <t>STD_1.2</t>
  </si>
  <si>
    <t>LL</t>
  </si>
  <si>
    <t>RL</t>
  </si>
  <si>
    <t>Stundensatz Endmontage (ohne FGK)</t>
  </si>
  <si>
    <t>Anazhl Lose</t>
  </si>
  <si>
    <t>Durchschnittliche Menge/Los</t>
  </si>
  <si>
    <t>Kosten pro Stk</t>
  </si>
  <si>
    <t>Dauer Rüstvorgang (Durchschnitt in h)</t>
  </si>
  <si>
    <t>Anzahl Lose - Tabelle (interne Referenzwerte)</t>
  </si>
  <si>
    <t>Anzahl Lose</t>
  </si>
  <si>
    <t>Menge &lt; (Stk/a)</t>
  </si>
  <si>
    <t>SUMME Overhead</t>
  </si>
  <si>
    <t>CONFIDENTIAL</t>
  </si>
  <si>
    <t>Supplier editor:</t>
  </si>
  <si>
    <t>Pos.</t>
  </si>
  <si>
    <t>E-mail:</t>
  </si>
  <si>
    <t>Fahrzeug</t>
  </si>
  <si>
    <t>Telephone:</t>
  </si>
  <si>
    <t>Antrieb</t>
  </si>
  <si>
    <t>Übersetzung</t>
  </si>
  <si>
    <t>FIT-Rate</t>
  </si>
  <si>
    <t>LL / RL</t>
  </si>
  <si>
    <t>Quotation date:</t>
  </si>
  <si>
    <t xml:space="preserve">Stückzahlen (lifetime) </t>
  </si>
  <si>
    <t xml:space="preserve">Durchschn. Jahresstückzahl </t>
  </si>
  <si>
    <t xml:space="preserve">Stückzahlen (peak) </t>
  </si>
  <si>
    <t xml:space="preserve"> Position Number 
reference to Exploded Drawing</t>
  </si>
  <si>
    <t>BoM Gesamt</t>
  </si>
  <si>
    <t>Summe Materialkosten</t>
  </si>
  <si>
    <t>ANGEBOTSBASISPREIS inkl. Umlage</t>
  </si>
  <si>
    <t>RWD/AWD</t>
  </si>
  <si>
    <t>V1</t>
  </si>
  <si>
    <t>V3</t>
  </si>
  <si>
    <t>G60_G61_G62</t>
  </si>
  <si>
    <t>xxx FIT
Motor xy Nm</t>
  </si>
  <si>
    <t>G6x.CWE_1.1</t>
  </si>
  <si>
    <t>V2</t>
  </si>
  <si>
    <t>ASIL A</t>
  </si>
  <si>
    <t>G63</t>
  </si>
  <si>
    <t>G6x.CWE_1.2</t>
  </si>
  <si>
    <t>V7</t>
  </si>
  <si>
    <t>G45_G46</t>
  </si>
  <si>
    <t>G45_STD</t>
  </si>
  <si>
    <t>V8</t>
  </si>
  <si>
    <t>G45.CWE_2.1</t>
  </si>
  <si>
    <t>G45.CWE_2.2</t>
  </si>
  <si>
    <t>V9</t>
  </si>
  <si>
    <t>V10</t>
  </si>
  <si>
    <t>G45_SPORT</t>
  </si>
  <si>
    <t>Overhead &amp; Gewinn</t>
  </si>
  <si>
    <t xml:space="preserve"> Item number
 Manufacturing step</t>
  </si>
  <si>
    <t xml:space="preserve"> Parts designation</t>
  </si>
  <si>
    <t xml:space="preserve"> Process designation</t>
  </si>
  <si>
    <t xml:space="preserve"> Designation
 Facility/machine/type</t>
  </si>
  <si>
    <t xml:space="preserve"> Site</t>
  </si>
  <si>
    <t xml:space="preserve"> Procurement currency [BW]</t>
  </si>
  <si>
    <t xml:space="preserve"> Cycle time [s]</t>
  </si>
  <si>
    <t xml:space="preserve"> Parts per cycle</t>
  </si>
  <si>
    <t xml:space="preserve"> Number of direct employees</t>
  </si>
  <si>
    <t xml:space="preserve"> Machine-hour rate
 (MSS) [BW/h]</t>
  </si>
  <si>
    <t xml:space="preserve"> Direct manufacturing costs
 (FEK) [BW]</t>
  </si>
  <si>
    <t xml:space="preserve"> Manufacturing costs
 (FK) [BW]</t>
  </si>
  <si>
    <t xml:space="preserve"> Quotation currency [AW]</t>
  </si>
  <si>
    <t xml:space="preserve"> Exchange rate [AW/BW]</t>
  </si>
  <si>
    <t xml:space="preserve"> Number per quotation part</t>
  </si>
  <si>
    <t xml:space="preserve"> Manufacturing costs FK [AW]</t>
  </si>
  <si>
    <t xml:space="preserve"> Scrap per process step [%]</t>
  </si>
  <si>
    <t xml:space="preserve"> Scrap costs
 Manufacturing [AW]</t>
  </si>
  <si>
    <t xml:space="preserve"> Personnel costs
 Quotation [AW]</t>
  </si>
  <si>
    <t xml:space="preserve"> Machine costs
 Quotation [AW]</t>
  </si>
  <si>
    <t xml:space="preserve"> Setup costs [AW]</t>
  </si>
  <si>
    <t xml:space="preserve"> Direct manufacturing costs
Quotation [AW]</t>
  </si>
  <si>
    <t xml:space="preserve"> Remaining manufacturing overhead costs
Quotation [AW]</t>
  </si>
  <si>
    <t xml:space="preserve">Angebot zu </t>
  </si>
  <si>
    <t xml:space="preserve">Angebots-Nr.: </t>
  </si>
  <si>
    <t>MGK</t>
  </si>
  <si>
    <t>Setup costs per unit [BW]</t>
  </si>
  <si>
    <t>Imputed direct labor costs [BW/h]</t>
  </si>
  <si>
    <t>Imputed social overhead costs
 (SGK) [%]</t>
  </si>
  <si>
    <t>Parts Designation</t>
  </si>
  <si>
    <t>Detailed part description</t>
  </si>
  <si>
    <t>Imputed costs per quantity unit (in BW)</t>
  </si>
  <si>
    <t>rate off exchange</t>
  </si>
  <si>
    <t>Imputed costs per quantity unit (in AW)</t>
  </si>
  <si>
    <t>Remarks</t>
  </si>
  <si>
    <t>Purchasing currency (BW)</t>
  </si>
  <si>
    <t>SEKOF</t>
  </si>
  <si>
    <t>BMW Variant</t>
  </si>
  <si>
    <t>LL/RL</t>
  </si>
  <si>
    <t>Volumen Ø/a</t>
  </si>
  <si>
    <t>Volumen Peakjahr</t>
  </si>
  <si>
    <t>Volumen Lifetime</t>
  </si>
  <si>
    <t>AWD</t>
  </si>
  <si>
    <t>SCU</t>
  </si>
  <si>
    <t>EPS</t>
  </si>
  <si>
    <t>Rack</t>
  </si>
  <si>
    <t>RACK</t>
  </si>
  <si>
    <t>tbd</t>
  </si>
  <si>
    <t>V4</t>
  </si>
  <si>
    <t xml:space="preserve"> Remaining manufacturing 
 overhead costs (RFGK)
 Hourly rate [BW/h]</t>
  </si>
  <si>
    <t xml:space="preserve">M-QAF Version 2.0 </t>
  </si>
  <si>
    <t>G65 RWD/AWD B RL V2</t>
  </si>
  <si>
    <t>V5</t>
  </si>
  <si>
    <t>V6</t>
  </si>
  <si>
    <t>V13</t>
  </si>
  <si>
    <t>V14</t>
  </si>
  <si>
    <t>V15</t>
  </si>
  <si>
    <t>V16</t>
  </si>
  <si>
    <t>G65</t>
  </si>
  <si>
    <t>RR 41</t>
  </si>
  <si>
    <t>G95/96</t>
  </si>
  <si>
    <t>G65_Std_B_RL</t>
  </si>
  <si>
    <t>G65_Std_D_LL</t>
  </si>
  <si>
    <t>G65_Std_D_RL</t>
  </si>
  <si>
    <t>G65_XST_B_RL</t>
  </si>
  <si>
    <t>G65_XST_D_LL</t>
  </si>
  <si>
    <t>G65_XST_D_RL</t>
  </si>
  <si>
    <t>RR 41_B_LL</t>
  </si>
  <si>
    <t>RR 41_B_RL</t>
  </si>
  <si>
    <t>G95/96_B_LL</t>
  </si>
  <si>
    <t>G95/96_B_RL</t>
  </si>
  <si>
    <t>Sensoreinheit/Magneteinheit</t>
  </si>
  <si>
    <t>Drehstab</t>
  </si>
  <si>
    <t>Druckstück - Sensorseite</t>
  </si>
  <si>
    <t>O-Ring Druckstück</t>
  </si>
  <si>
    <t>Druckfeder - Sensorseite</t>
  </si>
  <si>
    <t>Vierpunktlager</t>
  </si>
  <si>
    <t>ZB Stellschraube</t>
  </si>
  <si>
    <t>Sensorgehäuse Kunstoff (x3 Schrauben)</t>
  </si>
  <si>
    <t>Radialwellendichtung</t>
  </si>
  <si>
    <t>Nadelkranz</t>
  </si>
  <si>
    <t>Nadelhülse</t>
  </si>
  <si>
    <t>O-Ring Sensorgeh. / Lenkgeh.</t>
  </si>
  <si>
    <t>Tellerfeder</t>
  </si>
  <si>
    <t>Sprengring</t>
  </si>
  <si>
    <t>Mittelstellungskappe mit Fahne 1</t>
  </si>
  <si>
    <t>Mittelstellungskappe mit Fahne 2</t>
  </si>
  <si>
    <t>Schutzkappe EW</t>
  </si>
  <si>
    <t>Kabelhalter</t>
  </si>
  <si>
    <t>Stopfen</t>
  </si>
  <si>
    <t>Zylinderstift</t>
  </si>
  <si>
    <t>O-Ring Drehstab</t>
  </si>
  <si>
    <t>KMK</t>
  </si>
  <si>
    <t>Lageraussenring</t>
  </si>
  <si>
    <t>Käfig</t>
  </si>
  <si>
    <t>Hülse</t>
  </si>
  <si>
    <t>Kugelrückführung</t>
  </si>
  <si>
    <t>Kugel Lager</t>
  </si>
  <si>
    <t>KGT Kugel unbeölt</t>
  </si>
  <si>
    <t>Fett Lager</t>
  </si>
  <si>
    <t>Kugelgewindezahnstange 1</t>
  </si>
  <si>
    <t>Kugelgewindezahnstange 2</t>
  </si>
  <si>
    <t>Kugelgewindezahnstange 3</t>
  </si>
  <si>
    <t>Kugelgewindezahnstange 4</t>
  </si>
  <si>
    <t>Kugelgewindezahnstange 5</t>
  </si>
  <si>
    <t>Kugelgewindezahnstange 6</t>
  </si>
  <si>
    <t>Riemenscheibe KGT</t>
  </si>
  <si>
    <t>ECU</t>
  </si>
  <si>
    <t>Motorritzel 41 Zähne</t>
  </si>
  <si>
    <t>Motorritzel 45 Zähne</t>
  </si>
  <si>
    <t>O-Ring</t>
  </si>
  <si>
    <t>Schutzkappe ECU 2-PIN Flexray</t>
  </si>
  <si>
    <t>Schutzkappe ECU 3-PIN CAN FD</t>
  </si>
  <si>
    <t>Schutzkappe ECU Power Stecker (MCON12)</t>
  </si>
  <si>
    <t>Lenkgehäuse G1 eloxiert</t>
  </si>
  <si>
    <t>Lenkgehäuse G2 eloxiert</t>
  </si>
  <si>
    <t>Gehäusedeckel G1 eloxiert</t>
  </si>
  <si>
    <t>Gehäusedeckel G2 eloxiert</t>
  </si>
  <si>
    <t>O-Ring Dichtung</t>
  </si>
  <si>
    <t>Schraube (Gehäuse/Powerpack/Sensordeckel)</t>
  </si>
  <si>
    <t>Typenschild</t>
  </si>
  <si>
    <t>Fett - Schnittstellen</t>
  </si>
  <si>
    <t>Fett - X-lager</t>
  </si>
  <si>
    <t>Fett - Verzahnung + Druckstück</t>
  </si>
  <si>
    <t>KGT Passscheibe</t>
  </si>
  <si>
    <t>Gore Ventil</t>
  </si>
  <si>
    <t>Axialgelenk</t>
  </si>
  <si>
    <t>Radialgelenk links</t>
  </si>
  <si>
    <t>Radialgelenk rechts</t>
  </si>
  <si>
    <t>Anschlagdämpfer</t>
  </si>
  <si>
    <t>Faltenbalg</t>
  </si>
  <si>
    <t>Klemmschelle</t>
  </si>
  <si>
    <t>Federbandschelle</t>
  </si>
  <si>
    <t>L-Shape</t>
  </si>
  <si>
    <t>G65 RWD/AWD B RL V3</t>
  </si>
  <si>
    <t>G65 RWD/AWD B RL V4</t>
  </si>
  <si>
    <t>G65 RWD/AWD B RL V5</t>
  </si>
  <si>
    <t>G65 RWD/AWD B RL V6</t>
  </si>
  <si>
    <t>G65 RWD/AWD B RL V7</t>
  </si>
  <si>
    <t>G65 RWD/AWD B RL V8</t>
  </si>
  <si>
    <t>G65 RWD/AWD B RL V9</t>
  </si>
  <si>
    <t>G65 RWD/AWD B RL V10</t>
  </si>
  <si>
    <t>G65 RWD/AWD B RL V11</t>
  </si>
  <si>
    <t>G65 RWD/AWD B RL V12</t>
  </si>
  <si>
    <t>IC-Transport SBK-MX</t>
  </si>
  <si>
    <t>Kabelsatz Asil B (Sensor 1) 180mm I-Shape</t>
  </si>
  <si>
    <t>Kabelsatz Asil B (Sensor 2) 180mm I-Shape</t>
  </si>
  <si>
    <t>Kabelsatz Asil B (Sensor 3) 300mm L-Shape ECU / Länge offen</t>
  </si>
  <si>
    <t>Kabelsatz Asil B (Sensor 4) 300mm L-Shape ECU / Länge offen</t>
  </si>
  <si>
    <t>Assy Pinion 1</t>
  </si>
  <si>
    <t>Assy Pinion 2</t>
  </si>
  <si>
    <t>Assy Pinion 3</t>
  </si>
  <si>
    <t>Assy Pinion 4</t>
  </si>
  <si>
    <t>Assy Pinion 5</t>
  </si>
  <si>
    <t>Assy Pinion 6</t>
  </si>
  <si>
    <t>Eingangswelle</t>
  </si>
  <si>
    <t>Quetschring</t>
  </si>
  <si>
    <t>Zahnriemen T.167</t>
  </si>
  <si>
    <t>Zahnriemen T.168</t>
  </si>
  <si>
    <t>ECU ASIL B R12 L-Shape 100 FIT 120 A</t>
  </si>
  <si>
    <t>JPY</t>
  </si>
  <si>
    <t>CNY</t>
  </si>
  <si>
    <t>USD</t>
  </si>
  <si>
    <t>R12 I 100 FIT HP (ClarWE) MC364</t>
  </si>
  <si>
    <t>R12 I 10 FIT (ClarWE) MC364</t>
  </si>
  <si>
    <t>Motor 1 mit Korrosionsschutz - ClarWE Dual STD (7.6Nm)</t>
  </si>
  <si>
    <t>Motor 2 mit Korrosionsschutz - ClarWE High Current (8 Nm)</t>
  </si>
  <si>
    <t>Kabelsatz Asil D (Sensor) 1 120mm TAS 4 Kanal, Y-Stecker  / Länge offen</t>
  </si>
  <si>
    <t>Kabelsatz Asil D (Sensor) 2 120mm TAS 4 Kanal, Y-Stecker  / Länge offen</t>
  </si>
  <si>
    <t>Cover / Deckel
Powerpack / ECU Cover</t>
  </si>
  <si>
    <t>Zylinderschraube / Screw M4x14; zur Verbindung von ECU u. Motor</t>
  </si>
  <si>
    <t>Sealing adhesive (two-components)
Sealing adhesive for cover</t>
  </si>
  <si>
    <t>Thermally conductive gel
Thermally conductive gel</t>
  </si>
  <si>
    <t>I-Shape</t>
  </si>
  <si>
    <t>G65_Std_B_LL
Lead Variante</t>
  </si>
  <si>
    <t>$/LG</t>
  </si>
  <si>
    <t>XNF</t>
  </si>
  <si>
    <t>DE</t>
  </si>
  <si>
    <t>MX</t>
  </si>
  <si>
    <t>PP_L-Shape</t>
  </si>
  <si>
    <t>PP_I-Shape</t>
  </si>
  <si>
    <t>G65_XST_B_LL
Lead Variante</t>
  </si>
  <si>
    <t xml:space="preserve">Wirbeln KGZ (Serie) </t>
  </si>
  <si>
    <t>Finishen KGZ</t>
  </si>
  <si>
    <t xml:space="preserve">Richten KGZ </t>
  </si>
  <si>
    <t>Rissprüfen KGZ (Fluxen/Resonanzprüfung)</t>
  </si>
  <si>
    <t>Zwischenwäsche kmk+kgz</t>
  </si>
  <si>
    <t>Drehen 1 KMK - EMAG VSC315 DUO DD</t>
  </si>
  <si>
    <t>Härten KMK</t>
  </si>
  <si>
    <t>Schleifen außen KMK</t>
  </si>
  <si>
    <t>Finishen außen KMK</t>
  </si>
  <si>
    <t>Schleifen innen KMK</t>
  </si>
  <si>
    <t>Rissprüfen KMK (X-Design) Fluxen</t>
  </si>
  <si>
    <t>Endwasche kmk+kgz</t>
  </si>
  <si>
    <t>Montage_KGT</t>
  </si>
  <si>
    <t>Montageanlage ZB Eingangswelle</t>
  </si>
  <si>
    <t xml:space="preserve">Montage Powerpack R12 I-Shape </t>
  </si>
  <si>
    <t>Montage Endmontage</t>
  </si>
  <si>
    <t>Montage Powerpack R12 L-Shape</t>
  </si>
  <si>
    <t>weight, net [g]</t>
  </si>
  <si>
    <t>raw material (group)</t>
  </si>
  <si>
    <t>material grade</t>
  </si>
  <si>
    <t>pot. sourcing region</t>
  </si>
  <si>
    <t>1.12; 1.13</t>
  </si>
  <si>
    <t>mix</t>
  </si>
  <si>
    <t>CN + MX</t>
  </si>
  <si>
    <t>3.6</t>
  </si>
  <si>
    <t>plastic</t>
  </si>
  <si>
    <t>steel</t>
  </si>
  <si>
    <t>EN ISO 683-2</t>
  </si>
  <si>
    <t>CN + NAFTA</t>
  </si>
  <si>
    <t xml:space="preserve">steel </t>
  </si>
  <si>
    <t>EN 10089</t>
  </si>
  <si>
    <t>2.1 - 2.2</t>
  </si>
  <si>
    <t>Al</t>
  </si>
  <si>
    <t>1.3, 1.4</t>
  </si>
  <si>
    <t>EN 10277</t>
  </si>
  <si>
    <t>1.10</t>
  </si>
  <si>
    <t>DIN 17212</t>
  </si>
  <si>
    <t>EU</t>
  </si>
  <si>
    <t>DIN 30910-4- Sint-D10</t>
  </si>
  <si>
    <t>6.10</t>
  </si>
  <si>
    <t>CN / Asia</t>
  </si>
  <si>
    <t>Korea</t>
  </si>
  <si>
    <t>CN</t>
  </si>
  <si>
    <t>EN AC 46000</t>
  </si>
  <si>
    <t>4.2, 1.2</t>
  </si>
  <si>
    <t>plastiv</t>
  </si>
  <si>
    <t>Duty
 per quantity unit [BW]</t>
  </si>
  <si>
    <r>
      <t xml:space="preserve">Transport costs </t>
    </r>
    <r>
      <rPr>
        <b/>
        <sz val="10"/>
        <color indexed="8"/>
        <rFont val="Arial"/>
        <family val="2"/>
      </rPr>
      <t xml:space="preserve">
 per quantity unit [BW]</t>
    </r>
  </si>
  <si>
    <t>Liner</t>
  </si>
  <si>
    <t>indiv.</t>
  </si>
  <si>
    <t>`+0.5% auf Stückpreis</t>
  </si>
  <si>
    <t>Preiserhöhung Akzeptanz Gewährleistungsvereinbarung</t>
  </si>
  <si>
    <t>Frank Heckers</t>
  </si>
  <si>
    <t>frank.heckers@thyssenkrupp-automotive.com</t>
  </si>
  <si>
    <t>00423 377 6005</t>
  </si>
  <si>
    <t>thyssenkrupp Presta</t>
  </si>
  <si>
    <t>EPS Lenkgetriebe</t>
  </si>
  <si>
    <t>Region NA</t>
  </si>
  <si>
    <t>Puebla / Mexico</t>
  </si>
  <si>
    <t>G84 LL</t>
  </si>
  <si>
    <t>G9x vs. G65</t>
  </si>
  <si>
    <t>MK</t>
  </si>
  <si>
    <t>FK</t>
  </si>
  <si>
    <t>OH</t>
  </si>
  <si>
    <t>Sekof</t>
  </si>
  <si>
    <t>@WK</t>
  </si>
  <si>
    <t>Delta</t>
  </si>
  <si>
    <t>Sensoreinheit/Magneteinheit TLE 4998</t>
  </si>
  <si>
    <t>Vierpunktlager / Festlager Ritzel</t>
  </si>
  <si>
    <t>Sensorgehäuse Kunstoff</t>
  </si>
  <si>
    <t>Nadelhülse / Loslager Ritzel</t>
  </si>
  <si>
    <t>Tellerfeder / Vorspannelement Lager</t>
  </si>
  <si>
    <t>Sprengring / Sicherungselement Außenring</t>
  </si>
  <si>
    <t>O-Ring / Dichtelement PP zu Gehäuse</t>
  </si>
  <si>
    <t>Zahnstange G84 LL</t>
  </si>
  <si>
    <t>Axialgelenk - ITR</t>
  </si>
  <si>
    <t>Radialgelenk links - OTR</t>
  </si>
  <si>
    <t>Radialgelenk rechts - OTR</t>
  </si>
  <si>
    <t>Lenkgehäuse LL G84</t>
  </si>
  <si>
    <t>Gehäusedeckel LL G84</t>
  </si>
  <si>
    <t>Zahnriemen T.168 ClarWE</t>
  </si>
  <si>
    <t>Ritzel G84 LL</t>
  </si>
  <si>
    <t>Sensorkabel LL G84</t>
  </si>
  <si>
    <t>Faltenbalg G84</t>
  </si>
  <si>
    <t>Eingangswelle RM</t>
  </si>
  <si>
    <t>Motor HC ClarWE</t>
  </si>
  <si>
    <t>G84</t>
  </si>
  <si>
    <t>G95</t>
  </si>
  <si>
    <t>zus. anteilig Ausschuss</t>
  </si>
  <si>
    <t>Achim</t>
  </si>
  <si>
    <t>Michi</t>
  </si>
  <si>
    <t>Hans</t>
  </si>
  <si>
    <t>EUR @WK</t>
  </si>
  <si>
    <t>Wert G84</t>
  </si>
  <si>
    <t>DELTA</t>
  </si>
  <si>
    <t>Wert G95</t>
  </si>
  <si>
    <t>Delta %</t>
  </si>
  <si>
    <t>eigene Variante für G84?</t>
  </si>
  <si>
    <t>Kommentar</t>
  </si>
  <si>
    <t>komplett neu</t>
  </si>
  <si>
    <t>Übernahme NCAR (in Klärung)</t>
  </si>
  <si>
    <t>Stückzahl lifetime</t>
  </si>
  <si>
    <t>MEX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</si>
</sst>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1" formatCode="_-* #,##0_-;\-* #,##0_-;_-* &quot;-&quot;_-;_-@_-"/>
    <numFmt numFmtId="44" formatCode="_-* #,##0.00\ &quot;€&quot;_-;\-* #,##0.00\ &quot;€&quot;_-;_-* &quot;-&quot;??\ &quot;€&quot;_-;_-@_-"/>
    <numFmt numFmtId="164" formatCode="_ &quot;CHF&quot;\ * #,##0_ ;_ &quot;CHF&quot;\ * \-#,##0_ ;_ &quot;CHF&quot;\ * &quot;-&quot;_ ;_ @_ "/>
    <numFmt numFmtId="165" formatCode="_ * #,##0_ ;_ * \-#,##0_ ;_ * &quot;-&quot;_ ;_ @_ "/>
    <numFmt numFmtId="166" formatCode="_ &quot;CHF&quot;\ * #,##0.00_ ;_ &quot;CHF&quot;\ * \-#,##0.00_ ;_ &quot;CHF&quot;\ * &quot;-&quot;??_ ;_ @_ "/>
    <numFmt numFmtId="167" formatCode="_ * #,##0.00_ ;_ * \-#,##0.00_ ;_ * &quot;-&quot;??_ ;_ @_ "/>
    <numFmt numFmtId="168" formatCode="_-* #,##0.00\ _€_-;\-* #,##0.00\ _€_-;_-* &quot;-&quot;??\ _€_-;_-@_-"/>
    <numFmt numFmtId="169" formatCode="mm/yyyy"/>
    <numFmt numFmtId="170" formatCode="0.0%"/>
    <numFmt numFmtId="171" formatCode="_(&quot;€&quot;* #,##0.00_);_(&quot;€&quot;* \(#,##0.00\);_(&quot;€&quot;* &quot;-&quot;??_);_(@_)"/>
    <numFmt numFmtId="172" formatCode="_-* #,##0.00\ [$€-1]_-;\-* #,##0.00\ [$€-1]_-;_-* &quot;-&quot;??\ [$€-1]_-"/>
    <numFmt numFmtId="173" formatCode="0.0"/>
    <numFmt numFmtId="174" formatCode="[Red][&gt;10000]#,##0;##,##0"/>
    <numFmt numFmtId="175" formatCode="_(* #,##0.00_);_(* \(#,##0.00\);_(* &quot;-&quot;??_);_(@_)"/>
    <numFmt numFmtId="176" formatCode="&quot;$&quot;#,##0_);[Red]\(&quot;$&quot;#,##0\)"/>
    <numFmt numFmtId="177" formatCode="_(&quot;$&quot;* #,##0.00_);_(&quot;$&quot;* \(#,##0.00\);_(&quot;$&quot;* &quot;-&quot;??_);_(@_)"/>
    <numFmt numFmtId="178" formatCode="&quot;$&quot;#,##0.00_);[Red]\(&quot;$&quot;#,##0.00\)"/>
    <numFmt numFmtId="179" formatCode="[$-409]d\-mmm\-yy;@"/>
    <numFmt numFmtId="180" formatCode="General_)"/>
    <numFmt numFmtId="181" formatCode="_ * #,##0_ ;_ * \-#,##0_ ;_ * &quot;-&quot;??_ ;_ @_ "/>
    <numFmt numFmtId="182" formatCode="_ [$€-2]\ * #,##0_ ;_ [$€-2]\ * \-#,##0_ ;_ [$€-2]\ * &quot;-&quot;??_ ;_ @_ "/>
    <numFmt numFmtId="183" formatCode="_-* #,##0.00\ [$€-407]_-;\-* #,##0.00\ [$€-407]_-;_-* &quot;-&quot;??\ [$€-407]_-;_-@_-"/>
    <numFmt numFmtId="184" formatCode="#,##0.00_ ;\-#,##0.00\ "/>
    <numFmt numFmtId="185" formatCode="_-[$$-409]* #,##0.00_ ;_-[$$-409]* \-#,##0.00\ ;_-[$$-409]* &quot;-&quot;??_ ;_-@_ "/>
    <numFmt numFmtId="186" formatCode="#,##0.00\ [$€-1];[Red]\-#,##0.00\ [$€-1]"/>
    <numFmt numFmtId="187" formatCode="#,##0.0"/>
    <numFmt numFmtId="188" formatCode="_ [$€-2]\ * #,##0.00_ ;_ [$€-2]\ * \-#,##0.00_ ;_ [$€-2]\ * &quot;-&quot;??_ ;_ @_ "/>
    <numFmt numFmtId="189" formatCode="_ * #,##0.00000_ ;_ * \-#,##0.00000_ ;_ * &quot;-&quot;??_ ;_ @_ "/>
    <numFmt numFmtId="190" formatCode="_-[$€-2]\ * #,##0.00_-;\-[$€-2]\ * #,##0.00_-;_-[$€-2]\ * &quot;-&quot;??_-;_-@_-"/>
  </numFmts>
  <fonts count="177">
    <font>
      <sz val="11"/>
      <color theme="1"/>
      <name val="TKTypeRegular"/>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theme="1"/>
      <name val="TKTypeRegular"/>
      <family val="2"/>
    </font>
    <font>
      <b/>
      <sz val="18"/>
      <color theme="3"/>
      <name val="Cambria"/>
      <family val="2"/>
      <scheme val="major"/>
    </font>
    <font>
      <b/>
      <sz val="15"/>
      <color theme="3"/>
      <name val="TKTypeRegular"/>
      <family val="2"/>
    </font>
    <font>
      <b/>
      <sz val="13"/>
      <color theme="3"/>
      <name val="TKTypeRegular"/>
      <family val="2"/>
    </font>
    <font>
      <b/>
      <sz val="11"/>
      <color theme="3"/>
      <name val="TKTypeRegular"/>
      <family val="2"/>
    </font>
    <font>
      <sz val="11"/>
      <color rgb="FF006100"/>
      <name val="TKTypeRegular"/>
      <family val="2"/>
    </font>
    <font>
      <sz val="11"/>
      <color rgb="FF9C0006"/>
      <name val="TKTypeRegular"/>
      <family val="2"/>
    </font>
    <font>
      <sz val="11"/>
      <color rgb="FF9C6500"/>
      <name val="TKTypeRegular"/>
      <family val="2"/>
    </font>
    <font>
      <sz val="11"/>
      <color rgb="FF3F3F76"/>
      <name val="TKTypeRegular"/>
      <family val="2"/>
    </font>
    <font>
      <b/>
      <sz val="11"/>
      <color rgb="FF3F3F3F"/>
      <name val="TKTypeRegular"/>
      <family val="2"/>
    </font>
    <font>
      <b/>
      <sz val="11"/>
      <color rgb="FFFA7D00"/>
      <name val="TKTypeRegular"/>
      <family val="2"/>
    </font>
    <font>
      <sz val="11"/>
      <color rgb="FFFA7D00"/>
      <name val="TKTypeRegular"/>
      <family val="2"/>
    </font>
    <font>
      <b/>
      <sz val="11"/>
      <color theme="0"/>
      <name val="TKTypeRegular"/>
      <family val="2"/>
    </font>
    <font>
      <sz val="11"/>
      <color rgb="FFFF0000"/>
      <name val="TKTypeRegular"/>
      <family val="2"/>
    </font>
    <font>
      <i/>
      <sz val="11"/>
      <color rgb="FF7F7F7F"/>
      <name val="TKTypeRegular"/>
      <family val="2"/>
    </font>
    <font>
      <b/>
      <sz val="11"/>
      <color theme="1"/>
      <name val="TKTypeRegular"/>
      <family val="2"/>
    </font>
    <font>
      <sz val="11"/>
      <color theme="0"/>
      <name val="TKTypeRegular"/>
      <family val="2"/>
    </font>
    <font>
      <sz val="11"/>
      <color theme="1"/>
      <name val="Calibri"/>
      <family val="2"/>
      <scheme val="minor"/>
    </font>
    <font>
      <sz val="11"/>
      <color theme="0"/>
      <name val="BMW Group Light"/>
    </font>
    <font>
      <sz val="8"/>
      <color theme="0"/>
      <name val="BMW Group Light"/>
    </font>
    <font>
      <b/>
      <sz val="20"/>
      <color theme="1"/>
      <name val="BMW Group Light"/>
    </font>
    <font>
      <b/>
      <sz val="14"/>
      <color theme="1"/>
      <name val="BMW Group Light"/>
    </font>
    <font>
      <u/>
      <sz val="8.8000000000000007"/>
      <color theme="10"/>
      <name val="Calibri"/>
      <family val="2"/>
    </font>
    <font>
      <u/>
      <sz val="8.8000000000000007"/>
      <color theme="10"/>
      <name val="BMW Group Light"/>
    </font>
    <font>
      <sz val="11"/>
      <color theme="1"/>
      <name val="BMW Group Light"/>
    </font>
    <font>
      <sz val="12"/>
      <color theme="1"/>
      <name val="BMW Group Light"/>
    </font>
    <font>
      <sz val="14"/>
      <color theme="1"/>
      <name val="BMW Group Light"/>
    </font>
    <font>
      <sz val="8.8000000000000007"/>
      <color theme="1" tint="4.9989318521683403E-2"/>
      <name val="BMW Group Light"/>
    </font>
    <font>
      <u/>
      <sz val="14"/>
      <color theme="10"/>
      <name val="BMW Group Light"/>
    </font>
    <font>
      <sz val="8"/>
      <color theme="1"/>
      <name val="BMW Group Light"/>
    </font>
    <font>
      <sz val="9"/>
      <color rgb="FFFF0000"/>
      <name val="BMW Group Light"/>
    </font>
    <font>
      <b/>
      <sz val="9"/>
      <color theme="1"/>
      <name val="BMW Group Light"/>
    </font>
    <font>
      <sz val="10"/>
      <color rgb="FF0070C0"/>
      <name val="BMW Group Light"/>
    </font>
    <font>
      <b/>
      <sz val="9"/>
      <name val="BMW Group Light"/>
    </font>
    <font>
      <b/>
      <sz val="9"/>
      <color rgb="FFFF0000"/>
      <name val="BMW Group Light"/>
    </font>
    <font>
      <u/>
      <sz val="8.8000000000000007"/>
      <color rgb="FF0070C0"/>
      <name val="Calibri"/>
      <family val="2"/>
    </font>
    <font>
      <b/>
      <sz val="10"/>
      <color indexed="62"/>
      <name val="BMW Group Light"/>
    </font>
    <font>
      <sz val="9"/>
      <color theme="1"/>
      <name val="BMW Group Light"/>
    </font>
    <font>
      <sz val="9"/>
      <color rgb="FF0070C0"/>
      <name val="BMW Group Light"/>
    </font>
    <font>
      <b/>
      <sz val="9"/>
      <color rgb="FF0070C0"/>
      <name val="BMW Group Light"/>
    </font>
    <font>
      <b/>
      <sz val="12"/>
      <color theme="1"/>
      <name val="BMW Group Light"/>
    </font>
    <font>
      <sz val="11"/>
      <color rgb="FF0070C0"/>
      <name val="BMW Group Light"/>
    </font>
    <font>
      <b/>
      <sz val="11"/>
      <color theme="1"/>
      <name val="BMW Group Light"/>
    </font>
    <font>
      <sz val="9"/>
      <name val="BMW Group Light"/>
    </font>
    <font>
      <sz val="8"/>
      <name val="BMW Group Light"/>
    </font>
    <font>
      <sz val="10"/>
      <color theme="1"/>
      <name val="BMW Group Light"/>
    </font>
    <font>
      <sz val="11"/>
      <color rgb="FFFF0000"/>
      <name val="BMW Group Light"/>
    </font>
    <font>
      <sz val="10"/>
      <name val="Arial"/>
      <family val="2"/>
    </font>
    <font>
      <u/>
      <sz val="11"/>
      <color theme="10"/>
      <name val="Calibri"/>
      <family val="2"/>
    </font>
    <font>
      <sz val="8"/>
      <color rgb="FFFF0000"/>
      <name val="BMW Group Light"/>
    </font>
    <font>
      <sz val="11"/>
      <name val="明朝"/>
      <family val="2"/>
      <charset val="128"/>
    </font>
    <font>
      <sz val="11"/>
      <color indexed="8"/>
      <name val="Calibri"/>
      <family val="2"/>
      <charset val="238"/>
    </font>
    <font>
      <sz val="11"/>
      <color indexed="8"/>
      <name val="Calibri"/>
      <family val="2"/>
    </font>
    <font>
      <sz val="11"/>
      <color indexed="8"/>
      <name val="TKTypeRegular"/>
      <family val="2"/>
    </font>
    <font>
      <sz val="11"/>
      <color theme="0"/>
      <name val="Calibri"/>
      <family val="2"/>
      <scheme val="minor"/>
    </font>
    <font>
      <sz val="11"/>
      <color indexed="9"/>
      <name val="Calibri"/>
      <family val="2"/>
      <charset val="238"/>
    </font>
    <font>
      <sz val="11"/>
      <color indexed="9"/>
      <name val="Calibri"/>
      <family val="2"/>
    </font>
    <font>
      <sz val="11"/>
      <color indexed="9"/>
      <name val="TKTypeRegular"/>
      <family val="2"/>
    </font>
    <font>
      <sz val="11"/>
      <color indexed="9"/>
      <name val="宋体"/>
      <charset val="134"/>
    </font>
    <font>
      <sz val="8"/>
      <name val="Arial"/>
      <family val="2"/>
    </font>
    <font>
      <b/>
      <sz val="8"/>
      <name val="Arial"/>
      <family val="2"/>
    </font>
    <font>
      <b/>
      <sz val="10"/>
      <name val="Arial"/>
      <family val="2"/>
    </font>
    <font>
      <b/>
      <sz val="12"/>
      <name val="Arial"/>
      <family val="2"/>
    </font>
    <font>
      <sz val="7"/>
      <name val="Arial"/>
      <family val="2"/>
    </font>
    <font>
      <b/>
      <sz val="11"/>
      <color indexed="63"/>
      <name val="Calibri"/>
      <family val="2"/>
    </font>
    <font>
      <b/>
      <sz val="11"/>
      <color rgb="FF3F3F3F"/>
      <name val="Calibri"/>
      <family val="2"/>
      <scheme val="minor"/>
    </font>
    <font>
      <sz val="9"/>
      <name val="Arial MT"/>
    </font>
    <font>
      <sz val="11"/>
      <color indexed="37"/>
      <name val="Calibri"/>
      <family val="2"/>
    </font>
    <font>
      <sz val="11"/>
      <color indexed="20"/>
      <name val="Calibri"/>
      <family val="2"/>
    </font>
    <font>
      <sz val="11"/>
      <color rgb="FF9C0006"/>
      <name val="Calibri"/>
      <family val="2"/>
      <scheme val="minor"/>
    </font>
    <font>
      <b/>
      <sz val="11"/>
      <color indexed="52"/>
      <name val="Calibri"/>
      <family val="2"/>
    </font>
    <font>
      <b/>
      <sz val="11"/>
      <color rgb="FFFA7D00"/>
      <name val="Calibri"/>
      <family val="2"/>
      <scheme val="minor"/>
    </font>
    <font>
      <b/>
      <sz val="11"/>
      <color indexed="17"/>
      <name val="Calibri"/>
      <family val="2"/>
    </font>
    <font>
      <b/>
      <sz val="11"/>
      <color indexed="9"/>
      <name val="Calibri"/>
      <family val="2"/>
    </font>
    <font>
      <b/>
      <sz val="11"/>
      <color theme="0"/>
      <name val="Calibri"/>
      <family val="2"/>
      <scheme val="minor"/>
    </font>
    <font>
      <sz val="10"/>
      <name val="MS Sans Serif"/>
      <family val="2"/>
    </font>
    <font>
      <sz val="11"/>
      <name val="TKTypeRegular"/>
      <family val="2"/>
    </font>
    <font>
      <sz val="11"/>
      <color indexed="62"/>
      <name val="Calibri"/>
      <family val="2"/>
    </font>
    <font>
      <sz val="11"/>
      <color rgb="FF3F3F76"/>
      <name val="Calibri"/>
      <family val="2"/>
      <scheme val="minor"/>
    </font>
    <font>
      <b/>
      <sz val="11"/>
      <color indexed="8"/>
      <name val="Calibri"/>
      <family val="2"/>
    </font>
    <font>
      <b/>
      <sz val="11"/>
      <color theme="1"/>
      <name val="Calibri"/>
      <family val="2"/>
      <scheme val="minor"/>
    </font>
    <font>
      <i/>
      <sz val="11"/>
      <color indexed="23"/>
      <name val="Calibri"/>
      <family val="2"/>
    </font>
    <font>
      <i/>
      <sz val="11"/>
      <color rgb="FF7F7F7F"/>
      <name val="Calibri"/>
      <family val="2"/>
      <scheme val="minor"/>
    </font>
    <font>
      <i/>
      <sz val="11"/>
      <color indexed="23"/>
      <name val="Calibri"/>
      <family val="2"/>
      <charset val="238"/>
    </font>
    <font>
      <sz val="11"/>
      <color indexed="17"/>
      <name val="Calibri"/>
      <family val="2"/>
    </font>
    <font>
      <sz val="11"/>
      <color rgb="FF006100"/>
      <name val="Calibri"/>
      <family val="2"/>
      <scheme val="minor"/>
    </font>
    <font>
      <sz val="11"/>
      <name val="Calibri"/>
      <family val="2"/>
      <scheme val="minor"/>
    </font>
    <font>
      <b/>
      <sz val="15"/>
      <color indexed="62"/>
      <name val="Calibri"/>
      <family val="2"/>
    </font>
    <font>
      <b/>
      <sz val="15"/>
      <color indexed="56"/>
      <name val="Calibri"/>
      <family val="2"/>
    </font>
    <font>
      <b/>
      <sz val="15"/>
      <color theme="3"/>
      <name val="Calibri"/>
      <family val="2"/>
      <scheme val="minor"/>
    </font>
    <font>
      <b/>
      <sz val="13"/>
      <color indexed="62"/>
      <name val="Calibri"/>
      <family val="2"/>
    </font>
    <font>
      <b/>
      <sz val="13"/>
      <color indexed="56"/>
      <name val="Calibri"/>
      <family val="2"/>
    </font>
    <font>
      <b/>
      <sz val="13"/>
      <color theme="3"/>
      <name val="Calibri"/>
      <family val="2"/>
      <scheme val="minor"/>
    </font>
    <font>
      <b/>
      <sz val="11"/>
      <color indexed="62"/>
      <name val="Calibri"/>
      <family val="2"/>
    </font>
    <font>
      <b/>
      <sz val="11"/>
      <color indexed="56"/>
      <name val="Calibri"/>
      <family val="2"/>
    </font>
    <font>
      <b/>
      <sz val="11"/>
      <color theme="3"/>
      <name val="Calibri"/>
      <family val="2"/>
      <scheme val="minor"/>
    </font>
    <font>
      <u/>
      <sz val="11"/>
      <color theme="10"/>
      <name val="TKTypeRegular"/>
      <family val="2"/>
    </font>
    <font>
      <u/>
      <sz val="10"/>
      <color indexed="12"/>
      <name val="Arial"/>
      <family val="2"/>
    </font>
    <font>
      <u/>
      <sz val="12"/>
      <color indexed="18"/>
      <name val="Arial"/>
      <family val="2"/>
    </font>
    <font>
      <u/>
      <sz val="10"/>
      <color indexed="36"/>
      <name val="Arial"/>
      <family val="2"/>
    </font>
    <font>
      <sz val="11"/>
      <color indexed="48"/>
      <name val="Calibri"/>
      <family val="2"/>
    </font>
    <font>
      <sz val="10"/>
      <name val="TKTypeRegular"/>
      <family val="2"/>
    </font>
    <font>
      <sz val="10"/>
      <name val="Helv"/>
    </font>
    <font>
      <sz val="11"/>
      <color indexed="52"/>
      <name val="Calibri"/>
      <family val="2"/>
    </font>
    <font>
      <sz val="11"/>
      <color rgb="FFFA7D00"/>
      <name val="Calibri"/>
      <family val="2"/>
      <scheme val="minor"/>
    </font>
    <font>
      <sz val="11"/>
      <color rgb="FF9C6500"/>
      <name val="BMWTypeLight"/>
      <family val="2"/>
    </font>
    <font>
      <sz val="11"/>
      <color rgb="FF9C6500"/>
      <name val="Calibri"/>
      <family val="2"/>
      <scheme val="minor"/>
    </font>
    <font>
      <sz val="11"/>
      <color theme="1"/>
      <name val="TKTypeRegular"/>
      <family val="2"/>
      <charset val="238"/>
    </font>
    <font>
      <sz val="10"/>
      <color theme="1"/>
      <name val="Univers"/>
      <family val="2"/>
    </font>
    <font>
      <sz val="11"/>
      <color theme="1"/>
      <name val="Calibri"/>
      <family val="2"/>
      <charset val="128"/>
      <scheme val="minor"/>
    </font>
    <font>
      <sz val="10"/>
      <color indexed="8"/>
      <name val="Arial"/>
      <family val="2"/>
    </font>
    <font>
      <sz val="12"/>
      <name val="TKTypeRegular"/>
      <family val="2"/>
    </font>
    <font>
      <b/>
      <sz val="8"/>
      <color indexed="8"/>
      <name val="Arial"/>
      <family val="2"/>
    </font>
    <font>
      <sz val="8"/>
      <color indexed="8"/>
      <name val="Arial"/>
      <family val="2"/>
    </font>
    <font>
      <sz val="19"/>
      <name val="Arial"/>
      <family val="2"/>
    </font>
    <font>
      <sz val="8"/>
      <color indexed="14"/>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11"/>
      <color theme="1"/>
      <name val="BMWTypeLight"/>
      <family val="2"/>
    </font>
    <font>
      <sz val="10"/>
      <name val="Courier"/>
      <family val="3"/>
    </font>
    <font>
      <sz val="12"/>
      <name val="宋体"/>
      <charset val="134"/>
    </font>
    <font>
      <b/>
      <sz val="18"/>
      <color indexed="56"/>
      <name val="Cambria"/>
      <family val="2"/>
      <charset val="238"/>
    </font>
    <font>
      <b/>
      <sz val="18"/>
      <color indexed="56"/>
      <name val="Cambria"/>
      <family val="2"/>
    </font>
    <font>
      <sz val="11"/>
      <color indexed="10"/>
      <name val="Calibri"/>
      <family val="2"/>
    </font>
    <font>
      <sz val="11"/>
      <color rgb="FFFF0000"/>
      <name val="Calibri"/>
      <family val="2"/>
      <scheme val="minor"/>
    </font>
    <font>
      <sz val="11"/>
      <color indexed="14"/>
      <name val="Calibri"/>
      <family val="2"/>
    </font>
    <font>
      <sz val="11"/>
      <color indexed="17"/>
      <name val="TKTypeRegular"/>
      <family val="2"/>
    </font>
    <font>
      <sz val="11"/>
      <color indexed="20"/>
      <name val="TKTypeRegular"/>
      <family val="2"/>
    </font>
    <font>
      <b/>
      <sz val="15"/>
      <color indexed="56"/>
      <name val="TKTypeRegular"/>
      <family val="2"/>
    </font>
    <font>
      <b/>
      <sz val="13"/>
      <color indexed="56"/>
      <name val="TKTypeRegular"/>
      <family val="2"/>
    </font>
    <font>
      <b/>
      <sz val="11"/>
      <color indexed="56"/>
      <name val="TKTypeRegular"/>
      <family val="2"/>
    </font>
    <font>
      <b/>
      <sz val="11"/>
      <color indexed="9"/>
      <name val="TKTypeRegular"/>
      <family val="2"/>
    </font>
    <font>
      <b/>
      <sz val="11"/>
      <color indexed="8"/>
      <name val="TKTypeRegular"/>
      <family val="2"/>
    </font>
    <font>
      <i/>
      <sz val="11"/>
      <color indexed="23"/>
      <name val="TKTypeRegular"/>
      <family val="2"/>
    </font>
    <font>
      <sz val="11"/>
      <color indexed="10"/>
      <name val="TKTypeRegular"/>
      <family val="2"/>
    </font>
    <font>
      <b/>
      <sz val="11"/>
      <color indexed="52"/>
      <name val="TKTypeRegular"/>
      <family val="2"/>
    </font>
    <font>
      <sz val="11"/>
      <color indexed="62"/>
      <name val="TKTypeRegular"/>
      <family val="2"/>
    </font>
    <font>
      <b/>
      <sz val="11"/>
      <color indexed="63"/>
      <name val="TKTypeRegular"/>
      <family val="2"/>
    </font>
    <font>
      <sz val="11"/>
      <color indexed="60"/>
      <name val="TKTypeRegular"/>
      <family val="2"/>
    </font>
    <font>
      <sz val="11"/>
      <color indexed="52"/>
      <name val="TKTypeRegular"/>
      <family val="2"/>
    </font>
    <font>
      <sz val="9"/>
      <name val="Arial"/>
      <family val="2"/>
    </font>
    <font>
      <sz val="10"/>
      <color indexed="9"/>
      <name val="Arial"/>
      <family val="2"/>
    </font>
    <font>
      <sz val="10"/>
      <color theme="1"/>
      <name val="Arial"/>
      <family val="2"/>
    </font>
    <font>
      <b/>
      <sz val="10"/>
      <color indexed="8"/>
      <name val="Arial"/>
      <family val="2"/>
    </font>
    <font>
      <u/>
      <sz val="8.8000000000000007"/>
      <color indexed="12"/>
      <name val="Calibri"/>
      <family val="2"/>
    </font>
    <font>
      <sz val="10"/>
      <color indexed="10"/>
      <name val="Arial"/>
      <family val="2"/>
    </font>
    <font>
      <b/>
      <sz val="10"/>
      <color theme="1"/>
      <name val="Arial"/>
      <family val="2"/>
    </font>
    <font>
      <b/>
      <sz val="11"/>
      <color theme="1"/>
      <name val="Arial"/>
      <family val="2"/>
    </font>
    <font>
      <sz val="11"/>
      <name val="BMW Group Light"/>
    </font>
    <font>
      <b/>
      <strike/>
      <sz val="11"/>
      <color theme="1"/>
      <name val="BMW Group Light"/>
    </font>
    <font>
      <strike/>
      <sz val="11"/>
      <color theme="1"/>
      <name val="BMW Group Light"/>
    </font>
    <font>
      <strike/>
      <sz val="9"/>
      <color theme="1"/>
      <name val="BMW Group Light"/>
    </font>
    <font>
      <strike/>
      <sz val="11"/>
      <name val="BMW Group Light"/>
    </font>
    <font>
      <b/>
      <sz val="9"/>
      <color indexed="8"/>
      <name val="BMW Group Light"/>
    </font>
    <font>
      <sz val="8"/>
      <color indexed="8"/>
      <name val="BMW Group Light"/>
    </font>
    <font>
      <b/>
      <sz val="11"/>
      <name val="Arial"/>
      <family val="2"/>
    </font>
    <font>
      <sz val="11"/>
      <name val="Arial"/>
      <family val="2"/>
    </font>
    <font>
      <b/>
      <sz val="10"/>
      <color theme="1"/>
      <name val="BMW Group Light"/>
    </font>
    <font>
      <sz val="10"/>
      <color indexed="8"/>
      <name val="BMW"/>
    </font>
    <font>
      <b/>
      <sz val="16"/>
      <color rgb="FFFF0000"/>
      <name val="BMW Group Light"/>
    </font>
    <font>
      <sz val="16"/>
      <color rgb="FFFF0000"/>
      <name val="BMW Group Light"/>
    </font>
    <font>
      <b/>
      <sz val="9"/>
      <name val="Arial"/>
      <family val="2"/>
    </font>
    <font>
      <sz val="10"/>
      <color rgb="FFFF0000"/>
      <name val="Arial"/>
      <family val="2"/>
    </font>
    <font>
      <b/>
      <sz val="11"/>
      <color rgb="FFFF0000"/>
      <name val="BMW Group Light"/>
    </font>
    <font>
      <b/>
      <sz val="10"/>
      <color rgb="FFFFC000"/>
      <name val="Arial"/>
      <family val="2"/>
    </font>
    <font>
      <sz val="10"/>
      <color rgb="FFFFC000"/>
      <name val="Arial"/>
      <family val="2"/>
    </font>
    <font>
      <b/>
      <sz val="18"/>
      <color theme="1"/>
      <name val="BMW Group Light"/>
    </font>
    <font>
      <b/>
      <sz val="11"/>
      <color theme="1"/>
      <name val="TKTypeRegular"/>
    </font>
    <font>
      <b/>
      <sz val="18"/>
      <color theme="1"/>
      <name val="TKTypeRegular"/>
    </font>
  </fonts>
  <fills count="1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0F0F0"/>
        <bgColor indexed="64"/>
      </patternFill>
    </fill>
    <fill>
      <patternFill patternType="solid">
        <fgColor rgb="FFCCCC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9"/>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4"/>
      </patternFill>
    </fill>
    <fill>
      <patternFill patternType="lightGray">
        <fgColor indexed="43"/>
        <bgColor indexed="26"/>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9"/>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indexed="31"/>
        <bgColor indexed="64"/>
      </patternFill>
    </fill>
    <fill>
      <patternFill patternType="solid">
        <fgColor theme="2" tint="-9.9978637043366805E-2"/>
        <bgColor indexed="64"/>
      </patternFill>
    </fill>
    <fill>
      <patternFill patternType="solid">
        <fgColor rgb="FFFFC000"/>
        <bgColor indexed="64"/>
      </patternFill>
    </fill>
    <fill>
      <patternFill patternType="solid">
        <fgColor rgb="FF00B0F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s>
  <borders count="2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diagonal/>
    </border>
    <border>
      <left/>
      <right/>
      <top/>
      <bottom style="hair">
        <color indexed="64"/>
      </bottom>
      <diagonal/>
    </border>
    <border>
      <left style="hair">
        <color indexed="64"/>
      </left>
      <right style="medium">
        <color indexed="64"/>
      </right>
      <top/>
      <bottom/>
      <diagonal/>
    </border>
    <border>
      <left style="hair">
        <color indexed="64"/>
      </left>
      <right style="medium">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hair">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48"/>
      </bottom>
      <diagonal/>
    </border>
    <border>
      <left/>
      <right/>
      <top/>
      <bottom style="thick">
        <color indexed="62"/>
      </bottom>
      <diagonal/>
    </border>
    <border>
      <left/>
      <right/>
      <top/>
      <bottom style="thick">
        <color indexed="58"/>
      </bottom>
      <diagonal/>
    </border>
    <border>
      <left/>
      <right/>
      <top/>
      <bottom style="thick">
        <color indexed="22"/>
      </bottom>
      <diagonal/>
    </border>
    <border>
      <left/>
      <right/>
      <top/>
      <bottom style="medium">
        <color indexed="58"/>
      </bottom>
      <diagonal/>
    </border>
    <border>
      <left/>
      <right/>
      <top/>
      <bottom style="medium">
        <color indexed="30"/>
      </bottom>
      <diagonal/>
    </border>
    <border>
      <left/>
      <right/>
      <top/>
      <bottom style="double">
        <color indexed="17"/>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style="thin">
        <color indexed="51"/>
      </left>
      <right style="thin">
        <color indexed="51"/>
      </right>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medium">
        <color indexed="64"/>
      </right>
      <top style="thin">
        <color indexed="64"/>
      </top>
      <bottom/>
      <diagonal/>
    </border>
    <border>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dashed">
        <color indexed="64"/>
      </bottom>
      <diagonal/>
    </border>
    <border>
      <left style="medium">
        <color indexed="64"/>
      </left>
      <right style="hair">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medium">
        <color indexed="64"/>
      </left>
      <right style="medium">
        <color indexed="64"/>
      </right>
      <top style="medium">
        <color indexed="64"/>
      </top>
      <bottom style="dashed">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theme="1"/>
      </left>
      <right/>
      <top/>
      <bottom/>
      <diagonal/>
    </border>
    <border>
      <left style="thin">
        <color indexed="64"/>
      </left>
      <right style="medium">
        <color theme="1"/>
      </right>
      <top style="medium">
        <color indexed="64"/>
      </top>
      <bottom style="medium">
        <color indexed="64"/>
      </bottom>
      <diagonal/>
    </border>
    <border>
      <left/>
      <right style="medium">
        <color indexed="64"/>
      </right>
      <top style="hair">
        <color indexed="64"/>
      </top>
      <bottom style="thin">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medium">
        <color theme="0"/>
      </bottom>
      <diagonal/>
    </border>
    <border>
      <left/>
      <right style="medium">
        <color indexed="64"/>
      </right>
      <top style="medium">
        <color theme="0"/>
      </top>
      <bottom/>
      <diagonal/>
    </border>
    <border>
      <left style="medium">
        <color indexed="64"/>
      </left>
      <right style="medium">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s>
  <cellStyleXfs count="17383">
    <xf numFmtId="0" fontId="0" fillId="0" borderId="0"/>
    <xf numFmtId="167" fontId="5" fillId="0" borderId="0" applyFont="0" applyFill="0" applyBorder="0" applyAlignment="0" applyProtection="0"/>
    <xf numFmtId="9" fontId="5" fillId="0" borderId="0" applyFont="0" applyFill="0" applyBorder="0" applyAlignment="0" applyProtection="0"/>
    <xf numFmtId="0" fontId="22" fillId="0" borderId="0"/>
    <xf numFmtId="0" fontId="27" fillId="0" borderId="0" applyNumberFormat="0" applyFill="0" applyBorder="0" applyAlignment="0" applyProtection="0">
      <alignment vertical="top"/>
      <protection locked="0"/>
    </xf>
    <xf numFmtId="9" fontId="2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171" fontId="52" fillId="0" borderId="0" applyFont="0" applyFill="0" applyBorder="0" applyAlignment="0" applyProtection="0"/>
    <xf numFmtId="172" fontId="52" fillId="0" borderId="0" applyFont="0" applyFill="0" applyBorder="0" applyAlignment="0" applyProtection="0"/>
    <xf numFmtId="0" fontId="53" fillId="0" borderId="0" applyNumberFormat="0" applyFill="0" applyBorder="0" applyAlignment="0" applyProtection="0">
      <alignment vertical="top"/>
      <protection locked="0"/>
    </xf>
    <xf numFmtId="0" fontId="22" fillId="0" borderId="0"/>
    <xf numFmtId="0" fontId="22" fillId="0" borderId="0"/>
    <xf numFmtId="0" fontId="22" fillId="0" borderId="0"/>
    <xf numFmtId="0" fontId="52" fillId="0" borderId="0"/>
    <xf numFmtId="0" fontId="52" fillId="0" borderId="0"/>
    <xf numFmtId="0" fontId="22" fillId="0" borderId="0"/>
    <xf numFmtId="0" fontId="52" fillId="0" borderId="0"/>
    <xf numFmtId="0" fontId="52" fillId="0" borderId="0"/>
    <xf numFmtId="44" fontId="52" fillId="0" borderId="0" applyFont="0" applyFill="0" applyBorder="0" applyAlignment="0" applyProtection="0"/>
    <xf numFmtId="171" fontId="52" fillId="0" borderId="0" applyFont="0" applyFill="0" applyBorder="0" applyAlignment="0" applyProtection="0"/>
    <xf numFmtId="171" fontId="52" fillId="0" borderId="0" applyFont="0" applyFill="0" applyBorder="0" applyAlignment="0" applyProtection="0"/>
    <xf numFmtId="44" fontId="52" fillId="0" borderId="0" applyFont="0" applyFill="0" applyBorder="0" applyAlignment="0" applyProtection="0"/>
    <xf numFmtId="0" fontId="22" fillId="0" borderId="0"/>
    <xf numFmtId="0" fontId="27" fillId="0" borderId="0" applyNumberFormat="0" applyFill="0" applyBorder="0" applyAlignment="0" applyProtection="0">
      <alignment vertical="top"/>
      <protection locked="0"/>
    </xf>
    <xf numFmtId="9" fontId="22" fillId="0" borderId="0" applyFont="0" applyFill="0" applyBorder="0" applyAlignment="0" applyProtection="0"/>
    <xf numFmtId="168" fontId="22" fillId="0" borderId="0" applyFont="0" applyFill="0" applyBorder="0" applyAlignment="0" applyProtection="0"/>
    <xf numFmtId="0" fontId="55" fillId="0" borderId="0"/>
    <xf numFmtId="0" fontId="52" fillId="0" borderId="0" applyNumberFormat="0" applyFill="0" applyBorder="0" applyAlignment="0" applyProtection="0"/>
    <xf numFmtId="174" fontId="52" fillId="0" borderId="0"/>
    <xf numFmtId="174" fontId="52" fillId="0" borderId="0"/>
    <xf numFmtId="174" fontId="52" fillId="0" borderId="0"/>
    <xf numFmtId="0" fontId="5"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5"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5"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5"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5"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56" fillId="36" borderId="0" applyNumberFormat="0" applyBorder="0" applyAlignment="0" applyProtection="0"/>
    <xf numFmtId="0" fontId="57" fillId="3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56" fillId="37" borderId="0" applyNumberFormat="0" applyBorder="0" applyAlignment="0" applyProtection="0"/>
    <xf numFmtId="0" fontId="57" fillId="3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6" fillId="38" borderId="0" applyNumberFormat="0" applyBorder="0" applyAlignment="0" applyProtection="0"/>
    <xf numFmtId="0" fontId="57" fillId="3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56" fillId="39" borderId="0" applyNumberFormat="0" applyBorder="0" applyAlignment="0" applyProtection="0"/>
    <xf numFmtId="0" fontId="57" fillId="3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56" fillId="40" borderId="0" applyNumberFormat="0" applyBorder="0" applyAlignment="0" applyProtection="0"/>
    <xf numFmtId="0" fontId="57" fillId="40"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56" fillId="41" borderId="0" applyNumberFormat="0" applyBorder="0" applyAlignment="0" applyProtection="0"/>
    <xf numFmtId="0" fontId="57" fillId="41"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57" fillId="3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57" fillId="3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57" fillId="3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57" fillId="39"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57" fillId="40"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57" fillId="41"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57" fillId="41" borderId="0" applyNumberFormat="0" applyBorder="0" applyAlignment="0" applyProtection="0"/>
    <xf numFmtId="0" fontId="57" fillId="42" borderId="0" applyNumberFormat="0" applyBorder="0" applyAlignment="0" applyProtection="0"/>
    <xf numFmtId="0" fontId="57" fillId="43" borderId="0" applyNumberFormat="0" applyBorder="0" applyAlignment="0" applyProtection="0"/>
    <xf numFmtId="0" fontId="57" fillId="41" borderId="0" applyNumberFormat="0" applyBorder="0" applyAlignment="0" applyProtection="0"/>
    <xf numFmtId="0" fontId="57" fillId="40" borderId="0" applyNumberFormat="0" applyBorder="0" applyAlignment="0" applyProtection="0"/>
    <xf numFmtId="0" fontId="57" fillId="43"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8" fillId="41" borderId="0" applyNumberFormat="0" applyBorder="0" applyAlignment="0" applyProtection="0"/>
    <xf numFmtId="0" fontId="5"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5"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5"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5"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5"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5"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6" fillId="44" borderId="0" applyNumberFormat="0" applyBorder="0" applyAlignment="0" applyProtection="0"/>
    <xf numFmtId="0" fontId="57" fillId="4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56" fillId="42" borderId="0" applyNumberFormat="0" applyBorder="0" applyAlignment="0" applyProtection="0"/>
    <xf numFmtId="0" fontId="57" fillId="42"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56" fillId="45" borderId="0" applyNumberFormat="0" applyBorder="0" applyAlignment="0" applyProtection="0"/>
    <xf numFmtId="0" fontId="57" fillId="4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56" fillId="39" borderId="0" applyNumberFormat="0" applyBorder="0" applyAlignment="0" applyProtection="0"/>
    <xf numFmtId="0" fontId="57" fillId="3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56" fillId="44" borderId="0" applyNumberFormat="0" applyBorder="0" applyAlignment="0" applyProtection="0"/>
    <xf numFmtId="0" fontId="57"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56" fillId="46" borderId="0" applyNumberFormat="0" applyBorder="0" applyAlignment="0" applyProtection="0"/>
    <xf numFmtId="0" fontId="57" fillId="46"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7" fillId="4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57" fillId="42"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57" fillId="4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57" fillId="3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57" fillId="44"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57" fillId="46"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57" fillId="47" borderId="0" applyNumberFormat="0" applyBorder="0" applyAlignment="0" applyProtection="0"/>
    <xf numFmtId="0" fontId="57" fillId="42" borderId="0" applyNumberFormat="0" applyBorder="0" applyAlignment="0" applyProtection="0"/>
    <xf numFmtId="0" fontId="57" fillId="48" borderId="0" applyNumberFormat="0" applyBorder="0" applyAlignment="0" applyProtection="0"/>
    <xf numFmtId="0" fontId="57" fillId="47" borderId="0" applyNumberFormat="0" applyBorder="0" applyAlignment="0" applyProtection="0"/>
    <xf numFmtId="0" fontId="57" fillId="44" borderId="0" applyNumberFormat="0" applyBorder="0" applyAlignment="0" applyProtection="0"/>
    <xf numFmtId="0" fontId="57" fillId="48" borderId="0" applyNumberFormat="0" applyBorder="0" applyAlignment="0" applyProtection="0"/>
    <xf numFmtId="0" fontId="58" fillId="44" borderId="0" applyNumberFormat="0" applyBorder="0" applyAlignment="0" applyProtection="0"/>
    <xf numFmtId="0" fontId="58" fillId="42" borderId="0" applyNumberFormat="0" applyBorder="0" applyAlignment="0" applyProtection="0"/>
    <xf numFmtId="0" fontId="58" fillId="45" borderId="0" applyNumberFormat="0" applyBorder="0" applyAlignment="0" applyProtection="0"/>
    <xf numFmtId="0" fontId="58" fillId="39" borderId="0" applyNumberFormat="0" applyBorder="0" applyAlignment="0" applyProtection="0"/>
    <xf numFmtId="0" fontId="58" fillId="44" borderId="0" applyNumberFormat="0" applyBorder="0" applyAlignment="0" applyProtection="0"/>
    <xf numFmtId="0" fontId="58" fillId="46" borderId="0" applyNumberFormat="0" applyBorder="0" applyAlignment="0" applyProtection="0"/>
    <xf numFmtId="0" fontId="21" fillId="12"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21"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21"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21"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21"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21"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60" fillId="49" borderId="0" applyNumberFormat="0" applyBorder="0" applyAlignment="0" applyProtection="0"/>
    <xf numFmtId="0" fontId="61" fillId="49"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60" fillId="42" borderId="0" applyNumberFormat="0" applyBorder="0" applyAlignment="0" applyProtection="0"/>
    <xf numFmtId="0" fontId="61" fillId="42"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60" fillId="45" borderId="0" applyNumberFormat="0" applyBorder="0" applyAlignment="0" applyProtection="0"/>
    <xf numFmtId="0" fontId="61" fillId="45"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60" fillId="50" borderId="0" applyNumberFormat="0" applyBorder="0" applyAlignment="0" applyProtection="0"/>
    <xf numFmtId="0" fontId="61" fillId="50"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60" fillId="51" borderId="0" applyNumberFormat="0" applyBorder="0" applyAlignment="0" applyProtection="0"/>
    <xf numFmtId="0" fontId="61" fillId="51"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60" fillId="52" borderId="0" applyNumberFormat="0" applyBorder="0" applyAlignment="0" applyProtection="0"/>
    <xf numFmtId="0" fontId="61" fillId="5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61" fillId="49" borderId="0" applyNumberFormat="0" applyBorder="0" applyAlignment="0" applyProtection="0"/>
    <xf numFmtId="0" fontId="61" fillId="49" borderId="0" applyNumberFormat="0" applyBorder="0" applyAlignment="0" applyProtection="0"/>
    <xf numFmtId="0" fontId="59" fillId="1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59" fillId="16" borderId="0" applyNumberFormat="0" applyBorder="0" applyAlignment="0" applyProtection="0"/>
    <xf numFmtId="0" fontId="61" fillId="45" borderId="0" applyNumberFormat="0" applyBorder="0" applyAlignment="0" applyProtection="0"/>
    <xf numFmtId="0" fontId="61" fillId="45" borderId="0" applyNumberFormat="0" applyBorder="0" applyAlignment="0" applyProtection="0"/>
    <xf numFmtId="0" fontId="59" fillId="2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59" fillId="24"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59" fillId="28"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59" fillId="32" borderId="0" applyNumberFormat="0" applyBorder="0" applyAlignment="0" applyProtection="0"/>
    <xf numFmtId="0" fontId="61" fillId="51" borderId="0" applyNumberFormat="0" applyBorder="0" applyAlignment="0" applyProtection="0"/>
    <xf numFmtId="0" fontId="61" fillId="42"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1" fillId="51" borderId="0" applyNumberFormat="0" applyBorder="0" applyAlignment="0" applyProtection="0"/>
    <xf numFmtId="0" fontId="61" fillId="42" borderId="0" applyNumberFormat="0" applyBorder="0" applyAlignment="0" applyProtection="0"/>
    <xf numFmtId="0" fontId="62" fillId="49" borderId="0" applyNumberFormat="0" applyBorder="0" applyAlignment="0" applyProtection="0"/>
    <xf numFmtId="0" fontId="62" fillId="42" borderId="0" applyNumberFormat="0" applyBorder="0" applyAlignment="0" applyProtection="0"/>
    <xf numFmtId="0" fontId="62" fillId="45"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1" fillId="53" borderId="0" applyNumberFormat="0" applyBorder="0" applyAlignment="0" applyProtection="0"/>
    <xf numFmtId="0" fontId="57" fillId="54" borderId="0" applyNumberFormat="0" applyBorder="0" applyAlignment="0" applyProtection="0"/>
    <xf numFmtId="0" fontId="57" fillId="55" borderId="0" applyNumberFormat="0" applyBorder="0" applyAlignment="0" applyProtection="0"/>
    <xf numFmtId="0" fontId="61" fillId="56" borderId="0" applyNumberFormat="0" applyBorder="0" applyAlignment="0" applyProtection="0"/>
    <xf numFmtId="0" fontId="61" fillId="57"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63" fillId="57" borderId="0" applyNumberFormat="0" applyBorder="0" applyAlignment="0" applyProtection="0">
      <alignment vertical="center"/>
    </xf>
    <xf numFmtId="0" fontId="61" fillId="58" borderId="0" applyNumberFormat="0" applyBorder="0" applyAlignment="0" applyProtection="0"/>
    <xf numFmtId="0" fontId="57" fillId="59" borderId="0" applyNumberFormat="0" applyBorder="0" applyAlignment="0" applyProtection="0"/>
    <xf numFmtId="0" fontId="57" fillId="60"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63" fillId="62" borderId="0" applyNumberFormat="0" applyBorder="0" applyAlignment="0" applyProtection="0">
      <alignment vertical="center"/>
    </xf>
    <xf numFmtId="0" fontId="61" fillId="63"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61" fillId="66" borderId="0" applyNumberFormat="0" applyBorder="0" applyAlignment="0" applyProtection="0"/>
    <xf numFmtId="0" fontId="61" fillId="6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61" fillId="63" borderId="0" applyNumberFormat="0" applyBorder="0" applyAlignment="0" applyProtection="0"/>
    <xf numFmtId="0" fontId="61" fillId="68" borderId="0" applyNumberFormat="0" applyBorder="0" applyAlignment="0" applyProtection="0"/>
    <xf numFmtId="0" fontId="57" fillId="59" borderId="0" applyNumberFormat="0" applyBorder="0" applyAlignment="0" applyProtection="0"/>
    <xf numFmtId="0" fontId="57" fillId="69" borderId="0" applyNumberFormat="0" applyBorder="0" applyAlignment="0" applyProtection="0"/>
    <xf numFmtId="0" fontId="61" fillId="60" borderId="0" applyNumberFormat="0" applyBorder="0" applyAlignment="0" applyProtection="0"/>
    <xf numFmtId="0" fontId="61" fillId="50"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61" fillId="68" borderId="0" applyNumberFormat="0" applyBorder="0" applyAlignment="0" applyProtection="0"/>
    <xf numFmtId="0" fontId="61" fillId="56" borderId="0" applyNumberFormat="0" applyBorder="0" applyAlignment="0" applyProtection="0"/>
    <xf numFmtId="0" fontId="57" fillId="70" borderId="0" applyNumberFormat="0" applyBorder="0" applyAlignment="0" applyProtection="0"/>
    <xf numFmtId="0" fontId="57" fillId="71" borderId="0" applyNumberFormat="0" applyBorder="0" applyAlignment="0" applyProtection="0"/>
    <xf numFmtId="0" fontId="61" fillId="56" borderId="0" applyNumberFormat="0" applyBorder="0" applyAlignment="0" applyProtection="0"/>
    <xf numFmtId="0" fontId="61" fillId="51"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61" fillId="56" borderId="0" applyNumberFormat="0" applyBorder="0" applyAlignment="0" applyProtection="0"/>
    <xf numFmtId="0" fontId="61" fillId="72" borderId="0" applyNumberFormat="0" applyBorder="0" applyAlignment="0" applyProtection="0"/>
    <xf numFmtId="0" fontId="57" fillId="73" borderId="0" applyNumberFormat="0" applyBorder="0" applyAlignment="0" applyProtection="0"/>
    <xf numFmtId="0" fontId="57" fillId="74" borderId="0" applyNumberFormat="0" applyBorder="0" applyAlignment="0" applyProtection="0"/>
    <xf numFmtId="0" fontId="61" fillId="75" borderId="0" applyNumberFormat="0" applyBorder="0" applyAlignment="0" applyProtection="0"/>
    <xf numFmtId="0" fontId="61" fillId="76"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61" fillId="72" borderId="0" applyNumberFormat="0" applyBorder="0" applyAlignment="0" applyProtection="0"/>
    <xf numFmtId="0" fontId="21" fillId="9" borderId="0" applyNumberFormat="0" applyBorder="0" applyAlignment="0" applyProtection="0"/>
    <xf numFmtId="0" fontId="61" fillId="57"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59" fillId="9" borderId="0" applyNumberFormat="0" applyBorder="0" applyAlignment="0" applyProtection="0"/>
    <xf numFmtId="0" fontId="21" fillId="13" borderId="0" applyNumberFormat="0" applyBorder="0" applyAlignment="0" applyProtection="0"/>
    <xf numFmtId="0" fontId="61" fillId="62"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21" fillId="17" borderId="0" applyNumberFormat="0" applyBorder="0" applyAlignment="0" applyProtection="0"/>
    <xf numFmtId="0" fontId="61" fillId="6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21" fillId="21" borderId="0" applyNumberFormat="0" applyBorder="0" applyAlignment="0" applyProtection="0"/>
    <xf numFmtId="0" fontId="61" fillId="50"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21" fillId="25" borderId="0" applyNumberFormat="0" applyBorder="0" applyAlignment="0" applyProtection="0"/>
    <xf numFmtId="0" fontId="61" fillId="51"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21" fillId="29" borderId="0" applyNumberFormat="0" applyBorder="0" applyAlignment="0" applyProtection="0"/>
    <xf numFmtId="0" fontId="61" fillId="76"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64" fillId="77" borderId="0"/>
    <xf numFmtId="0" fontId="64" fillId="77" borderId="0"/>
    <xf numFmtId="0" fontId="64" fillId="77" borderId="0"/>
    <xf numFmtId="0" fontId="65" fillId="0" borderId="0"/>
    <xf numFmtId="0" fontId="65" fillId="0" borderId="0"/>
    <xf numFmtId="0" fontId="65" fillId="0" borderId="0"/>
    <xf numFmtId="0" fontId="64" fillId="77" borderId="0"/>
    <xf numFmtId="0" fontId="52" fillId="0" borderId="0"/>
    <xf numFmtId="0" fontId="52" fillId="0" borderId="0"/>
    <xf numFmtId="0" fontId="52" fillId="0" borderId="0"/>
    <xf numFmtId="0" fontId="52" fillId="0" borderId="0"/>
    <xf numFmtId="0" fontId="66" fillId="0" borderId="0"/>
    <xf numFmtId="0" fontId="66" fillId="0" borderId="0"/>
    <xf numFmtId="0" fontId="67" fillId="0" borderId="0"/>
    <xf numFmtId="0" fontId="67" fillId="0" borderId="0"/>
    <xf numFmtId="1" fontId="68" fillId="0" borderId="0" applyBorder="0">
      <protection locked="0"/>
    </xf>
    <xf numFmtId="1" fontId="68" fillId="0" borderId="0" applyBorder="0">
      <protection locked="0"/>
    </xf>
    <xf numFmtId="1" fontId="68" fillId="0" borderId="0" applyBorder="0">
      <protection locked="0"/>
    </xf>
    <xf numFmtId="0" fontId="14" fillId="6" borderId="5"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69" fillId="47" borderId="79" applyNumberFormat="0" applyAlignment="0" applyProtection="0"/>
    <xf numFmtId="0" fontId="70" fillId="6" borderId="5" applyNumberFormat="0" applyAlignment="0" applyProtection="0"/>
    <xf numFmtId="0" fontId="70" fillId="6" borderId="5" applyNumberFormat="0" applyAlignment="0" applyProtection="0"/>
    <xf numFmtId="0" fontId="70" fillId="6" borderId="5" applyNumberFormat="0" applyAlignment="0" applyProtection="0"/>
    <xf numFmtId="0" fontId="70" fillId="6" borderId="5" applyNumberFormat="0" applyAlignment="0" applyProtection="0"/>
    <xf numFmtId="0" fontId="71" fillId="0" borderId="0"/>
    <xf numFmtId="0" fontId="71" fillId="0" borderId="0"/>
    <xf numFmtId="0" fontId="72" fillId="73" borderId="0" applyNumberFormat="0" applyBorder="0" applyAlignment="0" applyProtection="0"/>
    <xf numFmtId="0" fontId="73" fillId="37" borderId="0" applyNumberFormat="0" applyBorder="0" applyAlignment="0" applyProtection="0"/>
    <xf numFmtId="0" fontId="74" fillId="3" borderId="0" applyNumberFormat="0" applyBorder="0" applyAlignment="0" applyProtection="0"/>
    <xf numFmtId="0" fontId="74" fillId="3" borderId="0" applyNumberFormat="0" applyBorder="0" applyAlignment="0" applyProtection="0"/>
    <xf numFmtId="0" fontId="15" fillId="6" borderId="4"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5" fillId="47" borderId="80" applyNumberFormat="0" applyAlignment="0" applyProtection="0"/>
    <xf numFmtId="0" fontId="76" fillId="6" borderId="4" applyNumberFormat="0" applyAlignment="0" applyProtection="0"/>
    <xf numFmtId="0" fontId="76" fillId="6" borderId="4" applyNumberFormat="0" applyAlignment="0" applyProtection="0"/>
    <xf numFmtId="0" fontId="76" fillId="6" borderId="4" applyNumberFormat="0" applyAlignment="0" applyProtection="0"/>
    <xf numFmtId="0" fontId="76" fillId="6" borderId="4" applyNumberFormat="0" applyAlignment="0" applyProtection="0"/>
    <xf numFmtId="0" fontId="77" fillId="78" borderId="81" applyNumberFormat="0" applyAlignment="0" applyProtection="0"/>
    <xf numFmtId="0" fontId="75" fillId="47" borderId="80" applyNumberFormat="0" applyAlignment="0" applyProtection="0"/>
    <xf numFmtId="0" fontId="76" fillId="6" borderId="4" applyNumberFormat="0" applyAlignment="0" applyProtection="0"/>
    <xf numFmtId="0" fontId="76" fillId="6" borderId="4" applyNumberFormat="0" applyAlignment="0" applyProtection="0"/>
    <xf numFmtId="0" fontId="75" fillId="77" borderId="80" applyNumberFormat="0" applyAlignment="0" applyProtection="0"/>
    <xf numFmtId="0" fontId="78" fillId="68"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8" fillId="79" borderId="82" applyNumberFormat="0" applyAlignment="0" applyProtection="0"/>
    <xf numFmtId="0" fontId="79" fillId="7" borderId="7" applyNumberFormat="0" applyAlignment="0" applyProtection="0"/>
    <xf numFmtId="0" fontId="79" fillId="7" borderId="7" applyNumberFormat="0" applyAlignment="0" applyProtection="0"/>
    <xf numFmtId="38" fontId="80" fillId="0" borderId="0" applyFont="0" applyFill="0" applyBorder="0" applyAlignment="0" applyProtection="0"/>
    <xf numFmtId="167" fontId="52" fillId="0" borderId="0" applyFont="0" applyFill="0" applyBorder="0" applyAlignment="0" applyProtection="0"/>
    <xf numFmtId="167" fontId="81"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75" fontId="52" fillId="0" borderId="0" applyFont="0" applyFill="0" applyBorder="0" applyAlignment="0" applyProtection="0"/>
    <xf numFmtId="176" fontId="80" fillId="0" borderId="0" applyFont="0" applyFill="0" applyBorder="0" applyAlignment="0" applyProtection="0"/>
    <xf numFmtId="177" fontId="52" fillId="0" borderId="0" applyFont="0" applyFill="0" applyBorder="0" applyAlignment="0" applyProtection="0"/>
    <xf numFmtId="178" fontId="80" fillId="0" borderId="0" applyFont="0" applyFill="0" applyBorder="0" applyAlignment="0" applyProtection="0"/>
    <xf numFmtId="0" fontId="13" fillId="5" borderId="4"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2" fillId="41" borderId="80" applyNumberFormat="0" applyAlignment="0" applyProtection="0"/>
    <xf numFmtId="0" fontId="83" fillId="5" borderId="4" applyNumberFormat="0" applyAlignment="0" applyProtection="0"/>
    <xf numFmtId="0" fontId="83" fillId="5" borderId="4" applyNumberFormat="0" applyAlignment="0" applyProtection="0"/>
    <xf numFmtId="0" fontId="83" fillId="5" borderId="4" applyNumberFormat="0" applyAlignment="0" applyProtection="0"/>
    <xf numFmtId="0" fontId="83" fillId="5" borderId="4" applyNumberFormat="0" applyAlignment="0" applyProtection="0"/>
    <xf numFmtId="0" fontId="84" fillId="80" borderId="0" applyNumberFormat="0" applyBorder="0" applyAlignment="0" applyProtection="0"/>
    <xf numFmtId="0" fontId="84" fillId="81" borderId="0" applyNumberFormat="0" applyBorder="0" applyAlignment="0" applyProtection="0"/>
    <xf numFmtId="0" fontId="84" fillId="82" borderId="0" applyNumberFormat="0" applyBorder="0" applyAlignment="0" applyProtection="0"/>
    <xf numFmtId="0" fontId="61" fillId="51" borderId="0" applyNumberFormat="0" applyBorder="0" applyAlignment="0" applyProtection="0"/>
    <xf numFmtId="0" fontId="61" fillId="62" borderId="0" applyNumberFormat="0" applyBorder="0" applyAlignment="0" applyProtection="0"/>
    <xf numFmtId="0" fontId="61" fillId="67" borderId="0" applyNumberFormat="0" applyBorder="0" applyAlignment="0" applyProtection="0"/>
    <xf numFmtId="0" fontId="61" fillId="83" borderId="0" applyNumberFormat="0" applyBorder="0" applyAlignment="0" applyProtection="0"/>
    <xf numFmtId="0" fontId="61" fillId="51" borderId="0" applyNumberFormat="0" applyBorder="0" applyAlignment="0" applyProtection="0"/>
    <xf numFmtId="0" fontId="61" fillId="76" borderId="0" applyNumberFormat="0" applyBorder="0" applyAlignment="0" applyProtection="0"/>
    <xf numFmtId="0" fontId="82" fillId="48" borderId="80" applyNumberFormat="0" applyAlignment="0" applyProtection="0"/>
    <xf numFmtId="0" fontId="20" fillId="0" borderId="9"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4" fillId="0" borderId="83" applyNumberFormat="0" applyFill="0" applyAlignment="0" applyProtection="0"/>
    <xf numFmtId="0" fontId="85" fillId="0" borderId="9" applyNumberFormat="0" applyFill="0" applyAlignment="0" applyProtection="0"/>
    <xf numFmtId="0" fontId="85" fillId="0" borderId="9" applyNumberFormat="0" applyFill="0" applyAlignment="0" applyProtection="0"/>
    <xf numFmtId="0" fontId="85" fillId="0" borderId="9" applyNumberFormat="0" applyFill="0" applyAlignment="0" applyProtection="0"/>
    <xf numFmtId="0" fontId="85" fillId="0" borderId="9" applyNumberFormat="0" applyFill="0" applyAlignment="0" applyProtection="0"/>
    <xf numFmtId="0" fontId="19"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52" fillId="0" borderId="0"/>
    <xf numFmtId="171"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8"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57" fillId="65" borderId="0" applyNumberFormat="0" applyBorder="0" applyAlignment="0" applyProtection="0"/>
    <xf numFmtId="0" fontId="89" fillId="38"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10" fillId="2" borderId="0" applyNumberFormat="0" applyBorder="0" applyAlignment="0" applyProtection="0"/>
    <xf numFmtId="0" fontId="91" fillId="2" borderId="0" applyNumberFormat="0" applyBorder="0" applyAlignment="0" applyProtection="0"/>
    <xf numFmtId="0" fontId="90" fillId="2" borderId="0" applyNumberFormat="0" applyBorder="0" applyAlignment="0" applyProtection="0"/>
    <xf numFmtId="0" fontId="1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0" fillId="2" borderId="0" applyNumberFormat="0" applyBorder="0" applyAlignment="0" applyProtection="0"/>
    <xf numFmtId="0" fontId="92" fillId="0" borderId="84" applyNumberFormat="0" applyFill="0" applyAlignment="0" applyProtection="0"/>
    <xf numFmtId="0" fontId="93" fillId="0" borderId="85" applyNumberFormat="0" applyFill="0" applyAlignment="0" applyProtection="0"/>
    <xf numFmtId="0" fontId="94" fillId="0" borderId="1" applyNumberFormat="0" applyFill="0" applyAlignment="0" applyProtection="0"/>
    <xf numFmtId="0" fontId="94" fillId="0" borderId="1" applyNumberFormat="0" applyFill="0" applyAlignment="0" applyProtection="0"/>
    <xf numFmtId="0" fontId="95" fillId="0" borderId="86" applyNumberFormat="0" applyFill="0" applyAlignment="0" applyProtection="0"/>
    <xf numFmtId="0" fontId="96" fillId="0" borderId="87" applyNumberFormat="0" applyFill="0" applyAlignment="0" applyProtection="0"/>
    <xf numFmtId="0" fontId="97" fillId="0" borderId="2" applyNumberFormat="0" applyFill="0" applyAlignment="0" applyProtection="0"/>
    <xf numFmtId="0" fontId="97" fillId="0" borderId="2" applyNumberFormat="0" applyFill="0" applyAlignment="0" applyProtection="0"/>
    <xf numFmtId="0" fontId="98" fillId="0" borderId="88" applyNumberFormat="0" applyFill="0" applyAlignment="0" applyProtection="0"/>
    <xf numFmtId="0" fontId="99" fillId="0" borderId="89" applyNumberFormat="0" applyFill="0" applyAlignment="0" applyProtection="0"/>
    <xf numFmtId="0" fontId="100" fillId="0" borderId="3" applyNumberFormat="0" applyFill="0" applyAlignment="0" applyProtection="0"/>
    <xf numFmtId="0" fontId="100" fillId="0" borderId="3" applyNumberFormat="0" applyFill="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53" fillId="0" borderId="0" applyNumberFormat="0" applyFill="0" applyBorder="0" applyAlignment="0" applyProtection="0">
      <alignment vertical="top"/>
      <protection locked="0"/>
    </xf>
    <xf numFmtId="179" fontId="101" fillId="0" borderId="0" applyNumberFormat="0" applyFill="0" applyBorder="0" applyAlignment="0" applyProtection="0"/>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74" borderId="81" applyNumberFormat="0" applyAlignment="0" applyProtection="0"/>
    <xf numFmtId="0" fontId="82" fillId="41" borderId="80" applyNumberFormat="0" applyAlignment="0" applyProtection="0"/>
    <xf numFmtId="0" fontId="83" fillId="5" borderId="4" applyNumberFormat="0" applyAlignment="0" applyProtection="0"/>
    <xf numFmtId="0" fontId="83" fillId="5" borderId="4" applyNumberFormat="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5"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8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5"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 fontId="107"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 fontId="107"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5"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5"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75" fontId="106"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 fontId="107"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8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8"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5" fillId="0" borderId="0" applyFont="0" applyFill="0" applyBorder="0" applyAlignment="0" applyProtection="0"/>
    <xf numFmtId="0" fontId="89" fillId="0" borderId="90" applyNumberFormat="0" applyFill="0" applyAlignment="0" applyProtection="0"/>
    <xf numFmtId="0" fontId="108" fillId="0" borderId="91" applyNumberFormat="0" applyFill="0" applyAlignment="0" applyProtection="0"/>
    <xf numFmtId="0" fontId="109" fillId="0" borderId="6" applyNumberFormat="0" applyFill="0" applyAlignment="0" applyProtection="0"/>
    <xf numFmtId="0" fontId="109" fillId="0" borderId="6" applyNumberFormat="0" applyFill="0" applyAlignment="0" applyProtection="0"/>
    <xf numFmtId="41" fontId="57" fillId="0" borderId="0" applyFont="0" applyFill="0" applyBorder="0" applyAlignment="0" applyProtection="0"/>
    <xf numFmtId="4" fontId="107" fillId="0" borderId="0" applyFont="0" applyFill="0" applyBorder="0" applyAlignment="0" applyProtection="0"/>
    <xf numFmtId="164" fontId="52" fillId="0" borderId="0" applyFont="0" applyFill="0" applyBorder="0" applyAlignment="0" applyProtection="0"/>
    <xf numFmtId="166" fontId="52" fillId="0" borderId="0" applyFont="0" applyFill="0" applyBorder="0" applyAlignment="0" applyProtection="0"/>
    <xf numFmtId="0" fontId="12" fillId="4" borderId="0" applyNumberFormat="0" applyBorder="0" applyAlignment="0" applyProtection="0"/>
    <xf numFmtId="0" fontId="91" fillId="4" borderId="0" applyNumberFormat="0" applyBorder="0" applyAlignment="0" applyProtection="0"/>
    <xf numFmtId="0" fontId="110"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112" fillId="0" borderId="0"/>
    <xf numFmtId="0" fontId="52" fillId="0" borderId="0"/>
    <xf numFmtId="0" fontId="5" fillId="0" borderId="0"/>
    <xf numFmtId="0" fontId="52" fillId="0" borderId="0"/>
    <xf numFmtId="0" fontId="5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113" fillId="0" borderId="0"/>
    <xf numFmtId="0" fontId="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7" fillId="0" borderId="0"/>
    <xf numFmtId="0" fontId="5" fillId="0" borderId="0"/>
    <xf numFmtId="0" fontId="5" fillId="0" borderId="0"/>
    <xf numFmtId="0" fontId="52" fillId="0" borderId="0"/>
    <xf numFmtId="0" fontId="81" fillId="0" borderId="0"/>
    <xf numFmtId="0" fontId="114" fillId="0" borderId="0">
      <alignment vertical="center"/>
    </xf>
    <xf numFmtId="0" fontId="52" fillId="0" borderId="0"/>
    <xf numFmtId="0" fontId="106" fillId="0" borderId="0"/>
    <xf numFmtId="0" fontId="52" fillId="0" borderId="0"/>
    <xf numFmtId="0" fontId="106"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113" fillId="0" borderId="0"/>
    <xf numFmtId="0" fontId="52" fillId="0" borderId="0"/>
    <xf numFmtId="0" fontId="64" fillId="73" borderId="81" applyNumberFormat="0" applyFont="0" applyAlignment="0" applyProtection="0"/>
    <xf numFmtId="0" fontId="52" fillId="43" borderId="92" applyNumberFormat="0" applyFont="0" applyAlignment="0" applyProtection="0"/>
    <xf numFmtId="0" fontId="81" fillId="43" borderId="92"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5"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69" fillId="78" borderId="79" applyNumberFormat="0" applyAlignment="0" applyProtection="0"/>
    <xf numFmtId="0" fontId="69" fillId="47" borderId="79" applyNumberFormat="0" applyAlignment="0" applyProtection="0"/>
    <xf numFmtId="0" fontId="70" fillId="6" borderId="5" applyNumberFormat="0" applyAlignment="0" applyProtection="0"/>
    <xf numFmtId="0" fontId="70" fillId="6" borderId="5" applyNumberFormat="0" applyAlignment="0" applyProtection="0"/>
    <xf numFmtId="0" fontId="115" fillId="84" borderId="11" applyNumberFormat="0" applyFont="0" applyFill="0" applyBorder="0" applyAlignment="0"/>
    <xf numFmtId="9" fontId="114" fillId="0" borderId="0" applyFont="0" applyFill="0" applyBorder="0" applyAlignment="0" applyProtection="0">
      <alignment vertical="center"/>
    </xf>
    <xf numFmtId="9" fontId="22" fillId="0" borderId="0" applyFont="0" applyFill="0" applyBorder="0" applyAlignment="0" applyProtection="0"/>
    <xf numFmtId="9" fontId="52" fillId="0" borderId="0" applyFont="0" applyFill="0" applyBorder="0" applyAlignment="0" applyProtection="0"/>
    <xf numFmtId="9" fontId="22" fillId="0" borderId="0" applyFont="0" applyFill="0" applyBorder="0" applyAlignment="0" applyProtection="0"/>
    <xf numFmtId="9" fontId="57" fillId="0" borderId="0" applyFont="0" applyFill="0" applyBorder="0" applyAlignment="0" applyProtection="0"/>
    <xf numFmtId="9" fontId="5"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5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16"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0" fontId="69" fillId="77" borderId="79" applyNumberFormat="0" applyAlignment="0" applyProtection="0"/>
    <xf numFmtId="4" fontId="64" fillId="48" borderId="81" applyNumberFormat="0" applyProtection="0">
      <alignment vertical="center"/>
    </xf>
    <xf numFmtId="4" fontId="64" fillId="48" borderId="81" applyNumberFormat="0" applyProtection="0">
      <alignment vertical="center"/>
    </xf>
    <xf numFmtId="4" fontId="64" fillId="48" borderId="81" applyNumberFormat="0" applyProtection="0">
      <alignment vertical="center"/>
    </xf>
    <xf numFmtId="4" fontId="64" fillId="48" borderId="81" applyNumberFormat="0" applyProtection="0">
      <alignment vertical="center"/>
    </xf>
    <xf numFmtId="4" fontId="64" fillId="85" borderId="81" applyNumberFormat="0" applyProtection="0">
      <alignment horizontal="left" vertical="center" indent="1"/>
    </xf>
    <xf numFmtId="4" fontId="64" fillId="85" borderId="81" applyNumberFormat="0" applyProtection="0">
      <alignment horizontal="left" vertical="center" indent="1"/>
    </xf>
    <xf numFmtId="0" fontId="117" fillId="48" borderId="93" applyNumberFormat="0" applyProtection="0">
      <alignment horizontal="left" vertical="top" indent="1"/>
    </xf>
    <xf numFmtId="4" fontId="64" fillId="51" borderId="81" applyNumberFormat="0" applyProtection="0">
      <alignment horizontal="left" vertical="center" indent="1"/>
    </xf>
    <xf numFmtId="4" fontId="64" fillId="51" borderId="81" applyNumberFormat="0" applyProtection="0">
      <alignment horizontal="left" vertical="center" indent="1"/>
    </xf>
    <xf numFmtId="4" fontId="64" fillId="37" borderId="81" applyNumberFormat="0" applyProtection="0">
      <alignment horizontal="right" vertical="center"/>
    </xf>
    <xf numFmtId="4" fontId="64" fillId="37" borderId="81" applyNumberFormat="0" applyProtection="0">
      <alignment horizontal="right" vertical="center"/>
    </xf>
    <xf numFmtId="4" fontId="64" fillId="86" borderId="81" applyNumberFormat="0" applyProtection="0">
      <alignment horizontal="right" vertical="center"/>
    </xf>
    <xf numFmtId="4" fontId="64" fillId="86" borderId="81" applyNumberFormat="0" applyProtection="0">
      <alignment horizontal="right" vertical="center"/>
    </xf>
    <xf numFmtId="4" fontId="64" fillId="62" borderId="94" applyNumberFormat="0" applyProtection="0">
      <alignment horizontal="right" vertical="center"/>
    </xf>
    <xf numFmtId="4" fontId="64" fillId="62" borderId="94" applyNumberFormat="0" applyProtection="0">
      <alignment horizontal="right" vertical="center"/>
    </xf>
    <xf numFmtId="4" fontId="64" fillId="46" borderId="81" applyNumberFormat="0" applyProtection="0">
      <alignment horizontal="right" vertical="center"/>
    </xf>
    <xf numFmtId="4" fontId="64" fillId="46" borderId="81" applyNumberFormat="0" applyProtection="0">
      <alignment horizontal="right" vertical="center"/>
    </xf>
    <xf numFmtId="4" fontId="64" fillId="52" borderId="81" applyNumberFormat="0" applyProtection="0">
      <alignment horizontal="right" vertical="center"/>
    </xf>
    <xf numFmtId="4" fontId="64" fillId="52" borderId="81" applyNumberFormat="0" applyProtection="0">
      <alignment horizontal="right" vertical="center"/>
    </xf>
    <xf numFmtId="4" fontId="64" fillId="76" borderId="81" applyNumberFormat="0" applyProtection="0">
      <alignment horizontal="right" vertical="center"/>
    </xf>
    <xf numFmtId="4" fontId="64" fillId="76" borderId="81" applyNumberFormat="0" applyProtection="0">
      <alignment horizontal="right" vertical="center"/>
    </xf>
    <xf numFmtId="4" fontId="64" fillId="67" borderId="81" applyNumberFormat="0" applyProtection="0">
      <alignment horizontal="right" vertical="center"/>
    </xf>
    <xf numFmtId="4" fontId="64" fillId="67" borderId="81" applyNumberFormat="0" applyProtection="0">
      <alignment horizontal="right" vertical="center"/>
    </xf>
    <xf numFmtId="4" fontId="64" fillId="87" borderId="81" applyNumberFormat="0" applyProtection="0">
      <alignment horizontal="right" vertical="center"/>
    </xf>
    <xf numFmtId="4" fontId="64" fillId="87" borderId="81" applyNumberFormat="0" applyProtection="0">
      <alignment horizontal="right" vertical="center"/>
    </xf>
    <xf numFmtId="4" fontId="64" fillId="45" borderId="81" applyNumberFormat="0" applyProtection="0">
      <alignment horizontal="right" vertical="center"/>
    </xf>
    <xf numFmtId="4" fontId="64" fillId="45" borderId="81" applyNumberFormat="0" applyProtection="0">
      <alignment horizontal="right" vertical="center"/>
    </xf>
    <xf numFmtId="4" fontId="64" fillId="88" borderId="94" applyNumberFormat="0" applyProtection="0">
      <alignment horizontal="left" vertical="center" indent="1"/>
    </xf>
    <xf numFmtId="4" fontId="64" fillId="88" borderId="94" applyNumberFormat="0" applyProtection="0">
      <alignment horizontal="left" vertical="center" indent="1"/>
    </xf>
    <xf numFmtId="4" fontId="52" fillId="83" borderId="94" applyNumberFormat="0" applyProtection="0">
      <alignment horizontal="left" vertical="center" indent="1"/>
    </xf>
    <xf numFmtId="4" fontId="52" fillId="83" borderId="94" applyNumberFormat="0" applyProtection="0">
      <alignment horizontal="left" vertical="center" indent="1"/>
    </xf>
    <xf numFmtId="4" fontId="64" fillId="89" borderId="81" applyNumberFormat="0" applyProtection="0">
      <alignment horizontal="right" vertical="center"/>
    </xf>
    <xf numFmtId="4" fontId="64" fillId="89" borderId="81" applyNumberFormat="0" applyProtection="0">
      <alignment horizontal="right" vertical="center"/>
    </xf>
    <xf numFmtId="4" fontId="64" fillId="90" borderId="94" applyNumberFormat="0" applyProtection="0">
      <alignment horizontal="left" vertical="center" indent="1"/>
    </xf>
    <xf numFmtId="4" fontId="64" fillId="90" borderId="94" applyNumberFormat="0" applyProtection="0">
      <alignment horizontal="left" vertical="center" indent="1"/>
    </xf>
    <xf numFmtId="4" fontId="64" fillId="89" borderId="94" applyNumberFormat="0" applyProtection="0">
      <alignment horizontal="left" vertical="center" indent="1"/>
    </xf>
    <xf numFmtId="4" fontId="64" fillId="89" borderId="94" applyNumberFormat="0" applyProtection="0">
      <alignment horizontal="left" vertical="center" indent="1"/>
    </xf>
    <xf numFmtId="0" fontId="64" fillId="47" borderId="81" applyNumberFormat="0" applyProtection="0">
      <alignment horizontal="left" vertical="center" indent="1"/>
    </xf>
    <xf numFmtId="0" fontId="64" fillId="47" borderId="81" applyNumberFormat="0" applyProtection="0">
      <alignment horizontal="left" vertical="center" indent="1"/>
    </xf>
    <xf numFmtId="0" fontId="64" fillId="83" borderId="93" applyNumberFormat="0" applyProtection="0">
      <alignment horizontal="left" vertical="top" indent="1"/>
    </xf>
    <xf numFmtId="0" fontId="64" fillId="91" borderId="81" applyNumberFormat="0" applyProtection="0">
      <alignment horizontal="left" vertical="center" indent="1"/>
    </xf>
    <xf numFmtId="0" fontId="64" fillId="91" borderId="81" applyNumberFormat="0" applyProtection="0">
      <alignment horizontal="left" vertical="center" indent="1"/>
    </xf>
    <xf numFmtId="0" fontId="64" fillId="89" borderId="93" applyNumberFormat="0" applyProtection="0">
      <alignment horizontal="left" vertical="top" indent="1"/>
    </xf>
    <xf numFmtId="0" fontId="64" fillId="44" borderId="81" applyNumberFormat="0" applyProtection="0">
      <alignment horizontal="left" vertical="center" indent="1"/>
    </xf>
    <xf numFmtId="0" fontId="64" fillId="44" borderId="81" applyNumberFormat="0" applyProtection="0">
      <alignment horizontal="left" vertical="center" indent="1"/>
    </xf>
    <xf numFmtId="0" fontId="64" fillId="44" borderId="93" applyNumberFormat="0" applyProtection="0">
      <alignment horizontal="left" vertical="top" indent="1"/>
    </xf>
    <xf numFmtId="0" fontId="64" fillId="90" borderId="81" applyNumberFormat="0" applyProtection="0">
      <alignment horizontal="left" vertical="center" indent="1"/>
    </xf>
    <xf numFmtId="0" fontId="64" fillId="90" borderId="81" applyNumberFormat="0" applyProtection="0">
      <alignment horizontal="left" vertical="center" indent="1"/>
    </xf>
    <xf numFmtId="0" fontId="64" fillId="90" borderId="93" applyNumberFormat="0" applyProtection="0">
      <alignment horizontal="left" vertical="top" indent="1"/>
    </xf>
    <xf numFmtId="0" fontId="64" fillId="77" borderId="95" applyNumberFormat="0">
      <protection locked="0"/>
    </xf>
    <xf numFmtId="0" fontId="65" fillId="83" borderId="96" applyBorder="0"/>
    <xf numFmtId="0" fontId="65" fillId="83" borderId="96" applyBorder="0"/>
    <xf numFmtId="4" fontId="118" fillId="43" borderId="93" applyNumberFormat="0" applyProtection="0">
      <alignment vertical="center"/>
    </xf>
    <xf numFmtId="4" fontId="64" fillId="43" borderId="97" applyNumberFormat="0" applyProtection="0">
      <alignment vertical="center"/>
    </xf>
    <xf numFmtId="4" fontId="64" fillId="43" borderId="97" applyNumberFormat="0" applyProtection="0">
      <alignment vertical="center"/>
    </xf>
    <xf numFmtId="4" fontId="118" fillId="47" borderId="93" applyNumberFormat="0" applyProtection="0">
      <alignment horizontal="left" vertical="center" indent="1"/>
    </xf>
    <xf numFmtId="0" fontId="118" fillId="43" borderId="93" applyNumberFormat="0" applyProtection="0">
      <alignment horizontal="left" vertical="top" indent="1"/>
    </xf>
    <xf numFmtId="4" fontId="64" fillId="0" borderId="81" applyNumberFormat="0" applyProtection="0">
      <alignment horizontal="right" vertical="center"/>
    </xf>
    <xf numFmtId="4" fontId="64" fillId="0" borderId="81"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115" fillId="90" borderId="93" applyNumberFormat="0" applyProtection="0">
      <alignment horizontal="right" vertical="center"/>
    </xf>
    <xf numFmtId="4" fontId="64" fillId="77" borderId="81" applyNumberFormat="0" applyProtection="0">
      <alignment horizontal="right" vertical="center"/>
    </xf>
    <xf numFmtId="4" fontId="64" fillId="77" borderId="81" applyNumberFormat="0" applyProtection="0">
      <alignment horizontal="right" vertical="center"/>
    </xf>
    <xf numFmtId="4" fontId="64" fillId="51" borderId="81" applyNumberFormat="0" applyProtection="0">
      <alignment horizontal="left" vertical="center" indent="1"/>
    </xf>
    <xf numFmtId="4" fontId="64" fillId="51" borderId="81" applyNumberFormat="0" applyProtection="0">
      <alignment horizontal="left" vertical="center" indent="1"/>
    </xf>
    <xf numFmtId="0" fontId="118" fillId="89" borderId="93" applyNumberFormat="0" applyProtection="0">
      <alignment horizontal="left" vertical="top" indent="1"/>
    </xf>
    <xf numFmtId="4" fontId="119" fillId="92" borderId="94" applyNumberFormat="0" applyProtection="0">
      <alignment horizontal="left" vertical="center" indent="1"/>
    </xf>
    <xf numFmtId="0" fontId="64" fillId="93" borderId="97"/>
    <xf numFmtId="0" fontId="64" fillId="93" borderId="97"/>
    <xf numFmtId="4" fontId="120" fillId="77" borderId="81" applyNumberFormat="0" applyProtection="0">
      <alignment horizontal="right" vertical="center"/>
    </xf>
    <xf numFmtId="0" fontId="11" fillId="3" borderId="0" applyNumberFormat="0" applyBorder="0" applyAlignment="0" applyProtection="0"/>
    <xf numFmtId="0" fontId="73" fillId="37" borderId="0" applyNumberFormat="0" applyBorder="0" applyAlignment="0" applyProtection="0"/>
    <xf numFmtId="0" fontId="74" fillId="3" borderId="0" applyNumberFormat="0" applyBorder="0" applyAlignment="0" applyProtection="0"/>
    <xf numFmtId="0" fontId="74" fillId="3" borderId="0" applyNumberFormat="0" applyBorder="0" applyAlignment="0" applyProtection="0"/>
    <xf numFmtId="0" fontId="74" fillId="3" borderId="0" applyNumberFormat="0" applyBorder="0" applyAlignment="0" applyProtection="0"/>
    <xf numFmtId="0" fontId="74" fillId="3" borderId="0" applyNumberFormat="0" applyBorder="0" applyAlignment="0" applyProtection="0"/>
    <xf numFmtId="0" fontId="121" fillId="94" borderId="0"/>
    <xf numFmtId="49" fontId="122" fillId="94" borderId="0"/>
    <xf numFmtId="49" fontId="123" fillId="94" borderId="98"/>
    <xf numFmtId="49" fontId="123" fillId="94" borderId="0"/>
    <xf numFmtId="0" fontId="121" fillId="95" borderId="98">
      <protection locked="0"/>
    </xf>
    <xf numFmtId="0" fontId="121" fillId="94" borderId="0"/>
    <xf numFmtId="0" fontId="124" fillId="96" borderId="0"/>
    <xf numFmtId="0" fontId="124" fillId="97" borderId="0"/>
    <xf numFmtId="0" fontId="124" fillId="98" borderId="0"/>
    <xf numFmtId="165" fontId="52" fillId="0" borderId="0" applyFont="0" applyFill="0" applyBorder="0" applyAlignment="0" applyProtection="0"/>
    <xf numFmtId="175" fontId="52" fillId="0" borderId="0" applyFont="0" applyFill="0" applyBorder="0" applyAlignment="0" applyProtection="0"/>
    <xf numFmtId="0" fontId="125" fillId="0" borderId="0" applyNumberFormat="0" applyFill="0" applyBorder="0" applyAlignment="0" applyProtection="0"/>
    <xf numFmtId="0" fontId="126" fillId="0" borderId="0"/>
    <xf numFmtId="0" fontId="22" fillId="0" borderId="0"/>
    <xf numFmtId="0" fontId="22"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xf numFmtId="0" fontId="52" fillId="0" borderId="0"/>
    <xf numFmtId="0" fontId="52" fillId="0" borderId="0"/>
    <xf numFmtId="0" fontId="52" fillId="0" borderId="0"/>
    <xf numFmtId="0" fontId="52" fillId="0" borderId="0"/>
    <xf numFmtId="0" fontId="52" fillId="0" borderId="0"/>
    <xf numFmtId="0" fontId="22" fillId="0" borderId="0"/>
    <xf numFmtId="0" fontId="22" fillId="0" borderId="0"/>
    <xf numFmtId="0" fontId="81" fillId="0" borderId="0"/>
    <xf numFmtId="0" fontId="81" fillId="0" borderId="0"/>
    <xf numFmtId="0" fontId="114" fillId="0" borderId="0">
      <alignment vertical="center"/>
    </xf>
    <xf numFmtId="0" fontId="5" fillId="0" borderId="0"/>
    <xf numFmtId="0" fontId="5" fillId="0" borderId="0"/>
    <xf numFmtId="0" fontId="5" fillId="0" borderId="0"/>
    <xf numFmtId="0" fontId="127" fillId="0" borderId="0"/>
    <xf numFmtId="0" fontId="127" fillId="0" borderId="0"/>
    <xf numFmtId="0" fontId="128" fillId="0" borderId="0">
      <alignment vertical="center"/>
    </xf>
    <xf numFmtId="0" fontId="5" fillId="0" borderId="0"/>
    <xf numFmtId="0" fontId="5" fillId="0" borderId="0"/>
    <xf numFmtId="0" fontId="5" fillId="0" borderId="0"/>
    <xf numFmtId="0" fontId="22" fillId="0" borderId="0"/>
    <xf numFmtId="0" fontId="52" fillId="0" borderId="0"/>
    <xf numFmtId="0" fontId="52" fillId="0" borderId="0"/>
    <xf numFmtId="180" fontId="127" fillId="0" borderId="0"/>
    <xf numFmtId="0" fontId="22" fillId="0" borderId="0"/>
    <xf numFmtId="0" fontId="22" fillId="0" borderId="0"/>
    <xf numFmtId="0" fontId="52" fillId="0" borderId="0"/>
    <xf numFmtId="0" fontId="5" fillId="0" borderId="0"/>
    <xf numFmtId="0" fontId="52" fillId="0" borderId="0"/>
    <xf numFmtId="0" fontId="52" fillId="0" borderId="0"/>
    <xf numFmtId="0" fontId="52" fillId="0" borderId="0"/>
    <xf numFmtId="0" fontId="5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0" borderId="0"/>
    <xf numFmtId="0" fontId="5" fillId="0" borderId="0"/>
    <xf numFmtId="0" fontId="5" fillId="0" borderId="0"/>
    <xf numFmtId="0" fontId="5" fillId="0" borderId="0"/>
    <xf numFmtId="0" fontId="5" fillId="0" borderId="0"/>
    <xf numFmtId="0" fontId="57" fillId="0" borderId="0"/>
    <xf numFmtId="0" fontId="57" fillId="0" borderId="0"/>
    <xf numFmtId="0" fontId="57" fillId="0" borderId="0"/>
    <xf numFmtId="0" fontId="57" fillId="0" borderId="0"/>
    <xf numFmtId="0" fontId="22" fillId="0" borderId="0"/>
    <xf numFmtId="0" fontId="52" fillId="0" borderId="0"/>
    <xf numFmtId="0" fontId="57" fillId="0" borderId="0"/>
    <xf numFmtId="0" fontId="52" fillId="0" borderId="0"/>
    <xf numFmtId="0" fontId="52" fillId="0" borderId="0"/>
    <xf numFmtId="0" fontId="52" fillId="0" borderId="0"/>
    <xf numFmtId="0" fontId="22" fillId="0" borderId="0"/>
    <xf numFmtId="0" fontId="127" fillId="0" borderId="0"/>
    <xf numFmtId="0" fontId="5"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7" fillId="0" borderId="0"/>
    <xf numFmtId="0" fontId="5" fillId="0" borderId="0"/>
    <xf numFmtId="0" fontId="5" fillId="0" borderId="0"/>
    <xf numFmtId="0" fontId="5" fillId="0" borderId="0"/>
    <xf numFmtId="0" fontId="5" fillId="0" borderId="0"/>
    <xf numFmtId="0" fontId="22" fillId="0" borderId="0"/>
    <xf numFmtId="0" fontId="52" fillId="0" borderId="0"/>
    <xf numFmtId="0" fontId="127" fillId="0" borderId="0"/>
    <xf numFmtId="0" fontId="127" fillId="0" borderId="0"/>
    <xf numFmtId="0" fontId="5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2" fillId="0" borderId="0"/>
    <xf numFmtId="0" fontId="22" fillId="0" borderId="0"/>
    <xf numFmtId="0" fontId="22" fillId="0" borderId="0"/>
    <xf numFmtId="0" fontId="5"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52" fillId="0" borderId="0"/>
    <xf numFmtId="0" fontId="52" fillId="0" borderId="0"/>
    <xf numFmtId="0" fontId="52" fillId="0" borderId="0"/>
    <xf numFmtId="0" fontId="86"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84" fillId="0" borderId="99" applyNumberFormat="0" applyFill="0" applyAlignment="0" applyProtection="0"/>
    <xf numFmtId="0" fontId="84" fillId="0" borderId="83" applyNumberFormat="0" applyFill="0" applyAlignment="0" applyProtection="0"/>
    <xf numFmtId="0" fontId="85" fillId="0" borderId="9" applyNumberFormat="0" applyFill="0" applyAlignment="0" applyProtection="0"/>
    <xf numFmtId="0" fontId="85" fillId="0" borderId="9" applyNumberFormat="0" applyFill="0" applyAlignment="0" applyProtection="0"/>
    <xf numFmtId="0" fontId="7" fillId="0" borderId="1" applyNumberFormat="0" applyFill="0" applyAlignment="0" applyProtection="0"/>
    <xf numFmtId="0" fontId="93" fillId="0" borderId="85" applyNumberFormat="0" applyFill="0" applyAlignment="0" applyProtection="0"/>
    <xf numFmtId="0" fontId="94" fillId="0" borderId="1" applyNumberFormat="0" applyFill="0" applyAlignment="0" applyProtection="0"/>
    <xf numFmtId="0" fontId="94" fillId="0" borderId="1" applyNumberFormat="0" applyFill="0" applyAlignment="0" applyProtection="0"/>
    <xf numFmtId="0" fontId="94" fillId="0" borderId="1" applyNumberFormat="0" applyFill="0" applyAlignment="0" applyProtection="0"/>
    <xf numFmtId="0" fontId="94" fillId="0" borderId="1" applyNumberFormat="0" applyFill="0" applyAlignment="0" applyProtection="0"/>
    <xf numFmtId="0" fontId="8" fillId="0" borderId="2" applyNumberFormat="0" applyFill="0" applyAlignment="0" applyProtection="0"/>
    <xf numFmtId="0" fontId="96" fillId="0" borderId="87" applyNumberFormat="0" applyFill="0" applyAlignment="0" applyProtection="0"/>
    <xf numFmtId="0" fontId="97" fillId="0" borderId="2" applyNumberFormat="0" applyFill="0" applyAlignment="0" applyProtection="0"/>
    <xf numFmtId="0" fontId="97" fillId="0" borderId="2" applyNumberFormat="0" applyFill="0" applyAlignment="0" applyProtection="0"/>
    <xf numFmtId="0" fontId="97" fillId="0" borderId="2" applyNumberFormat="0" applyFill="0" applyAlignment="0" applyProtection="0"/>
    <xf numFmtId="0" fontId="97" fillId="0" borderId="2" applyNumberFormat="0" applyFill="0" applyAlignment="0" applyProtection="0"/>
    <xf numFmtId="0" fontId="9" fillId="0" borderId="3" applyNumberFormat="0" applyFill="0" applyAlignment="0" applyProtection="0"/>
    <xf numFmtId="0" fontId="99" fillId="0" borderId="89" applyNumberFormat="0" applyFill="0" applyAlignment="0" applyProtection="0"/>
    <xf numFmtId="0" fontId="100" fillId="0" borderId="3" applyNumberFormat="0" applyFill="0" applyAlignment="0" applyProtection="0"/>
    <xf numFmtId="0" fontId="100" fillId="0" borderId="3" applyNumberFormat="0" applyFill="0" applyAlignment="0" applyProtection="0"/>
    <xf numFmtId="0" fontId="100" fillId="0" borderId="3" applyNumberFormat="0" applyFill="0" applyAlignment="0" applyProtection="0"/>
    <xf numFmtId="0" fontId="100" fillId="0" borderId="3" applyNumberFormat="0" applyFill="0" applyAlignment="0" applyProtection="0"/>
    <xf numFmtId="0" fontId="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 fillId="0" borderId="0" applyNumberFormat="0" applyFill="0" applyBorder="0" applyAlignment="0" applyProtection="0"/>
    <xf numFmtId="0" fontId="130" fillId="0" borderId="0" applyNumberFormat="0" applyFill="0" applyBorder="0" applyAlignment="0" applyProtection="0"/>
    <xf numFmtId="0" fontId="127" fillId="0" borderId="0"/>
    <xf numFmtId="0" fontId="127" fillId="0" borderId="0"/>
    <xf numFmtId="0" fontId="127" fillId="0" borderId="0"/>
    <xf numFmtId="0" fontId="16" fillId="0" borderId="6" applyNumberFormat="0" applyFill="0" applyAlignment="0" applyProtection="0"/>
    <xf numFmtId="0" fontId="108" fillId="0" borderId="91" applyNumberFormat="0" applyFill="0" applyAlignment="0" applyProtection="0"/>
    <xf numFmtId="0" fontId="109" fillId="0" borderId="6" applyNumberFormat="0" applyFill="0" applyAlignment="0" applyProtection="0"/>
    <xf numFmtId="0" fontId="109" fillId="0" borderId="6" applyNumberFormat="0" applyFill="0" applyAlignment="0" applyProtection="0"/>
    <xf numFmtId="0" fontId="109" fillId="0" borderId="6" applyNumberFormat="0" applyFill="0" applyAlignment="0" applyProtection="0"/>
    <xf numFmtId="0" fontId="109" fillId="0" borderId="6" applyNumberFormat="0" applyFill="0" applyAlignment="0" applyProtection="0"/>
    <xf numFmtId="44" fontId="52" fillId="0" borderId="0" applyFont="0" applyFill="0" applyBorder="0" applyAlignment="0" applyProtection="0"/>
    <xf numFmtId="44" fontId="22" fillId="0" borderId="0" applyFont="0" applyFill="0" applyBorder="0" applyAlignment="0" applyProtection="0"/>
    <xf numFmtId="0" fontId="18"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7" fillId="7" borderId="7" applyNumberFormat="0" applyAlignment="0" applyProtection="0"/>
    <xf numFmtId="0" fontId="78" fillId="79" borderId="82" applyNumberFormat="0" applyAlignment="0" applyProtection="0"/>
    <xf numFmtId="0" fontId="79" fillId="7" borderId="7" applyNumberFormat="0" applyAlignment="0" applyProtection="0"/>
    <xf numFmtId="0" fontId="79" fillId="7" borderId="7" applyNumberFormat="0" applyAlignment="0" applyProtection="0"/>
    <xf numFmtId="0" fontId="79" fillId="7" borderId="7" applyNumberFormat="0" applyAlignment="0" applyProtection="0"/>
    <xf numFmtId="0" fontId="79" fillId="7" borderId="7" applyNumberFormat="0" applyAlignment="0" applyProtection="0"/>
    <xf numFmtId="0" fontId="134" fillId="38" borderId="0" applyNumberFormat="0" applyBorder="0" applyAlignment="0" applyProtection="0"/>
    <xf numFmtId="0" fontId="135" fillId="37" borderId="0" applyNumberFormat="0" applyBorder="0" applyAlignment="0" applyProtection="0"/>
    <xf numFmtId="0" fontId="128" fillId="0" borderId="0">
      <alignment vertical="center"/>
    </xf>
    <xf numFmtId="0" fontId="62" fillId="57" borderId="0" applyNumberFormat="0" applyBorder="0" applyAlignment="0" applyProtection="0"/>
    <xf numFmtId="0" fontId="62" fillId="62" borderId="0" applyNumberFormat="0" applyBorder="0" applyAlignment="0" applyProtection="0"/>
    <xf numFmtId="0" fontId="62" fillId="67"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76" borderId="0" applyNumberFormat="0" applyBorder="0" applyAlignment="0" applyProtection="0"/>
    <xf numFmtId="0" fontId="130" fillId="0" borderId="0" applyNumberFormat="0" applyFill="0" applyBorder="0" applyAlignment="0" applyProtection="0"/>
    <xf numFmtId="0" fontId="136" fillId="0" borderId="85" applyNumberFormat="0" applyFill="0" applyAlignment="0" applyProtection="0"/>
    <xf numFmtId="0" fontId="137" fillId="0" borderId="87" applyNumberFormat="0" applyFill="0" applyAlignment="0" applyProtection="0"/>
    <xf numFmtId="0" fontId="138" fillId="0" borderId="89" applyNumberFormat="0" applyFill="0" applyAlignment="0" applyProtection="0"/>
    <xf numFmtId="0" fontId="138" fillId="0" borderId="0" applyNumberFormat="0" applyFill="0" applyBorder="0" applyAlignment="0" applyProtection="0"/>
    <xf numFmtId="0" fontId="139" fillId="79" borderId="82"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0" fillId="0" borderId="83" applyNumberFormat="0" applyFill="0" applyAlignment="0" applyProtection="0"/>
    <xf numFmtId="0" fontId="58" fillId="43" borderId="92" applyNumberFormat="0" applyFont="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3" fillId="47" borderId="80" applyNumberFormat="0" applyAlignment="0" applyProtection="0"/>
    <xf numFmtId="0" fontId="144" fillId="41" borderId="80" applyNumberFormat="0" applyAlignment="0" applyProtection="0"/>
    <xf numFmtId="0" fontId="145" fillId="47" borderId="79" applyNumberFormat="0" applyAlignment="0" applyProtection="0"/>
    <xf numFmtId="0" fontId="146" fillId="48" borderId="0" applyNumberFormat="0" applyBorder="0" applyAlignment="0" applyProtection="0"/>
    <xf numFmtId="0" fontId="147" fillId="0" borderId="91" applyNumberFormat="0" applyFill="0" applyAlignment="0" applyProtection="0"/>
    <xf numFmtId="0" fontId="57" fillId="0" borderId="0"/>
    <xf numFmtId="0" fontId="15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2" fillId="0" borderId="0"/>
    <xf numFmtId="0" fontId="5" fillId="0" borderId="0"/>
    <xf numFmtId="0" fontId="5" fillId="0" borderId="0"/>
    <xf numFmtId="0" fontId="5" fillId="0" borderId="0"/>
    <xf numFmtId="0" fontId="52" fillId="0" borderId="0"/>
    <xf numFmtId="0" fontId="4" fillId="0" borderId="0"/>
    <xf numFmtId="44" fontId="5" fillId="0" borderId="0" applyFont="0" applyFill="0" applyBorder="0" applyAlignment="0" applyProtection="0"/>
    <xf numFmtId="0" fontId="4" fillId="0" borderId="0"/>
    <xf numFmtId="0" fontId="4" fillId="0" borderId="0"/>
  </cellStyleXfs>
  <cellXfs count="982">
    <xf numFmtId="0" fontId="0" fillId="0" borderId="0" xfId="0"/>
    <xf numFmtId="0" fontId="23" fillId="33" borderId="0" xfId="3" applyFont="1" applyFill="1"/>
    <xf numFmtId="0" fontId="23" fillId="0" borderId="0" xfId="3" applyFont="1"/>
    <xf numFmtId="0" fontId="24" fillId="33" borderId="0" xfId="3" applyFont="1" applyFill="1" applyAlignment="1">
      <alignment textRotation="90"/>
    </xf>
    <xf numFmtId="0" fontId="25" fillId="33" borderId="11" xfId="3" applyFont="1" applyFill="1" applyBorder="1" applyAlignment="1">
      <alignment horizontal="left"/>
    </xf>
    <xf numFmtId="0" fontId="25" fillId="33" borderId="12" xfId="3" applyFont="1" applyFill="1" applyBorder="1" applyAlignment="1">
      <alignment horizontal="center"/>
    </xf>
    <xf numFmtId="0" fontId="25" fillId="33" borderId="13" xfId="3" applyFont="1" applyFill="1" applyBorder="1" applyAlignment="1">
      <alignment horizontal="center"/>
    </xf>
    <xf numFmtId="0" fontId="25" fillId="33" borderId="12" xfId="3" applyFont="1" applyFill="1" applyBorder="1" applyAlignment="1">
      <alignment horizontal="left"/>
    </xf>
    <xf numFmtId="0" fontId="26" fillId="33" borderId="12" xfId="3" applyFont="1" applyFill="1" applyBorder="1" applyAlignment="1">
      <alignment horizontal="left"/>
    </xf>
    <xf numFmtId="0" fontId="29" fillId="33" borderId="0" xfId="3" applyFont="1" applyFill="1"/>
    <xf numFmtId="0" fontId="29" fillId="0" borderId="0" xfId="3" applyFont="1"/>
    <xf numFmtId="0" fontId="23" fillId="33" borderId="0" xfId="3" applyFont="1" applyFill="1" applyAlignment="1">
      <alignment textRotation="90"/>
    </xf>
    <xf numFmtId="0" fontId="30" fillId="33" borderId="14" xfId="3" applyFont="1" applyFill="1" applyBorder="1" applyAlignment="1">
      <alignment horizontal="left"/>
    </xf>
    <xf numFmtId="0" fontId="30" fillId="33" borderId="0" xfId="3" applyFont="1" applyFill="1" applyAlignment="1">
      <alignment horizontal="center"/>
    </xf>
    <xf numFmtId="0" fontId="30" fillId="33" borderId="15" xfId="3" applyFont="1" applyFill="1" applyBorder="1" applyAlignment="1">
      <alignment horizontal="center"/>
    </xf>
    <xf numFmtId="0" fontId="31" fillId="33" borderId="0" xfId="3" applyFont="1" applyFill="1" applyAlignment="1">
      <alignment horizontal="left"/>
    </xf>
    <xf numFmtId="0" fontId="31" fillId="33" borderId="0" xfId="3" applyFont="1" applyFill="1" applyAlignment="1">
      <alignment horizontal="center"/>
    </xf>
    <xf numFmtId="0" fontId="33" fillId="33" borderId="0" xfId="4" applyFont="1" applyFill="1" applyBorder="1" applyAlignment="1" applyProtection="1">
      <alignment horizontal="left"/>
    </xf>
    <xf numFmtId="0" fontId="34" fillId="33" borderId="16" xfId="3" applyFont="1" applyFill="1" applyBorder="1" applyAlignment="1">
      <alignment horizontal="left"/>
    </xf>
    <xf numFmtId="0" fontId="34" fillId="33" borderId="10" xfId="3" applyFont="1" applyFill="1" applyBorder="1" applyAlignment="1">
      <alignment horizontal="left"/>
    </xf>
    <xf numFmtId="0" fontId="34" fillId="33" borderId="10" xfId="3" applyFont="1" applyFill="1" applyBorder="1" applyAlignment="1">
      <alignment horizontal="center"/>
    </xf>
    <xf numFmtId="0" fontId="34" fillId="33" borderId="17" xfId="3" applyFont="1" applyFill="1" applyBorder="1" applyAlignment="1">
      <alignment horizontal="center"/>
    </xf>
    <xf numFmtId="0" fontId="35" fillId="33" borderId="10" xfId="3" applyFont="1" applyFill="1" applyBorder="1" applyAlignment="1">
      <alignment horizontal="left"/>
    </xf>
    <xf numFmtId="0" fontId="35" fillId="33" borderId="10" xfId="3" applyFont="1" applyFill="1" applyBorder="1" applyAlignment="1">
      <alignment horizontal="center"/>
    </xf>
    <xf numFmtId="0" fontId="23" fillId="33" borderId="0" xfId="3" applyFont="1" applyFill="1" applyAlignment="1">
      <alignment vertical="center" textRotation="90"/>
    </xf>
    <xf numFmtId="0" fontId="36" fillId="33" borderId="18" xfId="3" applyFont="1" applyFill="1" applyBorder="1" applyAlignment="1">
      <alignment vertical="center"/>
    </xf>
    <xf numFmtId="0" fontId="38" fillId="33" borderId="19" xfId="3" applyFont="1" applyFill="1" applyBorder="1" applyAlignment="1">
      <alignment horizontal="left" vertical="center"/>
    </xf>
    <xf numFmtId="0" fontId="39" fillId="33" borderId="19" xfId="3" applyFont="1" applyFill="1" applyBorder="1" applyAlignment="1">
      <alignment horizontal="left" vertical="center"/>
    </xf>
    <xf numFmtId="0" fontId="38" fillId="33" borderId="19" xfId="3" applyFont="1" applyFill="1" applyBorder="1" applyAlignment="1">
      <alignment vertical="center"/>
    </xf>
    <xf numFmtId="0" fontId="36" fillId="33" borderId="21" xfId="3" applyFont="1" applyFill="1" applyBorder="1" applyAlignment="1">
      <alignment vertical="center"/>
    </xf>
    <xf numFmtId="0" fontId="38" fillId="33" borderId="22" xfId="3" applyFont="1" applyFill="1" applyBorder="1" applyAlignment="1">
      <alignment horizontal="left" vertical="center"/>
    </xf>
    <xf numFmtId="0" fontId="39" fillId="33" borderId="22" xfId="3" applyFont="1" applyFill="1" applyBorder="1" applyAlignment="1">
      <alignment horizontal="left" vertical="center"/>
    </xf>
    <xf numFmtId="0" fontId="38" fillId="33" borderId="22" xfId="3" applyFont="1" applyFill="1" applyBorder="1" applyAlignment="1">
      <alignment vertical="center"/>
    </xf>
    <xf numFmtId="0" fontId="36" fillId="33" borderId="16" xfId="3" applyFont="1" applyFill="1" applyBorder="1" applyAlignment="1">
      <alignment vertical="center"/>
    </xf>
    <xf numFmtId="0" fontId="38" fillId="33" borderId="10" xfId="3" applyFont="1" applyFill="1" applyBorder="1" applyAlignment="1">
      <alignment horizontal="left" vertical="center"/>
    </xf>
    <xf numFmtId="0" fontId="39" fillId="33" borderId="10" xfId="3" applyFont="1" applyFill="1" applyBorder="1" applyAlignment="1">
      <alignment horizontal="left" vertical="center"/>
    </xf>
    <xf numFmtId="0" fontId="38" fillId="33" borderId="10" xfId="3" applyFont="1" applyFill="1" applyBorder="1" applyAlignment="1">
      <alignment vertical="center"/>
    </xf>
    <xf numFmtId="0" fontId="42" fillId="33" borderId="0" xfId="3" applyFont="1" applyFill="1"/>
    <xf numFmtId="0" fontId="43" fillId="0" borderId="0" xfId="3" applyFont="1"/>
    <xf numFmtId="0" fontId="36" fillId="33" borderId="26" xfId="3" applyFont="1" applyFill="1" applyBorder="1" applyAlignment="1">
      <alignment horizontal="left" vertical="center"/>
    </xf>
    <xf numFmtId="0" fontId="44" fillId="33" borderId="27" xfId="3" applyFont="1" applyFill="1" applyBorder="1" applyAlignment="1">
      <alignment horizontal="center" vertical="center"/>
    </xf>
    <xf numFmtId="0" fontId="44" fillId="33" borderId="28" xfId="3" applyFont="1" applyFill="1" applyBorder="1" applyAlignment="1">
      <alignment horizontal="center" vertical="center"/>
    </xf>
    <xf numFmtId="0" fontId="43" fillId="33" borderId="0" xfId="3" applyFont="1" applyFill="1" applyAlignment="1">
      <alignment vertical="center"/>
    </xf>
    <xf numFmtId="0" fontId="45" fillId="33" borderId="26" xfId="3" applyFont="1" applyFill="1" applyBorder="1" applyAlignment="1">
      <alignment horizontal="left" vertical="center"/>
    </xf>
    <xf numFmtId="0" fontId="45" fillId="33" borderId="27" xfId="3" applyFont="1" applyFill="1" applyBorder="1" applyAlignment="1">
      <alignment horizontal="left" vertical="center"/>
    </xf>
    <xf numFmtId="0" fontId="45" fillId="33" borderId="27" xfId="3" applyFont="1" applyFill="1" applyBorder="1" applyAlignment="1">
      <alignment horizontal="right" vertical="center"/>
    </xf>
    <xf numFmtId="0" fontId="29" fillId="33" borderId="14" xfId="3" applyFont="1" applyFill="1" applyBorder="1"/>
    <xf numFmtId="0" fontId="46" fillId="33" borderId="0" xfId="3" applyFont="1" applyFill="1"/>
    <xf numFmtId="0" fontId="46" fillId="33" borderId="15" xfId="3" applyFont="1" applyFill="1" applyBorder="1"/>
    <xf numFmtId="0" fontId="47" fillId="33" borderId="18" xfId="3" applyFont="1" applyFill="1" applyBorder="1" applyAlignment="1">
      <alignment vertical="center"/>
    </xf>
    <xf numFmtId="0" fontId="47" fillId="33" borderId="19" xfId="3" applyFont="1" applyFill="1" applyBorder="1" applyAlignment="1">
      <alignment vertical="center"/>
    </xf>
    <xf numFmtId="0" fontId="29" fillId="33" borderId="19" xfId="3" applyFont="1" applyFill="1" applyBorder="1" applyAlignment="1">
      <alignment vertical="center"/>
    </xf>
    <xf numFmtId="0" fontId="42" fillId="33" borderId="19" xfId="3" applyFont="1" applyFill="1" applyBorder="1" applyAlignment="1">
      <alignment horizontal="right" vertical="center"/>
    </xf>
    <xf numFmtId="0" fontId="42" fillId="33" borderId="22" xfId="3" applyFont="1" applyFill="1" applyBorder="1" applyAlignment="1">
      <alignment horizontal="right" vertical="center"/>
    </xf>
    <xf numFmtId="0" fontId="47" fillId="33" borderId="30" xfId="3" applyFont="1" applyFill="1" applyBorder="1" applyAlignment="1">
      <alignment vertical="center"/>
    </xf>
    <xf numFmtId="0" fontId="42" fillId="33" borderId="21" xfId="3" applyFont="1" applyFill="1" applyBorder="1" applyAlignment="1">
      <alignment horizontal="left" vertical="center"/>
    </xf>
    <xf numFmtId="1" fontId="48" fillId="34" borderId="22" xfId="3" applyNumberFormat="1" applyFont="1" applyFill="1" applyBorder="1" applyAlignment="1" applyProtection="1">
      <alignment horizontal="center" vertical="center"/>
      <protection locked="0"/>
    </xf>
    <xf numFmtId="1" fontId="48" fillId="34" borderId="23" xfId="3" applyNumberFormat="1" applyFont="1" applyFill="1" applyBorder="1" applyAlignment="1" applyProtection="1">
      <alignment horizontal="center" vertical="center"/>
      <protection locked="0"/>
    </xf>
    <xf numFmtId="0" fontId="47" fillId="33" borderId="11" xfId="3" applyFont="1" applyFill="1" applyBorder="1" applyAlignment="1">
      <alignment vertical="center"/>
    </xf>
    <xf numFmtId="0" fontId="47" fillId="33" borderId="12" xfId="3" applyFont="1" applyFill="1" applyBorder="1" applyAlignment="1">
      <alignment vertical="center"/>
    </xf>
    <xf numFmtId="0" fontId="29" fillId="33" borderId="12" xfId="3" applyFont="1" applyFill="1" applyBorder="1" applyAlignment="1">
      <alignment vertical="center"/>
    </xf>
    <xf numFmtId="0" fontId="42" fillId="33" borderId="12" xfId="3" applyFont="1" applyFill="1" applyBorder="1" applyAlignment="1">
      <alignment vertical="center"/>
    </xf>
    <xf numFmtId="0" fontId="42" fillId="33" borderId="12" xfId="3" applyFont="1" applyFill="1" applyBorder="1" applyAlignment="1">
      <alignment horizontal="left" vertical="center"/>
    </xf>
    <xf numFmtId="0" fontId="42" fillId="33" borderId="12" xfId="3" applyFont="1" applyFill="1" applyBorder="1" applyAlignment="1">
      <alignment horizontal="right" vertical="center"/>
    </xf>
    <xf numFmtId="49" fontId="42" fillId="33" borderId="12" xfId="3" applyNumberFormat="1" applyFont="1" applyFill="1" applyBorder="1" applyAlignment="1">
      <alignment horizontal="right" vertical="center"/>
    </xf>
    <xf numFmtId="0" fontId="47" fillId="33" borderId="32" xfId="3" applyFont="1" applyFill="1" applyBorder="1" applyAlignment="1">
      <alignment vertical="center"/>
    </xf>
    <xf numFmtId="0" fontId="29" fillId="33" borderId="33" xfId="3" applyFont="1" applyFill="1" applyBorder="1" applyAlignment="1">
      <alignment vertical="center"/>
    </xf>
    <xf numFmtId="0" fontId="42" fillId="33" borderId="33" xfId="3" applyFont="1" applyFill="1" applyBorder="1" applyAlignment="1">
      <alignment vertical="center"/>
    </xf>
    <xf numFmtId="0" fontId="42" fillId="33" borderId="33" xfId="3" applyFont="1" applyFill="1" applyBorder="1" applyAlignment="1">
      <alignment horizontal="left" vertical="center"/>
    </xf>
    <xf numFmtId="0" fontId="42" fillId="33" borderId="33" xfId="3" applyFont="1" applyFill="1" applyBorder="1" applyAlignment="1">
      <alignment horizontal="right" vertical="center"/>
    </xf>
    <xf numFmtId="49" fontId="42" fillId="33" borderId="33" xfId="3" applyNumberFormat="1" applyFont="1" applyFill="1" applyBorder="1" applyAlignment="1">
      <alignment horizontal="center" vertical="center"/>
    </xf>
    <xf numFmtId="0" fontId="42" fillId="33" borderId="34" xfId="3" applyFont="1" applyFill="1" applyBorder="1" applyAlignment="1">
      <alignment horizontal="left" vertical="center"/>
    </xf>
    <xf numFmtId="0" fontId="47" fillId="33" borderId="35" xfId="3" applyFont="1" applyFill="1" applyBorder="1" applyAlignment="1">
      <alignment vertical="center"/>
    </xf>
    <xf numFmtId="0" fontId="29" fillId="33" borderId="24" xfId="3" applyFont="1" applyFill="1" applyBorder="1" applyAlignment="1">
      <alignment vertical="center"/>
    </xf>
    <xf numFmtId="0" fontId="42" fillId="33" borderId="24" xfId="3" applyFont="1" applyFill="1" applyBorder="1" applyAlignment="1">
      <alignment vertical="center"/>
    </xf>
    <xf numFmtId="0" fontId="42" fillId="33" borderId="24" xfId="3" applyFont="1" applyFill="1" applyBorder="1" applyAlignment="1">
      <alignment horizontal="right" vertical="center"/>
    </xf>
    <xf numFmtId="0" fontId="47" fillId="33" borderId="27" xfId="3" applyFont="1" applyFill="1" applyBorder="1" applyAlignment="1">
      <alignment vertical="center"/>
    </xf>
    <xf numFmtId="0" fontId="29" fillId="33" borderId="27" xfId="3" applyFont="1" applyFill="1" applyBorder="1" applyAlignment="1">
      <alignment vertical="center"/>
    </xf>
    <xf numFmtId="0" fontId="42" fillId="33" borderId="27" xfId="3" applyFont="1" applyFill="1" applyBorder="1" applyAlignment="1">
      <alignment vertical="center"/>
    </xf>
    <xf numFmtId="0" fontId="42" fillId="33" borderId="27" xfId="3" applyFont="1" applyFill="1" applyBorder="1" applyAlignment="1">
      <alignment horizontal="right" vertical="center"/>
    </xf>
    <xf numFmtId="0" fontId="42" fillId="33" borderId="19" xfId="3" applyFont="1" applyFill="1" applyBorder="1" applyAlignment="1">
      <alignment vertical="center"/>
    </xf>
    <xf numFmtId="0" fontId="42" fillId="33" borderId="35" xfId="3" applyFont="1" applyFill="1" applyBorder="1" applyAlignment="1">
      <alignment horizontal="left" vertical="center"/>
    </xf>
    <xf numFmtId="0" fontId="29" fillId="33" borderId="21" xfId="3" applyFont="1" applyFill="1" applyBorder="1" applyAlignment="1">
      <alignment vertical="center"/>
    </xf>
    <xf numFmtId="0" fontId="29" fillId="33" borderId="22" xfId="3" applyFont="1" applyFill="1" applyBorder="1" applyAlignment="1">
      <alignment vertical="center"/>
    </xf>
    <xf numFmtId="0" fontId="42" fillId="33" borderId="22" xfId="3" applyFont="1" applyFill="1" applyBorder="1" applyAlignment="1">
      <alignment vertical="center"/>
    </xf>
    <xf numFmtId="49" fontId="42" fillId="33" borderId="22" xfId="3" applyNumberFormat="1" applyFont="1" applyFill="1" applyBorder="1" applyAlignment="1">
      <alignment horizontal="right" vertical="center"/>
    </xf>
    <xf numFmtId="0" fontId="36" fillId="33" borderId="27" xfId="3" applyFont="1" applyFill="1" applyBorder="1" applyAlignment="1">
      <alignment horizontal="center" vertical="center"/>
    </xf>
    <xf numFmtId="0" fontId="36" fillId="33" borderId="28" xfId="3" applyFont="1" applyFill="1" applyBorder="1" applyAlignment="1">
      <alignment horizontal="center" vertical="center"/>
    </xf>
    <xf numFmtId="0" fontId="42" fillId="33" borderId="0" xfId="3" applyFont="1" applyFill="1" applyAlignment="1">
      <alignment vertical="center"/>
    </xf>
    <xf numFmtId="0" fontId="47" fillId="33" borderId="21" xfId="3" applyFont="1" applyFill="1" applyBorder="1" applyAlignment="1">
      <alignment horizontal="left" vertical="center"/>
    </xf>
    <xf numFmtId="0" fontId="47" fillId="33" borderId="22" xfId="3" applyFont="1" applyFill="1" applyBorder="1" applyAlignment="1">
      <alignment vertical="center"/>
    </xf>
    <xf numFmtId="0" fontId="42" fillId="33" borderId="22" xfId="3" applyFont="1" applyFill="1" applyBorder="1" applyAlignment="1">
      <alignment horizontal="center" vertical="center"/>
    </xf>
    <xf numFmtId="2" fontId="29" fillId="33" borderId="22" xfId="3" applyNumberFormat="1" applyFont="1" applyFill="1" applyBorder="1" applyAlignment="1" applyProtection="1">
      <alignment vertical="center"/>
      <protection locked="0"/>
    </xf>
    <xf numFmtId="0" fontId="29" fillId="33" borderId="35" xfId="3" applyFont="1" applyFill="1" applyBorder="1" applyAlignment="1">
      <alignment horizontal="left" vertical="center"/>
    </xf>
    <xf numFmtId="2" fontId="29" fillId="33" borderId="24" xfId="3" applyNumberFormat="1" applyFont="1" applyFill="1" applyBorder="1" applyAlignment="1" applyProtection="1">
      <alignment vertical="center"/>
      <protection locked="0"/>
    </xf>
    <xf numFmtId="0" fontId="42" fillId="33" borderId="30" xfId="3" applyFont="1" applyFill="1" applyBorder="1" applyAlignment="1">
      <alignment horizontal="left" vertical="center"/>
    </xf>
    <xf numFmtId="0" fontId="42" fillId="0" borderId="31" xfId="3" applyFont="1" applyBorder="1" applyAlignment="1" applyProtection="1">
      <alignment horizontal="center" vertical="center"/>
      <protection locked="0"/>
    </xf>
    <xf numFmtId="0" fontId="29" fillId="33" borderId="26" xfId="3" applyFont="1" applyFill="1" applyBorder="1" applyAlignment="1">
      <alignment vertical="center"/>
    </xf>
    <xf numFmtId="0" fontId="29" fillId="33" borderId="27" xfId="3" applyFont="1" applyFill="1" applyBorder="1" applyAlignment="1">
      <alignment horizontal="right" vertical="center"/>
    </xf>
    <xf numFmtId="2" fontId="42" fillId="0" borderId="27" xfId="3" applyNumberFormat="1" applyFont="1" applyBorder="1" applyAlignment="1">
      <alignment horizontal="right" vertical="center"/>
    </xf>
    <xf numFmtId="0" fontId="29" fillId="0" borderId="34" xfId="3" applyFont="1" applyBorder="1"/>
    <xf numFmtId="0" fontId="42" fillId="33" borderId="37" xfId="3" applyFont="1" applyFill="1" applyBorder="1" applyAlignment="1" applyProtection="1">
      <alignment horizontal="center" vertical="center"/>
      <protection locked="0"/>
    </xf>
    <xf numFmtId="0" fontId="48" fillId="33" borderId="21" xfId="3" applyFont="1" applyFill="1" applyBorder="1" applyAlignment="1">
      <alignment horizontal="left" vertical="center"/>
    </xf>
    <xf numFmtId="0" fontId="37" fillId="34" borderId="22" xfId="3" applyFont="1" applyFill="1" applyBorder="1" applyAlignment="1" applyProtection="1">
      <alignment horizontal="center" vertical="center"/>
      <protection locked="0"/>
    </xf>
    <xf numFmtId="0" fontId="50" fillId="34" borderId="22" xfId="3" applyFont="1" applyFill="1" applyBorder="1" applyAlignment="1" applyProtection="1">
      <alignment horizontal="center" vertical="center"/>
      <protection locked="0"/>
    </xf>
    <xf numFmtId="2" fontId="50" fillId="34" borderId="42" xfId="3" applyNumberFormat="1" applyFont="1" applyFill="1" applyBorder="1" applyAlignment="1" applyProtection="1">
      <alignment horizontal="center" vertical="center"/>
      <protection locked="0"/>
    </xf>
    <xf numFmtId="0" fontId="47" fillId="33" borderId="16" xfId="3" applyFont="1" applyFill="1" applyBorder="1" applyAlignment="1">
      <alignment vertical="center"/>
    </xf>
    <xf numFmtId="0" fontId="47" fillId="33" borderId="10" xfId="3" applyFont="1" applyFill="1" applyBorder="1" applyAlignment="1">
      <alignment vertical="center"/>
    </xf>
    <xf numFmtId="0" fontId="29" fillId="33" borderId="10" xfId="3" applyFont="1" applyFill="1" applyBorder="1" applyAlignment="1">
      <alignment vertical="center"/>
    </xf>
    <xf numFmtId="0" fontId="42" fillId="33" borderId="10" xfId="3" applyFont="1" applyFill="1" applyBorder="1" applyAlignment="1">
      <alignment horizontal="right" vertical="center"/>
    </xf>
    <xf numFmtId="0" fontId="48" fillId="33" borderId="35" xfId="3" applyFont="1" applyFill="1" applyBorder="1" applyAlignment="1">
      <alignment horizontal="left" vertical="center"/>
    </xf>
    <xf numFmtId="2" fontId="50" fillId="34" borderId="43" xfId="3" applyNumberFormat="1" applyFont="1" applyFill="1" applyBorder="1" applyAlignment="1" applyProtection="1">
      <alignment horizontal="center" vertical="center"/>
      <protection locked="0"/>
    </xf>
    <xf numFmtId="0" fontId="47" fillId="33" borderId="34" xfId="3" applyFont="1" applyFill="1" applyBorder="1" applyAlignment="1">
      <alignment vertical="center"/>
    </xf>
    <xf numFmtId="0" fontId="51" fillId="33" borderId="37" xfId="3" applyFont="1" applyFill="1" applyBorder="1" applyAlignment="1">
      <alignment vertical="center"/>
    </xf>
    <xf numFmtId="0" fontId="42" fillId="33" borderId="37" xfId="3" applyFont="1" applyFill="1" applyBorder="1" applyAlignment="1">
      <alignment horizontal="right" vertical="center"/>
    </xf>
    <xf numFmtId="49" fontId="42" fillId="33" borderId="37" xfId="3" applyNumberFormat="1" applyFont="1" applyFill="1" applyBorder="1" applyAlignment="1">
      <alignment horizontal="right" vertical="center"/>
    </xf>
    <xf numFmtId="0" fontId="47" fillId="33" borderId="21" xfId="3" applyFont="1" applyFill="1" applyBorder="1" applyAlignment="1">
      <alignment vertical="center"/>
    </xf>
    <xf numFmtId="0" fontId="47" fillId="33" borderId="44" xfId="3" applyFont="1" applyFill="1" applyBorder="1" applyAlignment="1">
      <alignment vertical="center"/>
    </xf>
    <xf numFmtId="0" fontId="29" fillId="33" borderId="45" xfId="3" applyFont="1" applyFill="1" applyBorder="1" applyAlignment="1">
      <alignment vertical="center"/>
    </xf>
    <xf numFmtId="0" fontId="42" fillId="33" borderId="45" xfId="3" applyFont="1" applyFill="1" applyBorder="1" applyAlignment="1">
      <alignment horizontal="right" vertical="center"/>
    </xf>
    <xf numFmtId="49" fontId="42" fillId="33" borderId="45" xfId="3" applyNumberFormat="1" applyFont="1" applyFill="1" applyBorder="1" applyAlignment="1">
      <alignment horizontal="right" vertical="center"/>
    </xf>
    <xf numFmtId="0" fontId="50" fillId="33" borderId="26" xfId="3" applyFont="1" applyFill="1" applyBorder="1" applyAlignment="1">
      <alignment vertical="center"/>
    </xf>
    <xf numFmtId="0" fontId="50" fillId="33" borderId="27" xfId="3" applyFont="1" applyFill="1" applyBorder="1" applyAlignment="1">
      <alignment vertical="center"/>
    </xf>
    <xf numFmtId="0" fontId="50" fillId="33" borderId="27" xfId="3" applyFont="1" applyFill="1" applyBorder="1" applyAlignment="1">
      <alignment horizontal="right" vertical="center"/>
    </xf>
    <xf numFmtId="49" fontId="50" fillId="33" borderId="27" xfId="3" applyNumberFormat="1" applyFont="1" applyFill="1" applyBorder="1" applyAlignment="1" applyProtection="1">
      <alignment horizontal="center" vertical="center"/>
      <protection locked="0"/>
    </xf>
    <xf numFmtId="0" fontId="42" fillId="33" borderId="14" xfId="3" applyFont="1" applyFill="1" applyBorder="1" applyAlignment="1">
      <alignment horizontal="left" vertical="center"/>
    </xf>
    <xf numFmtId="0" fontId="29" fillId="33" borderId="18" xfId="3" applyFont="1" applyFill="1" applyBorder="1" applyAlignment="1">
      <alignment vertical="center"/>
    </xf>
    <xf numFmtId="0" fontId="29" fillId="33" borderId="19" xfId="3" applyFont="1" applyFill="1" applyBorder="1" applyAlignment="1">
      <alignment horizontal="right" vertical="center"/>
    </xf>
    <xf numFmtId="0" fontId="42" fillId="33" borderId="19" xfId="3" applyFont="1" applyFill="1" applyBorder="1" applyAlignment="1">
      <alignment horizontal="left" vertical="center"/>
    </xf>
    <xf numFmtId="2" fontId="42" fillId="33" borderId="19" xfId="3" applyNumberFormat="1" applyFont="1" applyFill="1" applyBorder="1" applyAlignment="1">
      <alignment horizontal="right" vertical="center"/>
    </xf>
    <xf numFmtId="0" fontId="42" fillId="33" borderId="16" xfId="3" applyFont="1" applyFill="1" applyBorder="1" applyAlignment="1">
      <alignment vertical="center"/>
    </xf>
    <xf numFmtId="0" fontId="47" fillId="33" borderId="35" xfId="3" applyFont="1" applyFill="1" applyBorder="1" applyAlignment="1">
      <alignment horizontal="left" vertical="center"/>
    </xf>
    <xf numFmtId="0" fontId="47" fillId="33" borderId="24" xfId="3" applyFont="1" applyFill="1" applyBorder="1" applyAlignment="1">
      <alignment vertical="center"/>
    </xf>
    <xf numFmtId="0" fontId="42" fillId="33" borderId="24" xfId="3" applyFont="1" applyFill="1" applyBorder="1" applyAlignment="1">
      <alignment horizontal="center" vertical="center"/>
    </xf>
    <xf numFmtId="49" fontId="42" fillId="33" borderId="24" xfId="3" applyNumberFormat="1" applyFont="1" applyFill="1" applyBorder="1" applyAlignment="1">
      <alignment horizontal="right" vertical="center"/>
    </xf>
    <xf numFmtId="0" fontId="29" fillId="33" borderId="0" xfId="3" applyFont="1" applyFill="1" applyAlignment="1">
      <alignment vertical="center"/>
    </xf>
    <xf numFmtId="0" fontId="36" fillId="33" borderId="11" xfId="3" applyFont="1" applyFill="1" applyBorder="1" applyAlignment="1" applyProtection="1">
      <alignment vertical="center"/>
      <protection locked="0"/>
    </xf>
    <xf numFmtId="0" fontId="29" fillId="33" borderId="14" xfId="3" applyFont="1" applyFill="1" applyBorder="1" applyProtection="1">
      <protection locked="0"/>
    </xf>
    <xf numFmtId="0" fontId="29" fillId="33" borderId="16" xfId="3" applyFont="1" applyFill="1" applyBorder="1" applyProtection="1">
      <protection locked="0"/>
    </xf>
    <xf numFmtId="3" fontId="35" fillId="34" borderId="22" xfId="3" applyNumberFormat="1" applyFont="1" applyFill="1" applyBorder="1" applyAlignment="1" applyProtection="1">
      <alignment horizontal="center" vertical="center"/>
      <protection locked="0"/>
    </xf>
    <xf numFmtId="0" fontId="23" fillId="0" borderId="0" xfId="23" applyFont="1"/>
    <xf numFmtId="0" fontId="23" fillId="0" borderId="10" xfId="23" applyFont="1" applyBorder="1"/>
    <xf numFmtId="0" fontId="29" fillId="0" borderId="0" xfId="23" applyFont="1"/>
    <xf numFmtId="0" fontId="25" fillId="33" borderId="11" xfId="23" applyFont="1" applyFill="1" applyBorder="1" applyAlignment="1">
      <alignment horizontal="left"/>
    </xf>
    <xf numFmtId="0" fontId="25" fillId="33" borderId="12" xfId="23" applyFont="1" applyFill="1" applyBorder="1" applyAlignment="1">
      <alignment horizontal="center"/>
    </xf>
    <xf numFmtId="0" fontId="29" fillId="0" borderId="12" xfId="23" applyFont="1" applyBorder="1"/>
    <xf numFmtId="0" fontId="26" fillId="33" borderId="12" xfId="23" applyFont="1" applyFill="1" applyBorder="1" applyAlignment="1">
      <alignment horizontal="left"/>
    </xf>
    <xf numFmtId="0" fontId="26" fillId="33" borderId="0" xfId="23" applyFont="1" applyFill="1" applyAlignment="1">
      <alignment horizontal="left"/>
    </xf>
    <xf numFmtId="0" fontId="25" fillId="33" borderId="0" xfId="23" applyFont="1" applyFill="1" applyAlignment="1">
      <alignment horizontal="center"/>
    </xf>
    <xf numFmtId="0" fontId="33" fillId="33" borderId="0" xfId="24" applyFont="1" applyFill="1" applyBorder="1" applyAlignment="1" applyProtection="1">
      <alignment horizontal="left"/>
    </xf>
    <xf numFmtId="0" fontId="25" fillId="33" borderId="13" xfId="23" applyFont="1" applyFill="1" applyBorder="1" applyAlignment="1">
      <alignment horizontal="center"/>
    </xf>
    <xf numFmtId="0" fontId="30" fillId="33" borderId="14" xfId="23" applyFont="1" applyFill="1" applyBorder="1" applyAlignment="1">
      <alignment horizontal="left"/>
    </xf>
    <xf numFmtId="0" fontId="30" fillId="33" borderId="0" xfId="23" applyFont="1" applyFill="1" applyAlignment="1">
      <alignment horizontal="center"/>
    </xf>
    <xf numFmtId="0" fontId="31" fillId="33" borderId="14" xfId="23" applyFont="1" applyFill="1" applyBorder="1" applyAlignment="1">
      <alignment horizontal="left"/>
    </xf>
    <xf numFmtId="0" fontId="31" fillId="33" borderId="0" xfId="23" applyFont="1" applyFill="1" applyAlignment="1">
      <alignment horizontal="center"/>
    </xf>
    <xf numFmtId="0" fontId="32" fillId="33" borderId="0" xfId="24" applyFont="1" applyFill="1" applyBorder="1" applyAlignment="1" applyProtection="1">
      <alignment horizontal="left"/>
    </xf>
    <xf numFmtId="0" fontId="31" fillId="33" borderId="15" xfId="23" applyFont="1" applyFill="1" applyBorder="1" applyAlignment="1">
      <alignment horizontal="center"/>
    </xf>
    <xf numFmtId="0" fontId="34" fillId="33" borderId="10" xfId="23" applyFont="1" applyFill="1" applyBorder="1" applyAlignment="1">
      <alignment horizontal="center"/>
    </xf>
    <xf numFmtId="0" fontId="35" fillId="33" borderId="16" xfId="23" applyFont="1" applyFill="1" applyBorder="1" applyAlignment="1">
      <alignment horizontal="left"/>
    </xf>
    <xf numFmtId="0" fontId="35" fillId="33" borderId="10" xfId="23" applyFont="1" applyFill="1" applyBorder="1" applyAlignment="1">
      <alignment horizontal="center"/>
    </xf>
    <xf numFmtId="0" fontId="35" fillId="33" borderId="17" xfId="23" applyFont="1" applyFill="1" applyBorder="1" applyAlignment="1">
      <alignment horizontal="center"/>
    </xf>
    <xf numFmtId="0" fontId="36" fillId="33" borderId="18" xfId="23" applyFont="1" applyFill="1" applyBorder="1" applyAlignment="1">
      <alignment horizontal="left" vertical="center"/>
    </xf>
    <xf numFmtId="0" fontId="36" fillId="33" borderId="19" xfId="23" applyFont="1" applyFill="1" applyBorder="1" applyAlignment="1">
      <alignment horizontal="left" vertical="center"/>
    </xf>
    <xf numFmtId="0" fontId="36" fillId="33" borderId="19" xfId="23" applyFont="1" applyFill="1" applyBorder="1" applyAlignment="1">
      <alignment vertical="center"/>
    </xf>
    <xf numFmtId="0" fontId="42" fillId="33" borderId="19" xfId="23" applyFont="1" applyFill="1" applyBorder="1" applyAlignment="1">
      <alignment horizontal="left" vertical="center"/>
    </xf>
    <xf numFmtId="0" fontId="36" fillId="33" borderId="21" xfId="23" applyFont="1" applyFill="1" applyBorder="1" applyAlignment="1">
      <alignment vertical="center"/>
    </xf>
    <xf numFmtId="0" fontId="36" fillId="33" borderId="21" xfId="23" applyFont="1" applyFill="1" applyBorder="1" applyAlignment="1">
      <alignment horizontal="left" vertical="center"/>
    </xf>
    <xf numFmtId="0" fontId="36" fillId="33" borderId="22" xfId="23" applyFont="1" applyFill="1" applyBorder="1" applyAlignment="1">
      <alignment vertical="center"/>
    </xf>
    <xf numFmtId="0" fontId="42" fillId="33" borderId="22" xfId="23" applyFont="1" applyFill="1" applyBorder="1" applyAlignment="1">
      <alignment horizontal="left" vertical="center"/>
    </xf>
    <xf numFmtId="0" fontId="36" fillId="33" borderId="16" xfId="23" applyFont="1" applyFill="1" applyBorder="1" applyAlignment="1">
      <alignment vertical="center"/>
    </xf>
    <xf numFmtId="0" fontId="36" fillId="33" borderId="16" xfId="23" applyFont="1" applyFill="1" applyBorder="1" applyAlignment="1">
      <alignment horizontal="left" vertical="center"/>
    </xf>
    <xf numFmtId="0" fontId="36" fillId="33" borderId="10" xfId="23" applyFont="1" applyFill="1" applyBorder="1" applyAlignment="1">
      <alignment vertical="center"/>
    </xf>
    <xf numFmtId="0" fontId="42" fillId="33" borderId="24" xfId="23" applyFont="1" applyFill="1" applyBorder="1" applyAlignment="1">
      <alignment horizontal="left" vertical="center"/>
    </xf>
    <xf numFmtId="0" fontId="29" fillId="33" borderId="0" xfId="23" applyFont="1" applyFill="1"/>
    <xf numFmtId="14" fontId="42" fillId="0" borderId="0" xfId="23" applyNumberFormat="1" applyFont="1" applyAlignment="1">
      <alignment horizontal="left" vertical="center"/>
    </xf>
    <xf numFmtId="0" fontId="36" fillId="33" borderId="0" xfId="23" applyFont="1" applyFill="1" applyAlignment="1">
      <alignment horizontal="left" vertical="center"/>
    </xf>
    <xf numFmtId="0" fontId="42" fillId="0" borderId="0" xfId="23" applyFont="1" applyAlignment="1">
      <alignment horizontal="left" vertical="center"/>
    </xf>
    <xf numFmtId="0" fontId="42" fillId="33" borderId="0" xfId="23" applyFont="1" applyFill="1" applyAlignment="1">
      <alignment horizontal="left" vertical="center"/>
    </xf>
    <xf numFmtId="0" fontId="29" fillId="33" borderId="0" xfId="23" applyFont="1" applyFill="1" applyAlignment="1">
      <alignment vertical="center"/>
    </xf>
    <xf numFmtId="2" fontId="36" fillId="33" borderId="26" xfId="23" applyNumberFormat="1" applyFont="1" applyFill="1" applyBorder="1" applyAlignment="1">
      <alignment vertical="center"/>
    </xf>
    <xf numFmtId="2" fontId="36" fillId="33" borderId="27" xfId="23" applyNumberFormat="1" applyFont="1" applyFill="1" applyBorder="1" applyAlignment="1">
      <alignment vertical="center"/>
    </xf>
    <xf numFmtId="2" fontId="36" fillId="33" borderId="28" xfId="23" applyNumberFormat="1" applyFont="1" applyFill="1" applyBorder="1" applyAlignment="1">
      <alignment vertical="center"/>
    </xf>
    <xf numFmtId="0" fontId="29" fillId="33" borderId="26" xfId="23" applyFont="1" applyFill="1" applyBorder="1" applyAlignment="1">
      <alignment vertical="center"/>
    </xf>
    <xf numFmtId="0" fontId="29" fillId="33" borderId="27" xfId="23" applyFont="1" applyFill="1" applyBorder="1" applyAlignment="1">
      <alignment vertical="center"/>
    </xf>
    <xf numFmtId="0" fontId="36" fillId="33" borderId="27" xfId="23" applyFont="1" applyFill="1" applyBorder="1" applyAlignment="1">
      <alignment horizontal="left" vertical="center"/>
    </xf>
    <xf numFmtId="0" fontId="42" fillId="33" borderId="27" xfId="23" applyFont="1" applyFill="1" applyBorder="1" applyAlignment="1">
      <alignment vertical="center"/>
    </xf>
    <xf numFmtId="0" fontId="36" fillId="33" borderId="27" xfId="23" applyFont="1" applyFill="1" applyBorder="1" applyAlignment="1">
      <alignment horizontal="center" vertical="center"/>
    </xf>
    <xf numFmtId="0" fontId="42" fillId="33" borderId="26" xfId="23" applyFont="1" applyFill="1" applyBorder="1" applyAlignment="1">
      <alignment vertical="center"/>
    </xf>
    <xf numFmtId="0" fontId="36" fillId="33" borderId="27" xfId="23" applyFont="1" applyFill="1" applyBorder="1" applyAlignment="1">
      <alignment vertical="center"/>
    </xf>
    <xf numFmtId="0" fontId="42" fillId="33" borderId="28" xfId="23" applyFont="1" applyFill="1" applyBorder="1" applyAlignment="1">
      <alignment vertical="center"/>
    </xf>
    <xf numFmtId="0" fontId="42" fillId="33" borderId="0" xfId="23" applyFont="1" applyFill="1" applyAlignment="1">
      <alignment vertical="center"/>
    </xf>
    <xf numFmtId="0" fontId="36" fillId="33" borderId="26" xfId="23" applyFont="1" applyFill="1" applyBorder="1" applyAlignment="1">
      <alignment vertical="center"/>
    </xf>
    <xf numFmtId="0" fontId="29" fillId="33" borderId="28" xfId="23" applyFont="1" applyFill="1" applyBorder="1" applyAlignment="1">
      <alignment vertical="center"/>
    </xf>
    <xf numFmtId="0" fontId="36" fillId="33" borderId="0" xfId="23" applyFont="1" applyFill="1" applyAlignment="1">
      <alignment horizontal="center" textRotation="90" wrapText="1"/>
    </xf>
    <xf numFmtId="0" fontId="29" fillId="33" borderId="0" xfId="23" applyFont="1" applyFill="1" applyAlignment="1" applyProtection="1">
      <alignment vertical="center"/>
      <protection locked="0"/>
    </xf>
    <xf numFmtId="0" fontId="34" fillId="34" borderId="61" xfId="23" applyFont="1" applyFill="1" applyBorder="1" applyAlignment="1" applyProtection="1">
      <alignment horizontal="center" vertical="center" wrapText="1"/>
      <protection locked="0"/>
    </xf>
    <xf numFmtId="0" fontId="34" fillId="34" borderId="62" xfId="23" applyFont="1" applyFill="1" applyBorder="1" applyAlignment="1" applyProtection="1">
      <alignment horizontal="center" vertical="center" wrapText="1"/>
      <protection locked="0"/>
    </xf>
    <xf numFmtId="0" fontId="34" fillId="34" borderId="63" xfId="23" applyFont="1" applyFill="1" applyBorder="1" applyAlignment="1" applyProtection="1">
      <alignment horizontal="center" vertical="center" wrapText="1"/>
      <protection locked="0"/>
    </xf>
    <xf numFmtId="0" fontId="29" fillId="33" borderId="0" xfId="23" applyFont="1" applyFill="1" applyProtection="1">
      <protection locked="0"/>
    </xf>
    <xf numFmtId="0" fontId="34" fillId="34" borderId="64" xfId="23" applyFont="1" applyFill="1" applyBorder="1" applyAlignment="1" applyProtection="1">
      <alignment horizontal="center" vertical="center" wrapText="1"/>
      <protection locked="0"/>
    </xf>
    <xf numFmtId="0" fontId="34" fillId="34" borderId="65" xfId="23" applyFont="1" applyFill="1" applyBorder="1" applyAlignment="1" applyProtection="1">
      <alignment horizontal="center" vertical="center" wrapText="1"/>
      <protection locked="0"/>
    </xf>
    <xf numFmtId="0" fontId="34" fillId="34" borderId="66" xfId="23" applyFont="1" applyFill="1" applyBorder="1" applyAlignment="1" applyProtection="1">
      <alignment horizontal="center" vertical="center" wrapText="1"/>
      <protection locked="0"/>
    </xf>
    <xf numFmtId="49" fontId="34" fillId="34" borderId="65" xfId="23" applyNumberFormat="1" applyFont="1" applyFill="1" applyBorder="1" applyAlignment="1" applyProtection="1">
      <alignment horizontal="center" vertical="center" wrapText="1"/>
      <protection locked="0"/>
    </xf>
    <xf numFmtId="2" fontId="34" fillId="34" borderId="67" xfId="23" applyNumberFormat="1" applyFont="1" applyFill="1" applyBorder="1" applyAlignment="1" applyProtection="1">
      <alignment horizontal="center" vertical="center"/>
      <protection locked="0"/>
    </xf>
    <xf numFmtId="2" fontId="34" fillId="34" borderId="65" xfId="23" applyNumberFormat="1" applyFont="1" applyFill="1" applyBorder="1" applyAlignment="1" applyProtection="1">
      <alignment horizontal="center" vertical="center" wrapText="1"/>
      <protection locked="0"/>
    </xf>
    <xf numFmtId="2" fontId="34" fillId="35" borderId="66" xfId="23" applyNumberFormat="1" applyFont="1" applyFill="1" applyBorder="1" applyAlignment="1">
      <alignment horizontal="center" vertical="center"/>
    </xf>
    <xf numFmtId="2" fontId="34" fillId="35" borderId="68" xfId="23" applyNumberFormat="1" applyFont="1" applyFill="1" applyBorder="1" applyAlignment="1">
      <alignment horizontal="center" vertical="center"/>
    </xf>
    <xf numFmtId="49" fontId="34" fillId="34" borderId="64" xfId="23" applyNumberFormat="1" applyFont="1" applyFill="1" applyBorder="1" applyAlignment="1" applyProtection="1">
      <alignment horizontal="center" vertical="center"/>
      <protection locked="0"/>
    </xf>
    <xf numFmtId="2" fontId="34" fillId="34" borderId="65" xfId="23" applyNumberFormat="1" applyFont="1" applyFill="1" applyBorder="1" applyAlignment="1" applyProtection="1">
      <alignment horizontal="center" vertical="center"/>
      <protection locked="0"/>
    </xf>
    <xf numFmtId="0" fontId="34" fillId="34" borderId="66" xfId="23" applyFont="1" applyFill="1" applyBorder="1" applyAlignment="1" applyProtection="1">
      <alignment horizontal="center" vertical="center"/>
      <protection locked="0"/>
    </xf>
    <xf numFmtId="170" fontId="34" fillId="34" borderId="64" xfId="23" applyNumberFormat="1" applyFont="1" applyFill="1" applyBorder="1" applyAlignment="1" applyProtection="1">
      <alignment horizontal="center" vertical="center"/>
      <protection locked="0"/>
    </xf>
    <xf numFmtId="0" fontId="34" fillId="34" borderId="65" xfId="11" applyFont="1" applyFill="1" applyBorder="1" applyAlignment="1" applyProtection="1">
      <alignment horizontal="center" vertical="center" wrapText="1"/>
      <protection locked="0"/>
    </xf>
    <xf numFmtId="0" fontId="34" fillId="34" borderId="66" xfId="11" applyFont="1" applyFill="1" applyBorder="1" applyAlignment="1" applyProtection="1">
      <alignment horizontal="center" vertical="center" wrapText="1"/>
      <protection locked="0"/>
    </xf>
    <xf numFmtId="0" fontId="49" fillId="34" borderId="65" xfId="11" applyFont="1" applyFill="1" applyBorder="1" applyAlignment="1" applyProtection="1">
      <alignment horizontal="center" vertical="center" wrapText="1"/>
      <protection locked="0"/>
    </xf>
    <xf numFmtId="0" fontId="54" fillId="34" borderId="66" xfId="11" applyFont="1" applyFill="1" applyBorder="1" applyAlignment="1" applyProtection="1">
      <alignment horizontal="center" vertical="center" wrapText="1"/>
      <protection locked="0"/>
    </xf>
    <xf numFmtId="0" fontId="34" fillId="34" borderId="70" xfId="23" applyFont="1" applyFill="1" applyBorder="1" applyAlignment="1" applyProtection="1">
      <alignment horizontal="center" vertical="center"/>
      <protection locked="0"/>
    </xf>
    <xf numFmtId="0" fontId="34" fillId="34" borderId="57" xfId="23" applyFont="1" applyFill="1" applyBorder="1" applyAlignment="1" applyProtection="1">
      <alignment horizontal="center" vertical="center"/>
      <protection locked="0"/>
    </xf>
    <xf numFmtId="0" fontId="54" fillId="34" borderId="71" xfId="23" applyFont="1" applyFill="1" applyBorder="1" applyAlignment="1" applyProtection="1">
      <alignment horizontal="center" vertical="center" wrapText="1"/>
      <protection locked="0"/>
    </xf>
    <xf numFmtId="0" fontId="54" fillId="34" borderId="72" xfId="23" applyFont="1" applyFill="1" applyBorder="1" applyAlignment="1" applyProtection="1">
      <alignment horizontal="center" vertical="center" wrapText="1"/>
      <protection locked="0"/>
    </xf>
    <xf numFmtId="0" fontId="34" fillId="0" borderId="0" xfId="23" applyFont="1" applyAlignment="1">
      <alignment horizontal="center" vertical="center"/>
    </xf>
    <xf numFmtId="2" fontId="34" fillId="0" borderId="0" xfId="23" applyNumberFormat="1" applyFont="1" applyAlignment="1">
      <alignment horizontal="center" vertical="center"/>
    </xf>
    <xf numFmtId="173" fontId="34" fillId="0" borderId="0" xfId="23" applyNumberFormat="1" applyFont="1" applyAlignment="1">
      <alignment horizontal="center" vertical="center"/>
    </xf>
    <xf numFmtId="0" fontId="30" fillId="0" borderId="11" xfId="23" applyFont="1" applyBorder="1" applyAlignment="1">
      <alignment horizontal="left" vertical="center"/>
    </xf>
    <xf numFmtId="0" fontId="34" fillId="0" borderId="12" xfId="23" applyFont="1" applyBorder="1" applyAlignment="1">
      <alignment horizontal="center" vertical="center"/>
    </xf>
    <xf numFmtId="0" fontId="42" fillId="0" borderId="19" xfId="23" applyFont="1" applyBorder="1" applyAlignment="1">
      <alignment horizontal="center" vertical="center"/>
    </xf>
    <xf numFmtId="170" fontId="42" fillId="0" borderId="19" xfId="23" applyNumberFormat="1" applyFont="1" applyBorder="1" applyAlignment="1">
      <alignment horizontal="center" vertical="center"/>
    </xf>
    <xf numFmtId="173" fontId="42" fillId="0" borderId="19" xfId="23" applyNumberFormat="1" applyFont="1" applyBorder="1" applyAlignment="1">
      <alignment horizontal="center" vertical="center"/>
    </xf>
    <xf numFmtId="0" fontId="42" fillId="0" borderId="12" xfId="23" applyFont="1" applyBorder="1" applyAlignment="1">
      <alignment horizontal="center" vertical="center"/>
    </xf>
    <xf numFmtId="0" fontId="42" fillId="0" borderId="20" xfId="23" applyFont="1" applyBorder="1" applyAlignment="1">
      <alignment horizontal="center" vertical="center"/>
    </xf>
    <xf numFmtId="0" fontId="30" fillId="0" borderId="14" xfId="23" applyFont="1" applyBorder="1" applyAlignment="1">
      <alignment horizontal="left" vertical="center"/>
    </xf>
    <xf numFmtId="0" fontId="29" fillId="0" borderId="0" xfId="23" applyFont="1" applyAlignment="1">
      <alignment horizontal="left" vertical="center"/>
    </xf>
    <xf numFmtId="2" fontId="42" fillId="35" borderId="73" xfId="23" applyNumberFormat="1" applyFont="1" applyFill="1" applyBorder="1" applyAlignment="1">
      <alignment horizontal="center" vertical="center"/>
    </xf>
    <xf numFmtId="2" fontId="42" fillId="0" borderId="74" xfId="23" applyNumberFormat="1" applyFont="1" applyBorder="1" applyAlignment="1">
      <alignment horizontal="center" vertical="center"/>
    </xf>
    <xf numFmtId="2" fontId="42" fillId="0" borderId="0" xfId="23" applyNumberFormat="1" applyFont="1" applyAlignment="1">
      <alignment horizontal="center" vertical="center"/>
    </xf>
    <xf numFmtId="0" fontId="42" fillId="0" borderId="75" xfId="23" applyFont="1" applyBorder="1" applyAlignment="1">
      <alignment horizontal="center" vertical="center"/>
    </xf>
    <xf numFmtId="2" fontId="42" fillId="0" borderId="76" xfId="23" applyNumberFormat="1" applyFont="1" applyBorder="1" applyAlignment="1">
      <alignment horizontal="center" vertical="center"/>
    </xf>
    <xf numFmtId="2" fontId="42" fillId="35" borderId="39" xfId="23" applyNumberFormat="1" applyFont="1" applyFill="1" applyBorder="1" applyAlignment="1">
      <alignment horizontal="center" vertical="center"/>
    </xf>
    <xf numFmtId="2" fontId="42" fillId="0" borderId="75" xfId="23" applyNumberFormat="1" applyFont="1" applyBorder="1" applyAlignment="1">
      <alignment horizontal="center" vertical="center"/>
    </xf>
    <xf numFmtId="0" fontId="50" fillId="0" borderId="16" xfId="23" applyFont="1" applyBorder="1" applyAlignment="1">
      <alignment horizontal="left" vertical="top"/>
    </xf>
    <xf numFmtId="0" fontId="29" fillId="0" borderId="10" xfId="23" applyFont="1" applyBorder="1" applyAlignment="1">
      <alignment horizontal="left" vertical="center"/>
    </xf>
    <xf numFmtId="2" fontId="42" fillId="0" borderId="10" xfId="23" applyNumberFormat="1" applyFont="1" applyBorder="1" applyAlignment="1">
      <alignment horizontal="center" vertical="center"/>
    </xf>
    <xf numFmtId="167" fontId="0" fillId="0" borderId="0" xfId="0" applyNumberFormat="1"/>
    <xf numFmtId="181" fontId="0" fillId="0" borderId="0" xfId="0" applyNumberFormat="1"/>
    <xf numFmtId="167" fontId="20" fillId="0" borderId="47" xfId="1" applyFont="1" applyBorder="1"/>
    <xf numFmtId="0" fontId="51" fillId="33" borderId="33" xfId="3" applyFont="1" applyFill="1" applyBorder="1" applyAlignment="1">
      <alignment vertical="center"/>
    </xf>
    <xf numFmtId="0" fontId="51" fillId="33" borderId="24" xfId="3" applyFont="1" applyFill="1" applyBorder="1" applyAlignment="1">
      <alignment vertical="center"/>
    </xf>
    <xf numFmtId="0" fontId="0" fillId="0" borderId="97" xfId="0" applyBorder="1"/>
    <xf numFmtId="0" fontId="20" fillId="0" borderId="97" xfId="0" applyFont="1" applyBorder="1"/>
    <xf numFmtId="0" fontId="47" fillId="33" borderId="97" xfId="3" applyFont="1" applyFill="1" applyBorder="1"/>
    <xf numFmtId="49" fontId="42" fillId="0" borderId="34" xfId="3" applyNumberFormat="1" applyFont="1" applyBorder="1" applyAlignment="1" applyProtection="1">
      <alignment horizontal="center" vertical="top" wrapText="1"/>
      <protection locked="0"/>
    </xf>
    <xf numFmtId="49" fontId="42" fillId="0" borderId="37" xfId="3" applyNumberFormat="1" applyFont="1" applyBorder="1" applyAlignment="1" applyProtection="1">
      <alignment horizontal="center" vertical="top" wrapText="1"/>
      <protection locked="0"/>
    </xf>
    <xf numFmtId="49" fontId="42" fillId="0" borderId="46" xfId="3" applyNumberFormat="1" applyFont="1" applyBorder="1" applyAlignment="1" applyProtection="1">
      <alignment horizontal="center" vertical="top" wrapText="1"/>
      <protection locked="0"/>
    </xf>
    <xf numFmtId="0" fontId="149" fillId="95" borderId="0" xfId="17367" applyFont="1" applyFill="1"/>
    <xf numFmtId="0" fontId="150" fillId="33" borderId="0" xfId="11" applyFont="1" applyFill="1"/>
    <xf numFmtId="0" fontId="150" fillId="0" borderId="0" xfId="11" applyFont="1"/>
    <xf numFmtId="0" fontId="149" fillId="95" borderId="0" xfId="17367" applyFont="1" applyFill="1" applyAlignment="1">
      <alignment textRotation="90"/>
    </xf>
    <xf numFmtId="0" fontId="151" fillId="33" borderId="11" xfId="17367" applyFont="1" applyFill="1" applyBorder="1" applyAlignment="1">
      <alignment horizontal="left"/>
    </xf>
    <xf numFmtId="0" fontId="151" fillId="33" borderId="12" xfId="17367" applyFont="1" applyFill="1" applyBorder="1" applyAlignment="1">
      <alignment horizontal="center"/>
    </xf>
    <xf numFmtId="0" fontId="151" fillId="95" borderId="13" xfId="17367" applyFont="1" applyFill="1" applyBorder="1" applyAlignment="1">
      <alignment horizontal="center"/>
    </xf>
    <xf numFmtId="0" fontId="115" fillId="33" borderId="14" xfId="17367" applyFont="1" applyFill="1" applyBorder="1" applyAlignment="1">
      <alignment horizontal="left"/>
    </xf>
    <xf numFmtId="0" fontId="115" fillId="33" borderId="0" xfId="17367" applyFont="1" applyFill="1" applyAlignment="1">
      <alignment horizontal="center"/>
    </xf>
    <xf numFmtId="0" fontId="115" fillId="33" borderId="0" xfId="17367" applyFont="1" applyFill="1" applyAlignment="1">
      <alignment horizontal="left"/>
    </xf>
    <xf numFmtId="0" fontId="115" fillId="95" borderId="15" xfId="17367" applyFont="1" applyFill="1" applyBorder="1" applyAlignment="1">
      <alignment horizontal="center"/>
    </xf>
    <xf numFmtId="0" fontId="115" fillId="33" borderId="16" xfId="17367" applyFont="1" applyFill="1" applyBorder="1" applyAlignment="1">
      <alignment horizontal="left"/>
    </xf>
    <xf numFmtId="0" fontId="115" fillId="33" borderId="10" xfId="17367" applyFont="1" applyFill="1" applyBorder="1" applyAlignment="1">
      <alignment horizontal="left"/>
    </xf>
    <xf numFmtId="0" fontId="153" fillId="33" borderId="10" xfId="17367" applyFont="1" applyFill="1" applyBorder="1" applyAlignment="1">
      <alignment horizontal="left"/>
    </xf>
    <xf numFmtId="0" fontId="153" fillId="33" borderId="0" xfId="17367" applyFont="1" applyFill="1" applyAlignment="1">
      <alignment horizontal="left"/>
    </xf>
    <xf numFmtId="0" fontId="153" fillId="95" borderId="15" xfId="17367" applyFont="1" applyFill="1" applyBorder="1" applyAlignment="1">
      <alignment horizontal="center"/>
    </xf>
    <xf numFmtId="0" fontId="149" fillId="95" borderId="0" xfId="17367" applyFont="1" applyFill="1" applyAlignment="1">
      <alignment vertical="center" textRotation="90"/>
    </xf>
    <xf numFmtId="0" fontId="151" fillId="33" borderId="18" xfId="17367" applyFont="1" applyFill="1" applyBorder="1" applyAlignment="1">
      <alignment vertical="center"/>
    </xf>
    <xf numFmtId="0" fontId="115" fillId="33" borderId="19" xfId="17367" applyFont="1" applyFill="1" applyBorder="1" applyAlignment="1" applyProtection="1">
      <alignment horizontal="left" vertical="center"/>
      <protection locked="0"/>
    </xf>
    <xf numFmtId="3" fontId="151" fillId="105" borderId="103" xfId="11" applyNumberFormat="1" applyFont="1" applyFill="1" applyBorder="1" applyAlignment="1">
      <alignment horizontal="right" vertical="center" wrapText="1"/>
    </xf>
    <xf numFmtId="0" fontId="151" fillId="33" borderId="21" xfId="17367" applyFont="1" applyFill="1" applyBorder="1" applyAlignment="1">
      <alignment vertical="center"/>
    </xf>
    <xf numFmtId="0" fontId="102" fillId="33" borderId="22" xfId="17368" applyNumberFormat="1" applyFont="1" applyFill="1" applyBorder="1" applyAlignment="1" applyProtection="1">
      <alignment horizontal="left" vertical="center"/>
      <protection locked="0"/>
    </xf>
    <xf numFmtId="0" fontId="115" fillId="33" borderId="22" xfId="17367" applyFont="1" applyFill="1" applyBorder="1" applyAlignment="1" applyProtection="1">
      <alignment horizontal="left" vertical="center"/>
      <protection locked="0"/>
    </xf>
    <xf numFmtId="0" fontId="115" fillId="33" borderId="0" xfId="17367" applyFont="1" applyFill="1" applyAlignment="1" applyProtection="1">
      <alignment horizontal="left" vertical="center"/>
      <protection locked="0"/>
    </xf>
    <xf numFmtId="3" fontId="151" fillId="105" borderId="105" xfId="11" applyNumberFormat="1" applyFont="1" applyFill="1" applyBorder="1" applyAlignment="1">
      <alignment horizontal="right" vertical="center" wrapText="1"/>
    </xf>
    <xf numFmtId="0" fontId="115" fillId="33" borderId="22" xfId="17367" quotePrefix="1" applyFont="1" applyFill="1" applyBorder="1" applyAlignment="1" applyProtection="1">
      <alignment horizontal="left" vertical="center"/>
      <protection locked="0"/>
    </xf>
    <xf numFmtId="14" fontId="151" fillId="33" borderId="22" xfId="17367" applyNumberFormat="1" applyFont="1" applyFill="1" applyBorder="1" applyAlignment="1" applyProtection="1">
      <alignment horizontal="left" vertical="center"/>
      <protection locked="0"/>
    </xf>
    <xf numFmtId="0" fontId="151" fillId="33" borderId="22" xfId="17367" applyFont="1" applyFill="1" applyBorder="1" applyAlignment="1" applyProtection="1">
      <alignment horizontal="left" vertical="center"/>
      <protection locked="0"/>
    </xf>
    <xf numFmtId="0" fontId="151" fillId="33" borderId="14" xfId="17367" applyFont="1" applyFill="1" applyBorder="1" applyAlignment="1">
      <alignment vertical="center"/>
    </xf>
    <xf numFmtId="14" fontId="115" fillId="33" borderId="0" xfId="17367" applyNumberFormat="1" applyFont="1" applyFill="1" applyAlignment="1" applyProtection="1">
      <alignment horizontal="left" vertical="center"/>
      <protection locked="0"/>
    </xf>
    <xf numFmtId="49" fontId="115" fillId="33" borderId="0" xfId="17367" applyNumberFormat="1" applyFont="1" applyFill="1" applyAlignment="1" applyProtection="1">
      <alignment horizontal="left" vertical="center"/>
      <protection locked="0"/>
    </xf>
    <xf numFmtId="0" fontId="154" fillId="33" borderId="16" xfId="11" applyFont="1" applyFill="1" applyBorder="1"/>
    <xf numFmtId="0" fontId="154" fillId="33" borderId="0" xfId="11" applyFont="1" applyFill="1"/>
    <xf numFmtId="0" fontId="151" fillId="95" borderId="0" xfId="11" applyFont="1" applyFill="1" applyAlignment="1">
      <alignment horizontal="center" textRotation="90" wrapText="1"/>
    </xf>
    <xf numFmtId="3" fontId="151" fillId="105" borderId="51" xfId="11" applyNumberFormat="1" applyFont="1" applyFill="1" applyBorder="1" applyAlignment="1">
      <alignment horizontal="center" textRotation="90" wrapText="1"/>
    </xf>
    <xf numFmtId="0" fontId="115" fillId="95" borderId="107" xfId="17367" applyFont="1" applyFill="1" applyBorder="1" applyAlignment="1" applyProtection="1">
      <alignment horizontal="left" vertical="center" shrinkToFit="1"/>
      <protection locked="0"/>
    </xf>
    <xf numFmtId="0" fontId="150" fillId="0" borderId="76" xfId="11" applyFont="1" applyBorder="1" applyAlignment="1">
      <alignment horizontal="left" vertical="center"/>
    </xf>
    <xf numFmtId="0" fontId="150" fillId="0" borderId="75" xfId="11" applyFont="1" applyBorder="1" applyAlignment="1">
      <alignment horizontal="left" vertical="center" wrapText="1"/>
    </xf>
    <xf numFmtId="0" fontId="150" fillId="0" borderId="0" xfId="11" applyFont="1" applyAlignment="1">
      <alignment horizontal="left" vertical="center" wrapText="1"/>
    </xf>
    <xf numFmtId="49" fontId="115" fillId="0" borderId="108" xfId="17367" applyNumberFormat="1" applyFont="1" applyBorder="1" applyAlignment="1" applyProtection="1">
      <alignment horizontal="left" vertical="center" shrinkToFit="1"/>
      <protection locked="0"/>
    </xf>
    <xf numFmtId="0" fontId="150" fillId="0" borderId="77" xfId="11" applyFont="1" applyBorder="1" applyAlignment="1">
      <alignment horizontal="left" vertical="center"/>
    </xf>
    <xf numFmtId="3" fontId="52" fillId="105" borderId="109" xfId="11" applyNumberFormat="1" applyFont="1" applyFill="1" applyBorder="1" applyAlignment="1">
      <alignment vertical="center" wrapText="1"/>
    </xf>
    <xf numFmtId="3" fontId="115" fillId="105" borderId="109" xfId="11" applyNumberFormat="1" applyFont="1" applyFill="1" applyBorder="1" applyAlignment="1">
      <alignment horizontal="center" vertical="center" wrapText="1"/>
    </xf>
    <xf numFmtId="167" fontId="115" fillId="105" borderId="109" xfId="4419" applyFont="1" applyFill="1" applyBorder="1" applyAlignment="1" applyProtection="1">
      <alignment vertical="center" wrapText="1"/>
    </xf>
    <xf numFmtId="0" fontId="150" fillId="0" borderId="39" xfId="11" applyFont="1" applyBorder="1" applyAlignment="1">
      <alignment horizontal="left" vertical="center"/>
    </xf>
    <xf numFmtId="0" fontId="150" fillId="33" borderId="14" xfId="11" applyFont="1" applyFill="1" applyBorder="1"/>
    <xf numFmtId="0" fontId="115" fillId="0" borderId="108" xfId="17367" applyFont="1" applyBorder="1" applyAlignment="1" applyProtection="1">
      <alignment horizontal="left" vertical="center" shrinkToFit="1"/>
      <protection locked="0"/>
    </xf>
    <xf numFmtId="0" fontId="150" fillId="0" borderId="73" xfId="11" applyFont="1" applyBorder="1" applyAlignment="1">
      <alignment horizontal="left" vertical="center"/>
    </xf>
    <xf numFmtId="3" fontId="52" fillId="105" borderId="111" xfId="11" applyNumberFormat="1" applyFont="1" applyFill="1" applyBorder="1" applyAlignment="1">
      <alignment vertical="center" wrapText="1"/>
    </xf>
    <xf numFmtId="3" fontId="115" fillId="105" borderId="111" xfId="11" applyNumberFormat="1" applyFont="1" applyFill="1" applyBorder="1" applyAlignment="1">
      <alignment horizontal="center" vertical="center" wrapText="1"/>
    </xf>
    <xf numFmtId="16" fontId="115" fillId="0" borderId="108" xfId="17367" quotePrefix="1" applyNumberFormat="1" applyFont="1" applyBorder="1" applyAlignment="1" applyProtection="1">
      <alignment horizontal="left" vertical="center" shrinkToFit="1"/>
      <protection locked="0"/>
    </xf>
    <xf numFmtId="3" fontId="115" fillId="105" borderId="112" xfId="11" applyNumberFormat="1" applyFont="1" applyFill="1" applyBorder="1" applyAlignment="1">
      <alignment horizontal="center" vertical="center" wrapText="1"/>
    </xf>
    <xf numFmtId="0" fontId="115" fillId="0" borderId="110" xfId="17367" quotePrefix="1" applyFont="1" applyBorder="1" applyAlignment="1" applyProtection="1">
      <alignment horizontal="left" vertical="center" shrinkToFit="1"/>
      <protection locked="0"/>
    </xf>
    <xf numFmtId="3" fontId="115" fillId="35" borderId="111" xfId="11" applyNumberFormat="1" applyFont="1" applyFill="1" applyBorder="1" applyAlignment="1">
      <alignment horizontal="center" vertical="center" wrapText="1"/>
    </xf>
    <xf numFmtId="3" fontId="115" fillId="35" borderId="111" xfId="11" applyNumberFormat="1" applyFont="1" applyFill="1" applyBorder="1" applyAlignment="1">
      <alignment vertical="center" wrapText="1"/>
    </xf>
    <xf numFmtId="183" fontId="115" fillId="35" borderId="109" xfId="11" applyNumberFormat="1" applyFont="1" applyFill="1" applyBorder="1" applyAlignment="1">
      <alignment vertical="center" wrapText="1"/>
    </xf>
    <xf numFmtId="0" fontId="150" fillId="0" borderId="0" xfId="11" applyFont="1" applyAlignment="1">
      <alignment horizontal="center"/>
    </xf>
    <xf numFmtId="0" fontId="154" fillId="101" borderId="27" xfId="11" applyFont="1" applyFill="1" applyBorder="1" applyAlignment="1">
      <alignment horizontal="center" vertical="center" wrapText="1"/>
    </xf>
    <xf numFmtId="0" fontId="115" fillId="95" borderId="110" xfId="17367" applyFont="1" applyFill="1" applyBorder="1" applyAlignment="1" applyProtection="1">
      <alignment horizontal="left" vertical="center" shrinkToFit="1"/>
      <protection locked="0"/>
    </xf>
    <xf numFmtId="3" fontId="52" fillId="105" borderId="109" xfId="0" applyNumberFormat="1" applyFont="1" applyFill="1" applyBorder="1" applyAlignment="1">
      <alignment vertical="center" wrapText="1"/>
    </xf>
    <xf numFmtId="183" fontId="115" fillId="105" borderId="109" xfId="0" applyNumberFormat="1" applyFont="1" applyFill="1" applyBorder="1" applyAlignment="1">
      <alignment vertical="center" wrapText="1"/>
    </xf>
    <xf numFmtId="3" fontId="151" fillId="105" borderId="106" xfId="0" applyNumberFormat="1" applyFont="1" applyFill="1" applyBorder="1" applyAlignment="1">
      <alignment horizontal="center" vertical="center" wrapText="1"/>
    </xf>
    <xf numFmtId="1" fontId="151" fillId="105" borderId="106" xfId="0" applyNumberFormat="1" applyFont="1" applyFill="1" applyBorder="1" applyAlignment="1">
      <alignment horizontal="center" vertical="center" wrapText="1"/>
    </xf>
    <xf numFmtId="1" fontId="151" fillId="104" borderId="26" xfId="0" applyNumberFormat="1" applyFont="1" applyFill="1" applyBorder="1" applyAlignment="1">
      <alignment horizontal="center" textRotation="90" wrapText="1"/>
    </xf>
    <xf numFmtId="0" fontId="156" fillId="33" borderId="0" xfId="3" applyFont="1" applyFill="1"/>
    <xf numFmtId="0" fontId="48" fillId="33" borderId="30" xfId="3" applyFont="1" applyFill="1" applyBorder="1" applyAlignment="1">
      <alignment horizontal="left" vertical="center"/>
    </xf>
    <xf numFmtId="2" fontId="50" fillId="34" borderId="36" xfId="3" applyNumberFormat="1" applyFont="1" applyFill="1" applyBorder="1" applyAlignment="1" applyProtection="1">
      <alignment horizontal="center" vertical="center"/>
      <protection locked="0"/>
    </xf>
    <xf numFmtId="0" fontId="42" fillId="33" borderId="0" xfId="3" applyFont="1" applyFill="1" applyAlignment="1">
      <alignment horizontal="right" vertical="center"/>
    </xf>
    <xf numFmtId="1" fontId="151" fillId="105" borderId="104" xfId="0" applyNumberFormat="1" applyFont="1" applyFill="1" applyBorder="1" applyAlignment="1">
      <alignment horizontal="center" vertical="center" wrapText="1"/>
    </xf>
    <xf numFmtId="1" fontId="151" fillId="105" borderId="113" xfId="0" applyNumberFormat="1" applyFont="1" applyFill="1" applyBorder="1" applyAlignment="1">
      <alignment horizontal="center" vertical="center" wrapText="1"/>
    </xf>
    <xf numFmtId="0" fontId="148" fillId="100" borderId="114" xfId="9906" applyFont="1" applyFill="1" applyBorder="1" applyAlignment="1">
      <alignment horizontal="center"/>
    </xf>
    <xf numFmtId="1" fontId="151" fillId="105" borderId="116" xfId="0" applyNumberFormat="1" applyFont="1" applyFill="1" applyBorder="1" applyAlignment="1">
      <alignment horizontal="center" vertical="center" wrapText="1"/>
    </xf>
    <xf numFmtId="0" fontId="47" fillId="0" borderId="0" xfId="3" applyFont="1"/>
    <xf numFmtId="0" fontId="148" fillId="101" borderId="115" xfId="9906" applyFont="1" applyFill="1" applyBorder="1" applyAlignment="1">
      <alignment horizontal="center"/>
    </xf>
    <xf numFmtId="3" fontId="48" fillId="34" borderId="22" xfId="3" applyNumberFormat="1" applyFont="1" applyFill="1" applyBorder="1" applyAlignment="1" applyProtection="1">
      <alignment horizontal="center" vertical="center"/>
      <protection locked="0"/>
    </xf>
    <xf numFmtId="3" fontId="48" fillId="34" borderId="23" xfId="3" applyNumberFormat="1" applyFont="1" applyFill="1" applyBorder="1" applyAlignment="1" applyProtection="1">
      <alignment horizontal="center" vertical="center"/>
      <protection locked="0"/>
    </xf>
    <xf numFmtId="0" fontId="43" fillId="34" borderId="22" xfId="3" applyFont="1" applyFill="1" applyBorder="1" applyAlignment="1" applyProtection="1">
      <alignment horizontal="center" vertical="center"/>
      <protection locked="0"/>
    </xf>
    <xf numFmtId="0" fontId="43" fillId="34" borderId="23" xfId="3" applyFont="1" applyFill="1" applyBorder="1" applyAlignment="1" applyProtection="1">
      <alignment horizontal="center" vertical="center"/>
      <protection locked="0"/>
    </xf>
    <xf numFmtId="0" fontId="157" fillId="33" borderId="40" xfId="3" applyFont="1" applyFill="1" applyBorder="1" applyAlignment="1">
      <alignment vertical="center"/>
    </xf>
    <xf numFmtId="0" fontId="157" fillId="33" borderId="41" xfId="3" applyFont="1" applyFill="1" applyBorder="1" applyAlignment="1">
      <alignment vertical="center"/>
    </xf>
    <xf numFmtId="0" fontId="158" fillId="33" borderId="41" xfId="3" applyFont="1" applyFill="1" applyBorder="1" applyAlignment="1">
      <alignment vertical="center"/>
    </xf>
    <xf numFmtId="0" fontId="159" fillId="33" borderId="41" xfId="3" applyFont="1" applyFill="1" applyBorder="1" applyAlignment="1">
      <alignment vertical="center"/>
    </xf>
    <xf numFmtId="49" fontId="159" fillId="33" borderId="41" xfId="3" applyNumberFormat="1" applyFont="1" applyFill="1" applyBorder="1" applyAlignment="1">
      <alignment horizontal="right" vertical="center"/>
    </xf>
    <xf numFmtId="0" fontId="157" fillId="33" borderId="16" xfId="3" applyFont="1" applyFill="1" applyBorder="1" applyAlignment="1">
      <alignment vertical="center"/>
    </xf>
    <xf numFmtId="1" fontId="151" fillId="33" borderId="0" xfId="0" applyNumberFormat="1" applyFont="1" applyFill="1" applyAlignment="1">
      <alignment horizontal="center" vertical="center" wrapText="1"/>
    </xf>
    <xf numFmtId="0" fontId="148" fillId="33" borderId="0" xfId="9906" applyFont="1" applyFill="1" applyAlignment="1">
      <alignment horizontal="center"/>
    </xf>
    <xf numFmtId="3" fontId="151" fillId="33" borderId="0" xfId="0" applyNumberFormat="1" applyFont="1" applyFill="1" applyAlignment="1">
      <alignment horizontal="center" vertical="center" wrapText="1"/>
    </xf>
    <xf numFmtId="1" fontId="151" fillId="33" borderId="0" xfId="0" applyNumberFormat="1" applyFont="1" applyFill="1" applyAlignment="1">
      <alignment horizontal="center" textRotation="90" wrapText="1"/>
    </xf>
    <xf numFmtId="1" fontId="151" fillId="104" borderId="100" xfId="0" applyNumberFormat="1" applyFont="1" applyFill="1" applyBorder="1" applyAlignment="1">
      <alignment horizontal="center" textRotation="90" wrapText="1"/>
    </xf>
    <xf numFmtId="2" fontId="29" fillId="33" borderId="28" xfId="3" applyNumberFormat="1" applyFont="1" applyFill="1" applyBorder="1" applyAlignment="1">
      <alignment horizontal="right" vertical="center"/>
    </xf>
    <xf numFmtId="0" fontId="29" fillId="33" borderId="15" xfId="3" applyFont="1" applyFill="1" applyBorder="1"/>
    <xf numFmtId="2" fontId="29" fillId="34" borderId="121" xfId="3" applyNumberFormat="1" applyFont="1" applyFill="1" applyBorder="1" applyAlignment="1" applyProtection="1">
      <alignment horizontal="right" vertical="center"/>
      <protection locked="0"/>
    </xf>
    <xf numFmtId="2" fontId="29" fillId="34" borderId="124" xfId="3" applyNumberFormat="1" applyFont="1" applyFill="1" applyBorder="1" applyAlignment="1" applyProtection="1">
      <alignment horizontal="right" vertical="center"/>
      <protection locked="0"/>
    </xf>
    <xf numFmtId="2" fontId="29" fillId="35" borderId="123" xfId="3" applyNumberFormat="1" applyFont="1" applyFill="1" applyBorder="1" applyAlignment="1">
      <alignment horizontal="right" vertical="center"/>
    </xf>
    <xf numFmtId="2" fontId="50" fillId="35" borderId="100" xfId="3" applyNumberFormat="1" applyFont="1" applyFill="1" applyBorder="1" applyAlignment="1">
      <alignment horizontal="right" vertical="center"/>
    </xf>
    <xf numFmtId="0" fontId="148" fillId="101" borderId="125" xfId="9906" applyFont="1" applyFill="1" applyBorder="1" applyAlignment="1">
      <alignment horizontal="center"/>
    </xf>
    <xf numFmtId="2" fontId="29" fillId="35" borderId="118" xfId="3" applyNumberFormat="1" applyFont="1" applyFill="1" applyBorder="1" applyAlignment="1">
      <alignment horizontal="right" vertical="center"/>
    </xf>
    <xf numFmtId="2" fontId="29" fillId="35" borderId="119" xfId="3" applyNumberFormat="1" applyFont="1" applyFill="1" applyBorder="1" applyAlignment="1">
      <alignment horizontal="right" vertical="center"/>
    </xf>
    <xf numFmtId="2" fontId="29" fillId="35" borderId="120" xfId="3" applyNumberFormat="1" applyFont="1" applyFill="1" applyBorder="1" applyAlignment="1">
      <alignment horizontal="right" vertical="center"/>
    </xf>
    <xf numFmtId="2" fontId="29" fillId="33" borderId="117" xfId="3" applyNumberFormat="1" applyFont="1" applyFill="1" applyBorder="1" applyAlignment="1">
      <alignment horizontal="right" vertical="center"/>
    </xf>
    <xf numFmtId="2" fontId="29" fillId="35" borderId="121" xfId="3" applyNumberFormat="1" applyFont="1" applyFill="1" applyBorder="1" applyAlignment="1">
      <alignment horizontal="right" vertical="center"/>
    </xf>
    <xf numFmtId="2" fontId="47" fillId="35" borderId="100" xfId="3" applyNumberFormat="1" applyFont="1" applyFill="1" applyBorder="1" applyAlignment="1">
      <alignment horizontal="right" vertical="center"/>
    </xf>
    <xf numFmtId="0" fontId="29" fillId="33" borderId="126" xfId="3" applyFont="1" applyFill="1" applyBorder="1"/>
    <xf numFmtId="2" fontId="158" fillId="34" borderId="122" xfId="3" applyNumberFormat="1" applyFont="1" applyFill="1" applyBorder="1" applyAlignment="1" applyProtection="1">
      <alignment horizontal="right" vertical="center"/>
      <protection locked="0"/>
    </xf>
    <xf numFmtId="2" fontId="47" fillId="35" borderId="123" xfId="3" applyNumberFormat="1" applyFont="1" applyFill="1" applyBorder="1" applyAlignment="1">
      <alignment horizontal="right" vertical="center"/>
    </xf>
    <xf numFmtId="0" fontId="148" fillId="99" borderId="125" xfId="9906" applyFont="1" applyFill="1" applyBorder="1" applyAlignment="1">
      <alignment horizontal="center"/>
    </xf>
    <xf numFmtId="0" fontId="148" fillId="102" borderId="125" xfId="9906" applyFont="1" applyFill="1" applyBorder="1" applyAlignment="1">
      <alignment horizontal="center"/>
    </xf>
    <xf numFmtId="0" fontId="148" fillId="103" borderId="125" xfId="9906" applyFont="1" applyFill="1" applyBorder="1" applyAlignment="1">
      <alignment horizontal="center"/>
    </xf>
    <xf numFmtId="1" fontId="151" fillId="105" borderId="48" xfId="0" applyNumberFormat="1" applyFont="1" applyFill="1" applyBorder="1" applyAlignment="1">
      <alignment horizontal="center" vertical="center" wrapText="1"/>
    </xf>
    <xf numFmtId="1" fontId="151" fillId="105" borderId="122" xfId="0" applyNumberFormat="1" applyFont="1" applyFill="1" applyBorder="1" applyAlignment="1">
      <alignment horizontal="center" vertical="center" wrapText="1"/>
    </xf>
    <xf numFmtId="182" fontId="156" fillId="33" borderId="0" xfId="3" applyNumberFormat="1" applyFont="1" applyFill="1"/>
    <xf numFmtId="49" fontId="42" fillId="33" borderId="22" xfId="3" applyNumberFormat="1" applyFont="1" applyFill="1" applyBorder="1" applyAlignment="1">
      <alignment horizontal="left" vertical="center"/>
    </xf>
    <xf numFmtId="173" fontId="47" fillId="33" borderId="11" xfId="3" applyNumberFormat="1" applyFont="1" applyFill="1" applyBorder="1" applyAlignment="1">
      <alignment vertical="center"/>
    </xf>
    <xf numFmtId="170" fontId="160" fillId="33" borderId="0" xfId="3" applyNumberFormat="1" applyFont="1" applyFill="1"/>
    <xf numFmtId="2" fontId="161" fillId="95" borderId="49" xfId="0" applyNumberFormat="1" applyFont="1" applyFill="1" applyBorder="1" applyAlignment="1">
      <alignment horizontal="center" textRotation="90" wrapText="1"/>
    </xf>
    <xf numFmtId="2" fontId="161" fillId="95" borderId="50" xfId="0" applyNumberFormat="1" applyFont="1" applyFill="1" applyBorder="1" applyAlignment="1">
      <alignment horizontal="center" textRotation="90" wrapText="1"/>
    </xf>
    <xf numFmtId="0" fontId="161" fillId="95" borderId="51" xfId="0" applyFont="1" applyFill="1" applyBorder="1" applyAlignment="1">
      <alignment horizontal="center" textRotation="90" wrapText="1"/>
    </xf>
    <xf numFmtId="0" fontId="161" fillId="95" borderId="10" xfId="0" applyFont="1" applyFill="1" applyBorder="1" applyAlignment="1">
      <alignment horizontal="center" textRotation="90" wrapText="1"/>
    </xf>
    <xf numFmtId="0" fontId="161" fillId="95" borderId="49" xfId="0" applyFont="1" applyFill="1" applyBorder="1" applyAlignment="1">
      <alignment horizontal="center" textRotation="90" wrapText="1"/>
    </xf>
    <xf numFmtId="0" fontId="161" fillId="95" borderId="52" xfId="0" applyFont="1" applyFill="1" applyBorder="1" applyAlignment="1">
      <alignment horizontal="center" textRotation="90" wrapText="1"/>
    </xf>
    <xf numFmtId="0" fontId="161" fillId="95" borderId="53" xfId="0" applyFont="1" applyFill="1" applyBorder="1" applyAlignment="1">
      <alignment horizontal="center" textRotation="90" wrapText="1"/>
    </xf>
    <xf numFmtId="0" fontId="161" fillId="95" borderId="54" xfId="0" applyFont="1" applyFill="1" applyBorder="1" applyAlignment="1">
      <alignment horizontal="center" textRotation="90" wrapText="1"/>
    </xf>
    <xf numFmtId="0" fontId="161" fillId="95" borderId="55" xfId="0" applyFont="1" applyFill="1" applyBorder="1" applyAlignment="1">
      <alignment horizontal="center" textRotation="90" wrapText="1"/>
    </xf>
    <xf numFmtId="0" fontId="161" fillId="95" borderId="29" xfId="0" applyFont="1" applyFill="1" applyBorder="1" applyAlignment="1">
      <alignment horizontal="center" textRotation="90" wrapText="1"/>
    </xf>
    <xf numFmtId="0" fontId="161" fillId="95" borderId="56" xfId="0" applyFont="1" applyFill="1" applyBorder="1" applyAlignment="1">
      <alignment horizontal="center" textRotation="90" wrapText="1"/>
    </xf>
    <xf numFmtId="0" fontId="161" fillId="95" borderId="57" xfId="0" applyFont="1" applyFill="1" applyBorder="1" applyAlignment="1">
      <alignment horizontal="center" textRotation="90" wrapText="1"/>
    </xf>
    <xf numFmtId="0" fontId="161" fillId="95" borderId="58" xfId="0" applyFont="1" applyFill="1" applyBorder="1" applyAlignment="1">
      <alignment horizontal="center" textRotation="90" wrapText="1"/>
    </xf>
    <xf numFmtId="0" fontId="161" fillId="95" borderId="17" xfId="0" applyFont="1" applyFill="1" applyBorder="1" applyAlignment="1">
      <alignment horizontal="center" textRotation="90" wrapText="1"/>
    </xf>
    <xf numFmtId="0" fontId="161" fillId="95" borderId="59" xfId="0" applyFont="1" applyFill="1" applyBorder="1" applyAlignment="1">
      <alignment horizontal="center" textRotation="90" wrapText="1"/>
    </xf>
    <xf numFmtId="0" fontId="161" fillId="95" borderId="60" xfId="0" applyFont="1" applyFill="1" applyBorder="1" applyAlignment="1">
      <alignment horizontal="center" textRotation="90" wrapText="1"/>
    </xf>
    <xf numFmtId="2" fontId="162" fillId="105" borderId="64" xfId="0" applyNumberFormat="1" applyFont="1" applyFill="1" applyBorder="1" applyAlignment="1">
      <alignment horizontal="center" vertical="center"/>
    </xf>
    <xf numFmtId="2" fontId="162" fillId="105" borderId="65" xfId="0" applyNumberFormat="1" applyFont="1" applyFill="1" applyBorder="1" applyAlignment="1">
      <alignment horizontal="center" vertical="center"/>
    </xf>
    <xf numFmtId="2" fontId="162" fillId="105" borderId="69" xfId="0" applyNumberFormat="1" applyFont="1" applyFill="1" applyBorder="1" applyAlignment="1">
      <alignment horizontal="center" vertical="center"/>
    </xf>
    <xf numFmtId="0" fontId="34" fillId="34" borderId="127" xfId="23" applyFont="1" applyFill="1" applyBorder="1" applyAlignment="1" applyProtection="1">
      <alignment horizontal="center" vertical="center" wrapText="1"/>
      <protection locked="0"/>
    </xf>
    <xf numFmtId="49" fontId="34" fillId="34" borderId="128" xfId="23" applyNumberFormat="1" applyFont="1" applyFill="1" applyBorder="1" applyAlignment="1" applyProtection="1">
      <alignment horizontal="center" vertical="center" wrapText="1"/>
      <protection locked="0"/>
    </xf>
    <xf numFmtId="0" fontId="34" fillId="34" borderId="128" xfId="23" applyFont="1" applyFill="1" applyBorder="1" applyAlignment="1" applyProtection="1">
      <alignment horizontal="center" vertical="center" wrapText="1"/>
      <protection locked="0"/>
    </xf>
    <xf numFmtId="2" fontId="34" fillId="34" borderId="129" xfId="23" applyNumberFormat="1" applyFont="1" applyFill="1" applyBorder="1" applyAlignment="1" applyProtection="1">
      <alignment horizontal="center" vertical="center"/>
      <protection locked="0"/>
    </xf>
    <xf numFmtId="10" fontId="34" fillId="34" borderId="128" xfId="25" applyNumberFormat="1" applyFont="1" applyFill="1" applyBorder="1" applyAlignment="1" applyProtection="1">
      <alignment horizontal="center" vertical="center" wrapText="1"/>
      <protection locked="0"/>
    </xf>
    <xf numFmtId="2" fontId="34" fillId="34" borderId="128" xfId="23" applyNumberFormat="1" applyFont="1" applyFill="1" applyBorder="1" applyAlignment="1" applyProtection="1">
      <alignment horizontal="center" vertical="center" wrapText="1"/>
      <protection locked="0"/>
    </xf>
    <xf numFmtId="2" fontId="34" fillId="35" borderId="130" xfId="23" applyNumberFormat="1" applyFont="1" applyFill="1" applyBorder="1" applyAlignment="1">
      <alignment horizontal="center" vertical="center"/>
    </xf>
    <xf numFmtId="2" fontId="34" fillId="35" borderId="131" xfId="23" applyNumberFormat="1" applyFont="1" applyFill="1" applyBorder="1" applyAlignment="1">
      <alignment horizontal="center" vertical="center"/>
    </xf>
    <xf numFmtId="49" fontId="34" fillId="34" borderId="127" xfId="23" applyNumberFormat="1" applyFont="1" applyFill="1" applyBorder="1" applyAlignment="1" applyProtection="1">
      <alignment horizontal="center" vertical="center"/>
      <protection locked="0"/>
    </xf>
    <xf numFmtId="2" fontId="34" fillId="34" borderId="128" xfId="23" applyNumberFormat="1" applyFont="1" applyFill="1" applyBorder="1" applyAlignment="1" applyProtection="1">
      <alignment horizontal="center" vertical="center"/>
      <protection locked="0"/>
    </xf>
    <xf numFmtId="0" fontId="34" fillId="34" borderId="130" xfId="23" applyFont="1" applyFill="1" applyBorder="1" applyAlignment="1" applyProtection="1">
      <alignment horizontal="center" vertical="center"/>
      <protection locked="0"/>
    </xf>
    <xf numFmtId="170" fontId="34" fillId="34" borderId="127" xfId="23" applyNumberFormat="1" applyFont="1" applyFill="1" applyBorder="1" applyAlignment="1" applyProtection="1">
      <alignment horizontal="center" vertical="center"/>
      <protection locked="0"/>
    </xf>
    <xf numFmtId="0" fontId="34" fillId="34" borderId="132" xfId="23" applyFont="1" applyFill="1" applyBorder="1" applyAlignment="1" applyProtection="1">
      <alignment horizontal="center" vertical="center" wrapText="1"/>
      <protection locked="0"/>
    </xf>
    <xf numFmtId="49" fontId="34" fillId="34" borderId="133" xfId="23" applyNumberFormat="1" applyFont="1" applyFill="1" applyBorder="1" applyAlignment="1" applyProtection="1">
      <alignment horizontal="center" vertical="center" wrapText="1"/>
      <protection locked="0"/>
    </xf>
    <xf numFmtId="0" fontId="34" fillId="34" borderId="133" xfId="23" applyFont="1" applyFill="1" applyBorder="1" applyAlignment="1" applyProtection="1">
      <alignment horizontal="center" vertical="center" wrapText="1"/>
      <protection locked="0"/>
    </xf>
    <xf numFmtId="2" fontId="34" fillId="34" borderId="134" xfId="23" applyNumberFormat="1" applyFont="1" applyFill="1" applyBorder="1" applyAlignment="1" applyProtection="1">
      <alignment horizontal="center" vertical="center"/>
      <protection locked="0"/>
    </xf>
    <xf numFmtId="10" fontId="34" fillId="34" borderId="133" xfId="25" applyNumberFormat="1" applyFont="1" applyFill="1" applyBorder="1" applyAlignment="1" applyProtection="1">
      <alignment horizontal="center" vertical="center" wrapText="1"/>
      <protection locked="0"/>
    </xf>
    <xf numFmtId="2" fontId="34" fillId="34" borderId="133" xfId="23" applyNumberFormat="1" applyFont="1" applyFill="1" applyBorder="1" applyAlignment="1" applyProtection="1">
      <alignment horizontal="center" vertical="center" wrapText="1"/>
      <protection locked="0"/>
    </xf>
    <xf numFmtId="2" fontId="34" fillId="35" borderId="135" xfId="23" applyNumberFormat="1" applyFont="1" applyFill="1" applyBorder="1" applyAlignment="1">
      <alignment horizontal="center" vertical="center"/>
    </xf>
    <xf numFmtId="2" fontId="34" fillId="35" borderId="136" xfId="23" applyNumberFormat="1" applyFont="1" applyFill="1" applyBorder="1" applyAlignment="1">
      <alignment horizontal="center" vertical="center"/>
    </xf>
    <xf numFmtId="49" fontId="34" fillId="34" borderId="132" xfId="23" applyNumberFormat="1" applyFont="1" applyFill="1" applyBorder="1" applyAlignment="1" applyProtection="1">
      <alignment horizontal="center" vertical="center"/>
      <protection locked="0"/>
    </xf>
    <xf numFmtId="2" fontId="34" fillId="34" borderId="133" xfId="23" applyNumberFormat="1" applyFont="1" applyFill="1" applyBorder="1" applyAlignment="1" applyProtection="1">
      <alignment horizontal="center" vertical="center"/>
      <protection locked="0"/>
    </xf>
    <xf numFmtId="0" fontId="34" fillId="34" borderId="135" xfId="23" applyFont="1" applyFill="1" applyBorder="1" applyAlignment="1" applyProtection="1">
      <alignment horizontal="center" vertical="center"/>
      <protection locked="0"/>
    </xf>
    <xf numFmtId="170" fontId="34" fillId="34" borderId="132" xfId="23" applyNumberFormat="1" applyFont="1" applyFill="1" applyBorder="1" applyAlignment="1" applyProtection="1">
      <alignment horizontal="center" vertical="center"/>
      <protection locked="0"/>
    </xf>
    <xf numFmtId="10" fontId="34" fillId="34" borderId="65" xfId="25" applyNumberFormat="1" applyFont="1" applyFill="1" applyBorder="1" applyAlignment="1" applyProtection="1">
      <alignment horizontal="center" vertical="center" wrapText="1"/>
      <protection locked="0"/>
    </xf>
    <xf numFmtId="2" fontId="34" fillId="35" borderId="102" xfId="23" applyNumberFormat="1" applyFont="1" applyFill="1" applyBorder="1" applyAlignment="1">
      <alignment horizontal="center" vertical="center"/>
    </xf>
    <xf numFmtId="0" fontId="155" fillId="33" borderId="0" xfId="11" applyFont="1" applyFill="1"/>
    <xf numFmtId="0" fontId="155" fillId="0" borderId="0" xfId="11" applyFont="1"/>
    <xf numFmtId="0" fontId="150" fillId="33" borderId="126" xfId="11" applyFont="1" applyFill="1" applyBorder="1"/>
    <xf numFmtId="0" fontId="155" fillId="33" borderId="126" xfId="11" applyFont="1" applyFill="1" applyBorder="1"/>
    <xf numFmtId="0" fontId="154" fillId="0" borderId="77" xfId="11" applyFont="1" applyBorder="1" applyAlignment="1">
      <alignment horizontal="left" vertical="center"/>
    </xf>
    <xf numFmtId="0" fontId="154" fillId="0" borderId="73" xfId="11" applyFont="1" applyBorder="1" applyAlignment="1">
      <alignment horizontal="left" vertical="center" wrapText="1"/>
    </xf>
    <xf numFmtId="0" fontId="50" fillId="35" borderId="22" xfId="23" applyFont="1" applyFill="1" applyBorder="1" applyAlignment="1">
      <alignment vertical="center"/>
    </xf>
    <xf numFmtId="0" fontId="50" fillId="35" borderId="20" xfId="23" applyFont="1" applyFill="1" applyBorder="1" applyAlignment="1">
      <alignment vertical="center"/>
    </xf>
    <xf numFmtId="0" fontId="50" fillId="35" borderId="23" xfId="23" applyFont="1" applyFill="1" applyBorder="1" applyAlignment="1">
      <alignment vertical="center"/>
    </xf>
    <xf numFmtId="0" fontId="50" fillId="35" borderId="24" xfId="23" applyFont="1" applyFill="1" applyBorder="1" applyAlignment="1">
      <alignment vertical="center"/>
    </xf>
    <xf numFmtId="0" fontId="50" fillId="35" borderId="25" xfId="23" applyFont="1" applyFill="1" applyBorder="1" applyAlignment="1">
      <alignment vertical="center"/>
    </xf>
    <xf numFmtId="4" fontId="52" fillId="105" borderId="109" xfId="11" applyNumberFormat="1" applyFont="1" applyFill="1" applyBorder="1" applyAlignment="1">
      <alignment horizontal="center" vertical="center" wrapText="1"/>
    </xf>
    <xf numFmtId="10" fontId="34" fillId="34" borderId="130" xfId="23" applyNumberFormat="1" applyFont="1" applyFill="1" applyBorder="1" applyAlignment="1" applyProtection="1">
      <alignment horizontal="center" vertical="center" wrapText="1"/>
      <protection locked="0"/>
    </xf>
    <xf numFmtId="2" fontId="29" fillId="35" borderId="137" xfId="3" applyNumberFormat="1" applyFont="1" applyFill="1" applyBorder="1" applyAlignment="1">
      <alignment horizontal="right" vertical="center"/>
    </xf>
    <xf numFmtId="2" fontId="29" fillId="35" borderId="25" xfId="3" applyNumberFormat="1" applyFont="1" applyFill="1" applyBorder="1" applyAlignment="1">
      <alignment horizontal="right" vertical="center"/>
    </xf>
    <xf numFmtId="2" fontId="29" fillId="33" borderId="20" xfId="3" applyNumberFormat="1" applyFont="1" applyFill="1" applyBorder="1" applyAlignment="1">
      <alignment horizontal="right" vertical="center"/>
    </xf>
    <xf numFmtId="2" fontId="29" fillId="34" borderId="23" xfId="3" applyNumberFormat="1" applyFont="1" applyFill="1" applyBorder="1" applyAlignment="1" applyProtection="1">
      <alignment horizontal="right" vertical="center"/>
      <protection locked="0"/>
    </xf>
    <xf numFmtId="2" fontId="29" fillId="35" borderId="23" xfId="3" applyNumberFormat="1" applyFont="1" applyFill="1" applyBorder="1" applyAlignment="1">
      <alignment horizontal="right" vertical="center"/>
    </xf>
    <xf numFmtId="2" fontId="158" fillId="34" borderId="48" xfId="3" applyNumberFormat="1" applyFont="1" applyFill="1" applyBorder="1" applyAlignment="1" applyProtection="1">
      <alignment horizontal="right" vertical="center"/>
      <protection locked="0"/>
    </xf>
    <xf numFmtId="2" fontId="50" fillId="35" borderId="28" xfId="3" applyNumberFormat="1" applyFont="1" applyFill="1" applyBorder="1" applyAlignment="1">
      <alignment horizontal="right" vertical="center"/>
    </xf>
    <xf numFmtId="3" fontId="29" fillId="34" borderId="23" xfId="3" applyNumberFormat="1" applyFont="1" applyFill="1" applyBorder="1" applyAlignment="1" applyProtection="1">
      <alignment horizontal="right" vertical="center"/>
      <protection locked="0"/>
    </xf>
    <xf numFmtId="3" fontId="29" fillId="0" borderId="0" xfId="3" applyNumberFormat="1" applyFont="1"/>
    <xf numFmtId="3" fontId="163" fillId="105" borderId="111" xfId="11" applyNumberFormat="1" applyFont="1" applyFill="1" applyBorder="1" applyAlignment="1">
      <alignment vertical="center" wrapText="1"/>
    </xf>
    <xf numFmtId="0" fontId="115" fillId="95" borderId="141" xfId="17367" applyFont="1" applyFill="1" applyBorder="1" applyAlignment="1" applyProtection="1">
      <alignment horizontal="left" vertical="center" shrinkToFit="1"/>
      <protection locked="0"/>
    </xf>
    <xf numFmtId="0" fontId="150" fillId="0" borderId="78" xfId="11" applyFont="1" applyBorder="1" applyAlignment="1">
      <alignment horizontal="left" vertical="center"/>
    </xf>
    <xf numFmtId="3" fontId="52" fillId="105" borderId="142" xfId="11" applyNumberFormat="1" applyFont="1" applyFill="1" applyBorder="1" applyAlignment="1">
      <alignment vertical="center" wrapText="1"/>
    </xf>
    <xf numFmtId="3" fontId="115" fillId="35" borderId="142" xfId="11" applyNumberFormat="1" applyFont="1" applyFill="1" applyBorder="1" applyAlignment="1">
      <alignment vertical="center" wrapText="1"/>
    </xf>
    <xf numFmtId="183" fontId="115" fillId="35" borderId="142" xfId="11" applyNumberFormat="1" applyFont="1" applyFill="1" applyBorder="1" applyAlignment="1">
      <alignment vertical="center" wrapText="1"/>
    </xf>
    <xf numFmtId="0" fontId="150" fillId="0" borderId="43" xfId="11" applyFont="1" applyBorder="1" applyAlignment="1">
      <alignment horizontal="left" vertical="center"/>
    </xf>
    <xf numFmtId="10" fontId="150" fillId="0" borderId="75" xfId="11" applyNumberFormat="1" applyFont="1" applyBorder="1" applyAlignment="1">
      <alignment horizontal="center" vertical="center" wrapText="1"/>
    </xf>
    <xf numFmtId="0" fontId="31" fillId="33" borderId="15" xfId="3" applyFont="1" applyFill="1" applyBorder="1" applyAlignment="1">
      <alignment horizontal="center"/>
    </xf>
    <xf numFmtId="0" fontId="35" fillId="33" borderId="17" xfId="3" applyFont="1" applyFill="1" applyBorder="1" applyAlignment="1">
      <alignment horizontal="center"/>
    </xf>
    <xf numFmtId="0" fontId="158" fillId="33" borderId="0" xfId="3" applyFont="1" applyFill="1"/>
    <xf numFmtId="0" fontId="43" fillId="33" borderId="0" xfId="3" applyFont="1" applyFill="1"/>
    <xf numFmtId="0" fontId="45" fillId="33" borderId="22" xfId="3" applyFont="1" applyFill="1" applyBorder="1" applyAlignment="1">
      <alignment vertical="center"/>
    </xf>
    <xf numFmtId="0" fontId="29" fillId="33" borderId="143" xfId="3" applyFont="1" applyFill="1" applyBorder="1"/>
    <xf numFmtId="0" fontId="29" fillId="33" borderId="27" xfId="3" applyFont="1" applyFill="1" applyBorder="1"/>
    <xf numFmtId="2" fontId="29" fillId="33" borderId="13" xfId="3" applyNumberFormat="1" applyFont="1" applyFill="1" applyBorder="1" applyAlignment="1">
      <alignment horizontal="right" vertical="center"/>
    </xf>
    <xf numFmtId="2" fontId="29" fillId="33" borderId="137" xfId="3" applyNumberFormat="1" applyFont="1" applyFill="1" applyBorder="1" applyAlignment="1">
      <alignment horizontal="right" vertical="center"/>
    </xf>
    <xf numFmtId="2" fontId="29" fillId="33" borderId="25" xfId="3" applyNumberFormat="1" applyFont="1" applyFill="1" applyBorder="1" applyAlignment="1">
      <alignment horizontal="right" vertical="center"/>
    </xf>
    <xf numFmtId="2" fontId="42" fillId="33" borderId="20" xfId="3" applyNumberFormat="1" applyFont="1" applyFill="1" applyBorder="1" applyAlignment="1">
      <alignment horizontal="right" vertical="center"/>
    </xf>
    <xf numFmtId="2" fontId="29" fillId="33" borderId="23" xfId="3" applyNumberFormat="1" applyFont="1" applyFill="1" applyBorder="1" applyAlignment="1">
      <alignment horizontal="right" vertical="center"/>
    </xf>
    <xf numFmtId="2" fontId="47" fillId="33" borderId="28" xfId="3" applyNumberFormat="1" applyFont="1" applyFill="1" applyBorder="1" applyAlignment="1">
      <alignment horizontal="right" vertical="center"/>
    </xf>
    <xf numFmtId="2" fontId="158" fillId="33" borderId="48" xfId="3" applyNumberFormat="1" applyFont="1" applyFill="1" applyBorder="1" applyAlignment="1" applyProtection="1">
      <alignment horizontal="right" vertical="center"/>
      <protection locked="0"/>
    </xf>
    <xf numFmtId="2" fontId="47" fillId="33" borderId="17" xfId="3" applyNumberFormat="1" applyFont="1" applyFill="1" applyBorder="1" applyAlignment="1">
      <alignment horizontal="right" vertical="center"/>
    </xf>
    <xf numFmtId="2" fontId="47" fillId="33" borderId="15" xfId="3" applyNumberFormat="1" applyFont="1" applyFill="1" applyBorder="1" applyAlignment="1">
      <alignment horizontal="right" vertical="center"/>
    </xf>
    <xf numFmtId="0" fontId="47" fillId="33" borderId="17" xfId="3" applyFont="1" applyFill="1" applyBorder="1" applyAlignment="1">
      <alignment vertical="center"/>
    </xf>
    <xf numFmtId="2" fontId="29" fillId="33" borderId="140" xfId="3" applyNumberFormat="1" applyFont="1" applyFill="1" applyBorder="1" applyAlignment="1">
      <alignment horizontal="right" vertical="center"/>
    </xf>
    <xf numFmtId="2" fontId="29" fillId="34" borderId="20" xfId="3" applyNumberFormat="1" applyFont="1" applyFill="1" applyBorder="1" applyAlignment="1">
      <alignment horizontal="right" vertical="center"/>
    </xf>
    <xf numFmtId="2" fontId="29" fillId="34" borderId="145" xfId="3" applyNumberFormat="1" applyFont="1" applyFill="1" applyBorder="1" applyAlignment="1" applyProtection="1">
      <alignment horizontal="right" vertical="center"/>
      <protection locked="0"/>
    </xf>
    <xf numFmtId="3" fontId="29" fillId="34" borderId="25" xfId="3" applyNumberFormat="1" applyFont="1" applyFill="1" applyBorder="1" applyAlignment="1">
      <alignment horizontal="right" vertical="center"/>
    </xf>
    <xf numFmtId="170" fontId="29" fillId="34" borderId="23" xfId="5" applyNumberFormat="1" applyFont="1" applyFill="1" applyBorder="1" applyAlignment="1" applyProtection="1">
      <alignment horizontal="right" vertical="center"/>
      <protection locked="0"/>
    </xf>
    <xf numFmtId="170" fontId="29" fillId="34" borderId="25" xfId="5" applyNumberFormat="1" applyFont="1" applyFill="1" applyBorder="1" applyAlignment="1" applyProtection="1">
      <alignment horizontal="right" vertical="center"/>
      <protection locked="0"/>
    </xf>
    <xf numFmtId="0" fontId="32" fillId="33" borderId="0" xfId="4" applyFont="1" applyFill="1" applyBorder="1" applyAlignment="1" applyProtection="1">
      <alignment horizontal="left"/>
    </xf>
    <xf numFmtId="14" fontId="151" fillId="33" borderId="21" xfId="17367" applyNumberFormat="1" applyFont="1" applyFill="1" applyBorder="1" applyAlignment="1">
      <alignment vertical="center"/>
    </xf>
    <xf numFmtId="167" fontId="115" fillId="35" borderId="109" xfId="4419" applyFont="1" applyFill="1" applyBorder="1" applyAlignment="1" applyProtection="1">
      <alignment vertical="center" wrapText="1"/>
    </xf>
    <xf numFmtId="0" fontId="50" fillId="33" borderId="0" xfId="3" applyFont="1" applyFill="1" applyAlignment="1">
      <alignment horizontal="right" vertical="center" indent="1"/>
    </xf>
    <xf numFmtId="49" fontId="151" fillId="33" borderId="22" xfId="17367" applyNumberFormat="1" applyFont="1" applyFill="1" applyBorder="1" applyAlignment="1" applyProtection="1">
      <alignment horizontal="left" vertical="center"/>
      <protection locked="0"/>
    </xf>
    <xf numFmtId="2" fontId="42" fillId="35" borderId="24" xfId="23" applyNumberFormat="1" applyFont="1" applyFill="1" applyBorder="1" applyAlignment="1">
      <alignment horizontal="center" vertical="center"/>
    </xf>
    <xf numFmtId="2" fontId="42" fillId="35" borderId="25" xfId="23" applyNumberFormat="1" applyFont="1" applyFill="1" applyBorder="1" applyAlignment="1">
      <alignment horizontal="center" vertical="center"/>
    </xf>
    <xf numFmtId="0" fontId="42" fillId="0" borderId="10" xfId="23" applyFont="1" applyBorder="1" applyAlignment="1">
      <alignment horizontal="center" vertical="center"/>
    </xf>
    <xf numFmtId="0" fontId="34" fillId="34" borderId="70" xfId="23" applyFont="1" applyFill="1" applyBorder="1" applyAlignment="1" applyProtection="1">
      <alignment horizontal="center" vertical="center" wrapText="1"/>
      <protection locked="0"/>
    </xf>
    <xf numFmtId="49" fontId="34" fillId="34" borderId="71" xfId="23" applyNumberFormat="1" applyFont="1" applyFill="1" applyBorder="1" applyAlignment="1" applyProtection="1">
      <alignment horizontal="center" vertical="center" wrapText="1"/>
      <protection locked="0"/>
    </xf>
    <xf numFmtId="0" fontId="34" fillId="34" borderId="71" xfId="23" applyFont="1" applyFill="1" applyBorder="1" applyAlignment="1" applyProtection="1">
      <alignment horizontal="center" vertical="center" wrapText="1"/>
      <protection locked="0"/>
    </xf>
    <xf numFmtId="2" fontId="34" fillId="34" borderId="139" xfId="23" applyNumberFormat="1" applyFont="1" applyFill="1" applyBorder="1" applyAlignment="1" applyProtection="1">
      <alignment horizontal="center" vertical="center"/>
      <protection locked="0"/>
    </xf>
    <xf numFmtId="10" fontId="34" fillId="34" borderId="71" xfId="25" applyNumberFormat="1" applyFont="1" applyFill="1" applyBorder="1" applyAlignment="1" applyProtection="1">
      <alignment horizontal="center" vertical="center" wrapText="1"/>
      <protection locked="0"/>
    </xf>
    <xf numFmtId="2" fontId="34" fillId="34" borderId="71" xfId="23" applyNumberFormat="1" applyFont="1" applyFill="1" applyBorder="1" applyAlignment="1" applyProtection="1">
      <alignment horizontal="center" vertical="center" wrapText="1"/>
      <protection locked="0"/>
    </xf>
    <xf numFmtId="2" fontId="34" fillId="35" borderId="72" xfId="23" applyNumberFormat="1" applyFont="1" applyFill="1" applyBorder="1" applyAlignment="1">
      <alignment horizontal="center" vertical="center"/>
    </xf>
    <xf numFmtId="2" fontId="34" fillId="35" borderId="138" xfId="23" applyNumberFormat="1" applyFont="1" applyFill="1" applyBorder="1" applyAlignment="1">
      <alignment horizontal="center" vertical="center"/>
    </xf>
    <xf numFmtId="49" fontId="34" fillId="34" borderId="70" xfId="23" applyNumberFormat="1" applyFont="1" applyFill="1" applyBorder="1" applyAlignment="1" applyProtection="1">
      <alignment horizontal="center" vertical="center"/>
      <protection locked="0"/>
    </xf>
    <xf numFmtId="2" fontId="34" fillId="34" borderId="71" xfId="23" applyNumberFormat="1" applyFont="1" applyFill="1" applyBorder="1" applyAlignment="1" applyProtection="1">
      <alignment horizontal="center" vertical="center"/>
      <protection locked="0"/>
    </xf>
    <xf numFmtId="0" fontId="34" fillId="34" borderId="72" xfId="23" applyFont="1" applyFill="1" applyBorder="1" applyAlignment="1" applyProtection="1">
      <alignment horizontal="center" vertical="center"/>
      <protection locked="0"/>
    </xf>
    <xf numFmtId="170" fontId="34" fillId="34" borderId="70" xfId="23" applyNumberFormat="1" applyFont="1" applyFill="1" applyBorder="1" applyAlignment="1" applyProtection="1">
      <alignment horizontal="center" vertical="center"/>
      <protection locked="0"/>
    </xf>
    <xf numFmtId="2" fontId="162" fillId="105" borderId="70" xfId="0" applyNumberFormat="1" applyFont="1" applyFill="1" applyBorder="1" applyAlignment="1">
      <alignment horizontal="center" vertical="center"/>
    </xf>
    <xf numFmtId="2" fontId="162" fillId="105" borderId="71" xfId="0" applyNumberFormat="1" applyFont="1" applyFill="1" applyBorder="1" applyAlignment="1">
      <alignment horizontal="center" vertical="center"/>
    </xf>
    <xf numFmtId="2" fontId="162" fillId="105" borderId="140" xfId="0" applyNumberFormat="1" applyFont="1" applyFill="1" applyBorder="1" applyAlignment="1">
      <alignment horizontal="center" vertical="center"/>
    </xf>
    <xf numFmtId="3" fontId="151" fillId="35" borderId="60" xfId="11" applyNumberFormat="1" applyFont="1" applyFill="1" applyBorder="1" applyAlignment="1">
      <alignment horizontal="center" textRotation="90" wrapText="1"/>
    </xf>
    <xf numFmtId="3" fontId="151" fillId="35" borderId="51" xfId="11" applyNumberFormat="1" applyFont="1" applyFill="1" applyBorder="1" applyAlignment="1">
      <alignment horizontal="center" textRotation="90" wrapText="1"/>
    </xf>
    <xf numFmtId="0" fontId="151" fillId="101" borderId="26" xfId="17367" applyFont="1" applyFill="1" applyBorder="1" applyAlignment="1" applyProtection="1">
      <alignment horizontal="center" vertical="center" shrinkToFit="1"/>
      <protection locked="0"/>
    </xf>
    <xf numFmtId="0" fontId="154" fillId="101" borderId="27" xfId="11" applyFont="1" applyFill="1" applyBorder="1" applyAlignment="1">
      <alignment horizontal="center" vertical="center"/>
    </xf>
    <xf numFmtId="0" fontId="154" fillId="101" borderId="27" xfId="11" applyFont="1" applyFill="1" applyBorder="1" applyAlignment="1">
      <alignment horizontal="left" vertical="center" wrapText="1"/>
    </xf>
    <xf numFmtId="0" fontId="154" fillId="0" borderId="126" xfId="11" applyFont="1" applyBorder="1" applyAlignment="1">
      <alignment horizontal="center" vertical="center" wrapText="1"/>
    </xf>
    <xf numFmtId="183" fontId="115" fillId="35" borderId="73" xfId="11" applyNumberFormat="1" applyFont="1" applyFill="1" applyBorder="1" applyAlignment="1">
      <alignment vertical="center" wrapText="1"/>
    </xf>
    <xf numFmtId="183" fontId="115" fillId="35" borderId="78" xfId="11" applyNumberFormat="1" applyFont="1" applyFill="1" applyBorder="1" applyAlignment="1">
      <alignment vertical="center" wrapText="1"/>
    </xf>
    <xf numFmtId="183" fontId="115" fillId="35" borderId="73" xfId="11" applyNumberFormat="1" applyFont="1" applyFill="1" applyBorder="1" applyAlignment="1">
      <alignment horizontal="center" vertical="center" wrapText="1"/>
    </xf>
    <xf numFmtId="3" fontId="115" fillId="105" borderId="105" xfId="11" applyNumberFormat="1" applyFont="1" applyFill="1" applyBorder="1" applyAlignment="1">
      <alignment horizontal="right" vertical="center" wrapText="1"/>
    </xf>
    <xf numFmtId="0" fontId="3" fillId="0" borderId="10" xfId="11" applyFont="1" applyBorder="1" applyAlignment="1">
      <alignment horizontal="center" wrapText="1"/>
    </xf>
    <xf numFmtId="0" fontId="150" fillId="0" borderId="10" xfId="11" applyFont="1" applyBorder="1" applyAlignment="1">
      <alignment horizontal="center"/>
    </xf>
    <xf numFmtId="0" fontId="34" fillId="33" borderId="0" xfId="3" applyFont="1" applyFill="1" applyAlignment="1">
      <alignment horizontal="center"/>
    </xf>
    <xf numFmtId="0" fontId="29" fillId="0" borderId="0" xfId="23" quotePrefix="1" applyFont="1" applyAlignment="1">
      <alignment horizontal="right" vertical="center"/>
    </xf>
    <xf numFmtId="3" fontId="151" fillId="106" borderId="116" xfId="0" applyNumberFormat="1" applyFont="1" applyFill="1" applyBorder="1" applyAlignment="1">
      <alignment horizontal="right" vertical="center" wrapText="1" indent="1"/>
    </xf>
    <xf numFmtId="3" fontId="115" fillId="35" borderId="105" xfId="11" applyNumberFormat="1" applyFont="1" applyFill="1" applyBorder="1" applyAlignment="1">
      <alignment horizontal="right" vertical="center" wrapText="1"/>
    </xf>
    <xf numFmtId="3" fontId="115" fillId="35" borderId="116" xfId="0" applyNumberFormat="1" applyFont="1" applyFill="1" applyBorder="1" applyAlignment="1">
      <alignment horizontal="center" vertical="center" wrapText="1"/>
    </xf>
    <xf numFmtId="1" fontId="115" fillId="35" borderId="149" xfId="0" applyNumberFormat="1" applyFont="1" applyFill="1" applyBorder="1" applyAlignment="1">
      <alignment horizontal="center" vertical="center" wrapText="1"/>
    </xf>
    <xf numFmtId="1" fontId="115" fillId="35" borderId="150" xfId="0" applyNumberFormat="1" applyFont="1" applyFill="1" applyBorder="1" applyAlignment="1">
      <alignment horizontal="center" vertical="center" wrapText="1"/>
    </xf>
    <xf numFmtId="0" fontId="52" fillId="35" borderId="146" xfId="9906" applyFill="1" applyBorder="1" applyAlignment="1">
      <alignment horizontal="center" vertical="center" wrapText="1"/>
    </xf>
    <xf numFmtId="3" fontId="115" fillId="35" borderId="151" xfId="0" applyNumberFormat="1" applyFont="1" applyFill="1" applyBorder="1" applyAlignment="1">
      <alignment horizontal="center" vertical="center" wrapText="1"/>
    </xf>
    <xf numFmtId="3" fontId="115" fillId="35" borderId="146" xfId="0" applyNumberFormat="1" applyFont="1" applyFill="1" applyBorder="1" applyAlignment="1">
      <alignment horizontal="center" vertical="center" wrapText="1"/>
    </xf>
    <xf numFmtId="3" fontId="151" fillId="106" borderId="151" xfId="0" applyNumberFormat="1" applyFont="1" applyFill="1" applyBorder="1" applyAlignment="1">
      <alignment horizontal="right" vertical="center" wrapText="1" indent="1"/>
    </xf>
    <xf numFmtId="3" fontId="151" fillId="106" borderId="146" xfId="0" applyNumberFormat="1" applyFont="1" applyFill="1" applyBorder="1" applyAlignment="1">
      <alignment horizontal="right" vertical="center" wrapText="1" indent="1"/>
    </xf>
    <xf numFmtId="3" fontId="154" fillId="106" borderId="152" xfId="11" applyNumberFormat="1" applyFont="1" applyFill="1" applyBorder="1" applyAlignment="1">
      <alignment horizontal="right" vertical="center" indent="1"/>
    </xf>
    <xf numFmtId="1" fontId="115" fillId="35" borderId="103" xfId="0" applyNumberFormat="1" applyFont="1" applyFill="1" applyBorder="1" applyAlignment="1">
      <alignment horizontal="center" vertical="center" wrapText="1"/>
    </xf>
    <xf numFmtId="3" fontId="115" fillId="35" borderId="105" xfId="0" applyNumberFormat="1" applyFont="1" applyFill="1" applyBorder="1" applyAlignment="1">
      <alignment horizontal="center" vertical="center" wrapText="1"/>
    </xf>
    <xf numFmtId="3" fontId="151" fillId="106" borderId="105" xfId="0" applyNumberFormat="1" applyFont="1" applyFill="1" applyBorder="1" applyAlignment="1">
      <alignment horizontal="right" vertical="center" wrapText="1" indent="1"/>
    </xf>
    <xf numFmtId="1" fontId="115" fillId="35" borderId="113" xfId="0" applyNumberFormat="1" applyFont="1" applyFill="1" applyBorder="1" applyAlignment="1">
      <alignment horizontal="center" vertical="center" wrapText="1"/>
    </xf>
    <xf numFmtId="3" fontId="115" fillId="106" borderId="105" xfId="11" applyNumberFormat="1" applyFont="1" applyFill="1" applyBorder="1" applyAlignment="1">
      <alignment horizontal="right" vertical="center" wrapText="1"/>
    </xf>
    <xf numFmtId="3" fontId="166" fillId="106" borderId="105" xfId="11" applyNumberFormat="1" applyFont="1" applyFill="1" applyBorder="1" applyAlignment="1">
      <alignment horizontal="right" vertical="center" wrapText="1"/>
    </xf>
    <xf numFmtId="0" fontId="148" fillId="35" borderId="151" xfId="9906" applyFont="1" applyFill="1" applyBorder="1" applyAlignment="1">
      <alignment horizontal="center" vertical="center"/>
    </xf>
    <xf numFmtId="0" fontId="148" fillId="35" borderId="146" xfId="9906" applyFont="1" applyFill="1" applyBorder="1" applyAlignment="1">
      <alignment horizontal="center" vertical="center"/>
    </xf>
    <xf numFmtId="0" fontId="164" fillId="35" borderId="151" xfId="9906" applyFont="1" applyFill="1" applyBorder="1" applyAlignment="1">
      <alignment horizontal="center" vertical="center"/>
    </xf>
    <xf numFmtId="0" fontId="164" fillId="35" borderId="146" xfId="9906" applyFont="1" applyFill="1" applyBorder="1" applyAlignment="1">
      <alignment horizontal="center" vertical="center"/>
    </xf>
    <xf numFmtId="3" fontId="165" fillId="106" borderId="152" xfId="3" applyNumberFormat="1" applyFont="1" applyFill="1" applyBorder="1" applyAlignment="1">
      <alignment horizontal="right" vertical="center" indent="1"/>
    </xf>
    <xf numFmtId="3" fontId="165" fillId="106" borderId="153" xfId="3" applyNumberFormat="1" applyFont="1" applyFill="1" applyBorder="1" applyAlignment="1">
      <alignment horizontal="right" vertical="center" indent="1"/>
    </xf>
    <xf numFmtId="0" fontId="148" fillId="35" borderId="105" xfId="9906" applyFont="1" applyFill="1" applyBorder="1" applyAlignment="1">
      <alignment horizontal="center" vertical="center"/>
    </xf>
    <xf numFmtId="0" fontId="164" fillId="35" borderId="105" xfId="9906" applyFont="1" applyFill="1" applyBorder="1" applyAlignment="1">
      <alignment horizontal="center" vertical="center"/>
    </xf>
    <xf numFmtId="3" fontId="165" fillId="106" borderId="154" xfId="3" applyNumberFormat="1" applyFont="1" applyFill="1" applyBorder="1" applyAlignment="1">
      <alignment horizontal="right" vertical="center" indent="1"/>
    </xf>
    <xf numFmtId="0" fontId="148" fillId="35" borderId="116" xfId="9906" applyFont="1" applyFill="1" applyBorder="1" applyAlignment="1">
      <alignment horizontal="center" vertical="center"/>
    </xf>
    <xf numFmtId="0" fontId="164" fillId="35" borderId="116" xfId="9906" applyFont="1" applyFill="1" applyBorder="1" applyAlignment="1">
      <alignment horizontal="center" vertical="center"/>
    </xf>
    <xf numFmtId="3" fontId="165" fillId="106" borderId="148" xfId="3" applyNumberFormat="1" applyFont="1" applyFill="1" applyBorder="1" applyAlignment="1">
      <alignment horizontal="right" vertical="center" indent="1"/>
    </xf>
    <xf numFmtId="0" fontId="50" fillId="35" borderId="116" xfId="3" applyFont="1" applyFill="1" applyBorder="1" applyAlignment="1">
      <alignment horizontal="right" vertical="center"/>
    </xf>
    <xf numFmtId="0" fontId="50" fillId="106" borderId="116" xfId="3" applyFont="1" applyFill="1" applyBorder="1" applyAlignment="1">
      <alignment horizontal="right" vertical="center"/>
    </xf>
    <xf numFmtId="0" fontId="50" fillId="106" borderId="148" xfId="3" applyFont="1" applyFill="1" applyBorder="1" applyAlignment="1">
      <alignment horizontal="right" vertical="center"/>
    </xf>
    <xf numFmtId="2" fontId="29" fillId="35" borderId="155" xfId="3" applyNumberFormat="1" applyFont="1" applyFill="1" applyBorder="1" applyAlignment="1">
      <alignment horizontal="right" vertical="center"/>
    </xf>
    <xf numFmtId="2" fontId="29" fillId="35" borderId="157" xfId="3" applyNumberFormat="1" applyFont="1" applyFill="1" applyBorder="1" applyAlignment="1">
      <alignment horizontal="right" vertical="center"/>
    </xf>
    <xf numFmtId="2" fontId="29" fillId="35" borderId="158" xfId="3" applyNumberFormat="1" applyFont="1" applyFill="1" applyBorder="1" applyAlignment="1">
      <alignment horizontal="right" vertical="center"/>
    </xf>
    <xf numFmtId="2" fontId="29" fillId="35" borderId="159" xfId="3" applyNumberFormat="1" applyFont="1" applyFill="1" applyBorder="1" applyAlignment="1">
      <alignment horizontal="right" vertical="center"/>
    </xf>
    <xf numFmtId="2" fontId="29" fillId="35" borderId="160" xfId="3" applyNumberFormat="1" applyFont="1" applyFill="1" applyBorder="1" applyAlignment="1">
      <alignment horizontal="right" vertical="center"/>
    </xf>
    <xf numFmtId="2" fontId="29" fillId="35" borderId="161" xfId="3" applyNumberFormat="1" applyFont="1" applyFill="1" applyBorder="1" applyAlignment="1">
      <alignment horizontal="right" vertical="center"/>
    </xf>
    <xf numFmtId="2" fontId="29" fillId="35" borderId="162" xfId="3" applyNumberFormat="1" applyFont="1" applyFill="1" applyBorder="1" applyAlignment="1">
      <alignment horizontal="right" vertical="center"/>
    </xf>
    <xf numFmtId="2" fontId="29" fillId="33" borderId="155" xfId="3" applyNumberFormat="1" applyFont="1" applyFill="1" applyBorder="1" applyAlignment="1">
      <alignment horizontal="right" vertical="center"/>
    </xf>
    <xf numFmtId="2" fontId="29" fillId="33" borderId="156" xfId="3" applyNumberFormat="1" applyFont="1" applyFill="1" applyBorder="1" applyAlignment="1">
      <alignment horizontal="right" vertical="center"/>
    </xf>
    <xf numFmtId="2" fontId="29" fillId="34" borderId="164" xfId="3" applyNumberFormat="1" applyFont="1" applyFill="1" applyBorder="1" applyAlignment="1" applyProtection="1">
      <alignment horizontal="right" vertical="center"/>
      <protection locked="0"/>
    </xf>
    <xf numFmtId="2" fontId="29" fillId="34" borderId="165" xfId="3" applyNumberFormat="1" applyFont="1" applyFill="1" applyBorder="1" applyAlignment="1" applyProtection="1">
      <alignment horizontal="right" vertical="center"/>
      <protection locked="0"/>
    </xf>
    <xf numFmtId="2" fontId="29" fillId="35" borderId="164" xfId="3" applyNumberFormat="1" applyFont="1" applyFill="1" applyBorder="1" applyAlignment="1">
      <alignment horizontal="right" vertical="center"/>
    </xf>
    <xf numFmtId="2" fontId="29" fillId="35" borderId="165" xfId="3" applyNumberFormat="1" applyFont="1" applyFill="1" applyBorder="1" applyAlignment="1">
      <alignment horizontal="right" vertical="center"/>
    </xf>
    <xf numFmtId="2" fontId="47" fillId="35" borderId="163" xfId="3" applyNumberFormat="1" applyFont="1" applyFill="1" applyBorder="1" applyAlignment="1">
      <alignment horizontal="right" vertical="center"/>
    </xf>
    <xf numFmtId="2" fontId="47" fillId="35" borderId="29" xfId="3" applyNumberFormat="1" applyFont="1" applyFill="1" applyBorder="1" applyAlignment="1">
      <alignment horizontal="right" vertical="center"/>
    </xf>
    <xf numFmtId="0" fontId="29" fillId="33" borderId="166" xfId="3" applyFont="1" applyFill="1" applyBorder="1"/>
    <xf numFmtId="0" fontId="29" fillId="33" borderId="167" xfId="3" applyFont="1" applyFill="1" applyBorder="1"/>
    <xf numFmtId="2" fontId="158" fillId="34" borderId="168" xfId="3" applyNumberFormat="1" applyFont="1" applyFill="1" applyBorder="1" applyAlignment="1" applyProtection="1">
      <alignment horizontal="right" vertical="center"/>
      <protection locked="0"/>
    </xf>
    <xf numFmtId="2" fontId="158" fillId="34" borderId="147" xfId="3" applyNumberFormat="1" applyFont="1" applyFill="1" applyBorder="1" applyAlignment="1" applyProtection="1">
      <alignment horizontal="right" vertical="center"/>
      <protection locked="0"/>
    </xf>
    <xf numFmtId="2" fontId="47" fillId="35" borderId="169" xfId="3" applyNumberFormat="1" applyFont="1" applyFill="1" applyBorder="1" applyAlignment="1">
      <alignment horizontal="right" vertical="center"/>
    </xf>
    <xf numFmtId="2" fontId="47" fillId="35" borderId="170" xfId="3" applyNumberFormat="1" applyFont="1" applyFill="1" applyBorder="1" applyAlignment="1">
      <alignment horizontal="right" vertical="center"/>
    </xf>
    <xf numFmtId="167" fontId="29" fillId="35" borderId="171" xfId="1" applyFont="1" applyFill="1" applyBorder="1" applyAlignment="1" applyProtection="1">
      <alignment horizontal="right" vertical="center"/>
    </xf>
    <xf numFmtId="2" fontId="29" fillId="34" borderId="172" xfId="3" applyNumberFormat="1" applyFont="1" applyFill="1" applyBorder="1" applyAlignment="1" applyProtection="1">
      <alignment horizontal="right" vertical="center"/>
      <protection locked="0"/>
    </xf>
    <xf numFmtId="2" fontId="29" fillId="34" borderId="173" xfId="3" applyNumberFormat="1" applyFont="1" applyFill="1" applyBorder="1" applyAlignment="1" applyProtection="1">
      <alignment horizontal="right" vertical="center"/>
      <protection locked="0"/>
    </xf>
    <xf numFmtId="2" fontId="29" fillId="35" borderId="169" xfId="3" applyNumberFormat="1" applyFont="1" applyFill="1" applyBorder="1" applyAlignment="1">
      <alignment horizontal="right" vertical="center"/>
    </xf>
    <xf numFmtId="2" fontId="29" fillId="35" borderId="170" xfId="3" applyNumberFormat="1" applyFont="1" applyFill="1" applyBorder="1" applyAlignment="1">
      <alignment horizontal="right" vertical="center"/>
    </xf>
    <xf numFmtId="2" fontId="50" fillId="35" borderId="163" xfId="3" applyNumberFormat="1" applyFont="1" applyFill="1" applyBorder="1" applyAlignment="1">
      <alignment horizontal="right" vertical="center"/>
    </xf>
    <xf numFmtId="2" fontId="50" fillId="35" borderId="29" xfId="3" applyNumberFormat="1" applyFont="1" applyFill="1" applyBorder="1" applyAlignment="1">
      <alignment horizontal="right" vertical="center"/>
    </xf>
    <xf numFmtId="3" fontId="154" fillId="106" borderId="153" xfId="3" applyNumberFormat="1" applyFont="1" applyFill="1" applyBorder="1" applyAlignment="1">
      <alignment horizontal="right" vertical="center" indent="1"/>
    </xf>
    <xf numFmtId="0" fontId="2" fillId="0" borderId="38" xfId="11" applyFont="1" applyBorder="1" applyAlignment="1">
      <alignment horizontal="center" vertical="center"/>
    </xf>
    <xf numFmtId="2" fontId="29" fillId="33" borderId="100" xfId="3" applyNumberFormat="1" applyFont="1" applyFill="1" applyBorder="1" applyAlignment="1">
      <alignment horizontal="center" vertical="center"/>
    </xf>
    <xf numFmtId="2" fontId="29" fillId="33" borderId="28" xfId="3" applyNumberFormat="1" applyFont="1" applyFill="1" applyBorder="1" applyAlignment="1">
      <alignment horizontal="center" vertical="center"/>
    </xf>
    <xf numFmtId="10" fontId="29" fillId="33" borderId="0" xfId="3" applyNumberFormat="1" applyFont="1" applyFill="1" applyAlignment="1">
      <alignment vertical="center"/>
    </xf>
    <xf numFmtId="167" fontId="29" fillId="35" borderId="117" xfId="1" applyFont="1" applyFill="1" applyBorder="1" applyAlignment="1" applyProtection="1">
      <alignment horizontal="right" vertical="center"/>
    </xf>
    <xf numFmtId="167" fontId="29" fillId="35" borderId="155" xfId="1" applyFont="1" applyFill="1" applyBorder="1" applyAlignment="1" applyProtection="1">
      <alignment horizontal="right" vertical="center"/>
    </xf>
    <xf numFmtId="167" fontId="29" fillId="35" borderId="156" xfId="1" applyFont="1" applyFill="1" applyBorder="1" applyAlignment="1" applyProtection="1">
      <alignment horizontal="right" vertical="center"/>
    </xf>
    <xf numFmtId="3" fontId="29" fillId="34" borderId="157" xfId="3" applyNumberFormat="1" applyFont="1" applyFill="1" applyBorder="1" applyAlignment="1">
      <alignment horizontal="right" vertical="center"/>
    </xf>
    <xf numFmtId="3" fontId="29" fillId="34" borderId="158" xfId="3" applyNumberFormat="1" applyFont="1" applyFill="1" applyBorder="1" applyAlignment="1">
      <alignment horizontal="right" vertical="center"/>
    </xf>
    <xf numFmtId="2" fontId="29" fillId="35" borderId="100" xfId="3" applyNumberFormat="1" applyFont="1" applyFill="1" applyBorder="1" applyAlignment="1">
      <alignment horizontal="right" vertical="center"/>
    </xf>
    <xf numFmtId="167" fontId="29" fillId="35" borderId="34" xfId="1" applyFont="1" applyFill="1" applyBorder="1" applyAlignment="1" applyProtection="1">
      <alignment horizontal="right" vertical="center"/>
    </xf>
    <xf numFmtId="2" fontId="29" fillId="34" borderId="21" xfId="3" applyNumberFormat="1" applyFont="1" applyFill="1" applyBorder="1" applyAlignment="1" applyProtection="1">
      <alignment horizontal="right" vertical="center"/>
      <protection locked="0"/>
    </xf>
    <xf numFmtId="3" fontId="115" fillId="105" borderId="103" xfId="11" applyNumberFormat="1" applyFont="1" applyFill="1" applyBorder="1" applyAlignment="1">
      <alignment horizontal="right" vertical="center" wrapText="1"/>
    </xf>
    <xf numFmtId="0" fontId="50" fillId="35" borderId="113" xfId="3" applyFont="1" applyFill="1" applyBorder="1" applyAlignment="1">
      <alignment horizontal="right" vertical="center"/>
    </xf>
    <xf numFmtId="0" fontId="34" fillId="34" borderId="64" xfId="23" quotePrefix="1" applyFont="1" applyFill="1" applyBorder="1" applyAlignment="1" applyProtection="1">
      <alignment horizontal="center" vertical="center" wrapText="1"/>
      <protection locked="0"/>
    </xf>
    <xf numFmtId="0" fontId="47" fillId="0" borderId="12" xfId="3" applyFont="1" applyBorder="1" applyAlignment="1">
      <alignment horizontal="left" vertical="center" indent="1"/>
    </xf>
    <xf numFmtId="0" fontId="29" fillId="0" borderId="0" xfId="3" applyFont="1" applyAlignment="1">
      <alignment vertical="center"/>
    </xf>
    <xf numFmtId="0" fontId="42" fillId="0" borderId="0" xfId="3" applyFont="1" applyAlignment="1">
      <alignment horizontal="right" vertical="center"/>
    </xf>
    <xf numFmtId="0" fontId="66" fillId="35" borderId="151" xfId="9906" applyFont="1" applyFill="1" applyBorder="1" applyAlignment="1">
      <alignment horizontal="center" vertical="center"/>
    </xf>
    <xf numFmtId="0" fontId="66" fillId="35" borderId="146" xfId="9906" applyFont="1" applyFill="1" applyBorder="1" applyAlignment="1">
      <alignment horizontal="center" vertical="center"/>
    </xf>
    <xf numFmtId="0" fontId="66" fillId="35" borderId="116" xfId="9906" applyFont="1" applyFill="1" applyBorder="1" applyAlignment="1">
      <alignment horizontal="center" vertical="center"/>
    </xf>
    <xf numFmtId="0" fontId="29" fillId="0" borderId="0" xfId="3" applyFont="1" applyAlignment="1">
      <alignment horizontal="center"/>
    </xf>
    <xf numFmtId="44" fontId="29" fillId="0" borderId="0" xfId="17380" applyFont="1" applyAlignment="1" applyProtection="1">
      <alignment vertical="center"/>
    </xf>
    <xf numFmtId="0" fontId="29" fillId="100" borderId="159" xfId="3" applyFont="1" applyFill="1" applyBorder="1" applyAlignment="1">
      <alignment horizontal="center" vertical="center" wrapText="1"/>
    </xf>
    <xf numFmtId="0" fontId="29" fillId="100" borderId="174" xfId="3" applyFont="1" applyFill="1" applyBorder="1" applyAlignment="1">
      <alignment horizontal="center" vertical="center" wrapText="1"/>
    </xf>
    <xf numFmtId="0" fontId="29" fillId="100" borderId="160" xfId="3" applyFont="1" applyFill="1" applyBorder="1"/>
    <xf numFmtId="0" fontId="29" fillId="100" borderId="175" xfId="3" applyFont="1" applyFill="1" applyBorder="1"/>
    <xf numFmtId="0" fontId="29" fillId="100" borderId="167" xfId="3" applyFont="1" applyFill="1" applyBorder="1"/>
    <xf numFmtId="2" fontId="29" fillId="100" borderId="166" xfId="3" applyNumberFormat="1" applyFont="1" applyFill="1" applyBorder="1"/>
    <xf numFmtId="2" fontId="29" fillId="100" borderId="175" xfId="3" applyNumberFormat="1" applyFont="1" applyFill="1" applyBorder="1"/>
    <xf numFmtId="2" fontId="29" fillId="100" borderId="167" xfId="3" applyNumberFormat="1" applyFont="1" applyFill="1" applyBorder="1"/>
    <xf numFmtId="0" fontId="29" fillId="100" borderId="169" xfId="3" applyFont="1" applyFill="1" applyBorder="1"/>
    <xf numFmtId="0" fontId="29" fillId="100" borderId="176" xfId="3" applyFont="1" applyFill="1" applyBorder="1"/>
    <xf numFmtId="0" fontId="29" fillId="100" borderId="170" xfId="3" applyFont="1" applyFill="1" applyBorder="1"/>
    <xf numFmtId="3" fontId="29" fillId="34" borderId="179" xfId="3" applyNumberFormat="1" applyFont="1" applyFill="1" applyBorder="1" applyAlignment="1">
      <alignment horizontal="right" vertical="center"/>
    </xf>
    <xf numFmtId="1" fontId="115" fillId="35" borderId="180" xfId="0" applyNumberFormat="1" applyFont="1" applyFill="1" applyBorder="1" applyAlignment="1">
      <alignment horizontal="center" vertical="center" wrapText="1"/>
    </xf>
    <xf numFmtId="0" fontId="148" fillId="35" borderId="181" xfId="9906" applyFont="1" applyFill="1" applyBorder="1" applyAlignment="1">
      <alignment horizontal="center" vertical="center"/>
    </xf>
    <xf numFmtId="0" fontId="164" fillId="35" borderId="181" xfId="9906" applyFont="1" applyFill="1" applyBorder="1" applyAlignment="1">
      <alignment horizontal="center" vertical="center"/>
    </xf>
    <xf numFmtId="0" fontId="66" fillId="35" borderId="181" xfId="9906" applyFont="1" applyFill="1" applyBorder="1" applyAlignment="1">
      <alignment horizontal="center" vertical="center"/>
    </xf>
    <xf numFmtId="3" fontId="115" fillId="35" borderId="181" xfId="0" applyNumberFormat="1" applyFont="1" applyFill="1" applyBorder="1" applyAlignment="1">
      <alignment horizontal="center" vertical="center" wrapText="1"/>
    </xf>
    <xf numFmtId="3" fontId="151" fillId="106" borderId="181" xfId="0" applyNumberFormat="1" applyFont="1" applyFill="1" applyBorder="1" applyAlignment="1">
      <alignment horizontal="right" vertical="center" wrapText="1" indent="1"/>
    </xf>
    <xf numFmtId="3" fontId="165" fillId="106" borderId="182" xfId="3" applyNumberFormat="1" applyFont="1" applyFill="1" applyBorder="1" applyAlignment="1">
      <alignment horizontal="right" vertical="center" indent="1"/>
    </xf>
    <xf numFmtId="2" fontId="29" fillId="35" borderId="177" xfId="3" applyNumberFormat="1" applyFont="1" applyFill="1" applyBorder="1" applyAlignment="1">
      <alignment horizontal="right" vertical="center"/>
    </xf>
    <xf numFmtId="2" fontId="29" fillId="35" borderId="156" xfId="3" applyNumberFormat="1" applyFont="1" applyFill="1" applyBorder="1" applyAlignment="1">
      <alignment horizontal="right" vertical="center"/>
    </xf>
    <xf numFmtId="2" fontId="29" fillId="35" borderId="179" xfId="3" applyNumberFormat="1" applyFont="1" applyFill="1" applyBorder="1" applyAlignment="1">
      <alignment horizontal="right" vertical="center"/>
    </xf>
    <xf numFmtId="2" fontId="29" fillId="35" borderId="174" xfId="3" applyNumberFormat="1" applyFont="1" applyFill="1" applyBorder="1" applyAlignment="1">
      <alignment horizontal="right" vertical="center"/>
    </xf>
    <xf numFmtId="2" fontId="29" fillId="35" borderId="183" xfId="3" applyNumberFormat="1" applyFont="1" applyFill="1" applyBorder="1" applyAlignment="1">
      <alignment horizontal="right" vertical="center"/>
    </xf>
    <xf numFmtId="2" fontId="29" fillId="34" borderId="178" xfId="3" applyNumberFormat="1" applyFont="1" applyFill="1" applyBorder="1" applyAlignment="1" applyProtection="1">
      <alignment horizontal="right" vertical="center"/>
      <protection locked="0"/>
    </xf>
    <xf numFmtId="2" fontId="29" fillId="35" borderId="178" xfId="3" applyNumberFormat="1" applyFont="1" applyFill="1" applyBorder="1" applyAlignment="1">
      <alignment horizontal="right" vertical="center"/>
    </xf>
    <xf numFmtId="2" fontId="47" fillId="35" borderId="184" xfId="3" applyNumberFormat="1" applyFont="1" applyFill="1" applyBorder="1" applyAlignment="1">
      <alignment horizontal="right" vertical="center"/>
    </xf>
    <xf numFmtId="0" fontId="29" fillId="33" borderId="175" xfId="3" applyFont="1" applyFill="1" applyBorder="1"/>
    <xf numFmtId="2" fontId="158" fillId="34" borderId="185" xfId="3" applyNumberFormat="1" applyFont="1" applyFill="1" applyBorder="1" applyAlignment="1" applyProtection="1">
      <alignment horizontal="right" vertical="center"/>
      <protection locked="0"/>
    </xf>
    <xf numFmtId="2" fontId="47" fillId="35" borderId="176" xfId="3" applyNumberFormat="1" applyFont="1" applyFill="1" applyBorder="1" applyAlignment="1">
      <alignment horizontal="right" vertical="center"/>
    </xf>
    <xf numFmtId="167" fontId="29" fillId="35" borderId="177" xfId="1" applyFont="1" applyFill="1" applyBorder="1" applyAlignment="1" applyProtection="1">
      <alignment horizontal="right" vertical="center"/>
    </xf>
    <xf numFmtId="2" fontId="29" fillId="34" borderId="186" xfId="3" applyNumberFormat="1" applyFont="1" applyFill="1" applyBorder="1" applyAlignment="1" applyProtection="1">
      <alignment horizontal="right" vertical="center"/>
      <protection locked="0"/>
    </xf>
    <xf numFmtId="2" fontId="29" fillId="35" borderId="176" xfId="3" applyNumberFormat="1" applyFont="1" applyFill="1" applyBorder="1" applyAlignment="1">
      <alignment horizontal="right" vertical="center"/>
    </xf>
    <xf numFmtId="2" fontId="50" fillId="35" borderId="184" xfId="3" applyNumberFormat="1" applyFont="1" applyFill="1" applyBorder="1" applyAlignment="1">
      <alignment horizontal="right" vertical="center"/>
    </xf>
    <xf numFmtId="0" fontId="29" fillId="100" borderId="174" xfId="3" applyFont="1" applyFill="1" applyBorder="1" applyAlignment="1">
      <alignment horizontal="center" vertical="top" wrapText="1"/>
    </xf>
    <xf numFmtId="1" fontId="115" fillId="35" borderId="187" xfId="0" applyNumberFormat="1" applyFont="1" applyFill="1" applyBorder="1" applyAlignment="1">
      <alignment horizontal="center" vertical="center" wrapText="1"/>
    </xf>
    <xf numFmtId="0" fontId="148" fillId="35" borderId="188" xfId="9906" applyFont="1" applyFill="1" applyBorder="1" applyAlignment="1">
      <alignment horizontal="center" vertical="center"/>
    </xf>
    <xf numFmtId="0" fontId="164" fillId="35" borderId="188" xfId="9906" applyFont="1" applyFill="1" applyBorder="1" applyAlignment="1">
      <alignment horizontal="center" vertical="center"/>
    </xf>
    <xf numFmtId="3" fontId="115" fillId="35" borderId="188" xfId="0" applyNumberFormat="1" applyFont="1" applyFill="1" applyBorder="1" applyAlignment="1">
      <alignment horizontal="center" vertical="center" wrapText="1"/>
    </xf>
    <xf numFmtId="3" fontId="151" fillId="106" borderId="188" xfId="0" applyNumberFormat="1" applyFont="1" applyFill="1" applyBorder="1" applyAlignment="1">
      <alignment horizontal="right" vertical="center" wrapText="1" indent="1"/>
    </xf>
    <xf numFmtId="3" fontId="165" fillId="106" borderId="189" xfId="3" applyNumberFormat="1" applyFont="1" applyFill="1" applyBorder="1" applyAlignment="1">
      <alignment horizontal="right" vertical="center" indent="1"/>
    </xf>
    <xf numFmtId="2" fontId="29" fillId="35" borderId="190" xfId="3" applyNumberFormat="1" applyFont="1" applyFill="1" applyBorder="1" applyAlignment="1">
      <alignment horizontal="right" vertical="center"/>
    </xf>
    <xf numFmtId="2" fontId="29" fillId="35" borderId="191" xfId="3" applyNumberFormat="1" applyFont="1" applyFill="1" applyBorder="1" applyAlignment="1">
      <alignment horizontal="right" vertical="center"/>
    </xf>
    <xf numFmtId="2" fontId="29" fillId="35" borderId="192" xfId="3" applyNumberFormat="1" applyFont="1" applyFill="1" applyBorder="1" applyAlignment="1">
      <alignment horizontal="right" vertical="center"/>
    </xf>
    <xf numFmtId="2" fontId="29" fillId="35" borderId="193" xfId="3" applyNumberFormat="1" applyFont="1" applyFill="1" applyBorder="1" applyAlignment="1">
      <alignment horizontal="right" vertical="center"/>
    </xf>
    <xf numFmtId="2" fontId="29" fillId="34" borderId="194" xfId="3" applyNumberFormat="1" applyFont="1" applyFill="1" applyBorder="1" applyAlignment="1" applyProtection="1">
      <alignment horizontal="right" vertical="center"/>
      <protection locked="0"/>
    </xf>
    <xf numFmtId="2" fontId="29" fillId="35" borderId="194" xfId="3" applyNumberFormat="1" applyFont="1" applyFill="1" applyBorder="1" applyAlignment="1">
      <alignment horizontal="right" vertical="center"/>
    </xf>
    <xf numFmtId="2" fontId="47" fillId="35" borderId="55" xfId="3" applyNumberFormat="1" applyFont="1" applyFill="1" applyBorder="1" applyAlignment="1">
      <alignment horizontal="right" vertical="center"/>
    </xf>
    <xf numFmtId="0" fontId="29" fillId="33" borderId="195" xfId="3" applyFont="1" applyFill="1" applyBorder="1"/>
    <xf numFmtId="2" fontId="158" fillId="34" borderId="196" xfId="3" applyNumberFormat="1" applyFont="1" applyFill="1" applyBorder="1" applyAlignment="1" applyProtection="1">
      <alignment horizontal="right" vertical="center"/>
      <protection locked="0"/>
    </xf>
    <xf numFmtId="2" fontId="47" fillId="35" borderId="197" xfId="3" applyNumberFormat="1" applyFont="1" applyFill="1" applyBorder="1" applyAlignment="1">
      <alignment horizontal="right" vertical="center"/>
    </xf>
    <xf numFmtId="167" fontId="29" fillId="35" borderId="190" xfId="1" applyFont="1" applyFill="1" applyBorder="1" applyAlignment="1" applyProtection="1">
      <alignment horizontal="right" vertical="center"/>
    </xf>
    <xf numFmtId="2" fontId="29" fillId="34" borderId="198" xfId="3" applyNumberFormat="1" applyFont="1" applyFill="1" applyBorder="1" applyAlignment="1" applyProtection="1">
      <alignment horizontal="right" vertical="center"/>
      <protection locked="0"/>
    </xf>
    <xf numFmtId="2" fontId="29" fillId="35" borderId="197" xfId="3" applyNumberFormat="1" applyFont="1" applyFill="1" applyBorder="1" applyAlignment="1">
      <alignment horizontal="right" vertical="center"/>
    </xf>
    <xf numFmtId="2" fontId="50" fillId="35" borderId="55" xfId="3" applyNumberFormat="1" applyFont="1" applyFill="1" applyBorder="1" applyAlignment="1">
      <alignment horizontal="right" vertical="center"/>
    </xf>
    <xf numFmtId="2" fontId="29" fillId="33" borderId="163" xfId="3" applyNumberFormat="1" applyFont="1" applyFill="1" applyBorder="1" applyAlignment="1">
      <alignment horizontal="center" vertical="center"/>
    </xf>
    <xf numFmtId="2" fontId="29" fillId="33" borderId="29" xfId="3" applyNumberFormat="1" applyFont="1" applyFill="1" applyBorder="1" applyAlignment="1">
      <alignment horizontal="center" vertical="center"/>
    </xf>
    <xf numFmtId="2" fontId="29" fillId="35" borderId="163" xfId="3" applyNumberFormat="1" applyFont="1" applyFill="1" applyBorder="1" applyAlignment="1">
      <alignment horizontal="right" vertical="center"/>
    </xf>
    <xf numFmtId="2" fontId="29" fillId="35" borderId="29" xfId="3" applyNumberFormat="1" applyFont="1" applyFill="1" applyBorder="1" applyAlignment="1">
      <alignment horizontal="right" vertical="center"/>
    </xf>
    <xf numFmtId="167" fontId="29" fillId="35" borderId="199" xfId="1" applyFont="1" applyFill="1" applyBorder="1" applyAlignment="1" applyProtection="1">
      <alignment horizontal="right" vertical="center"/>
    </xf>
    <xf numFmtId="0" fontId="52" fillId="35" borderId="181" xfId="9906" applyFill="1" applyBorder="1" applyAlignment="1">
      <alignment horizontal="center" vertical="center" wrapText="1"/>
    </xf>
    <xf numFmtId="3" fontId="154" fillId="106" borderId="182" xfId="11" applyNumberFormat="1" applyFont="1" applyFill="1" applyBorder="1" applyAlignment="1">
      <alignment horizontal="right" vertical="center" indent="1"/>
    </xf>
    <xf numFmtId="1" fontId="151" fillId="35" borderId="163" xfId="0" applyNumberFormat="1" applyFont="1" applyFill="1" applyBorder="1" applyAlignment="1">
      <alignment horizontal="center" textRotation="90" wrapText="1"/>
    </xf>
    <xf numFmtId="1" fontId="151" fillId="35" borderId="184" xfId="0" applyNumberFormat="1" applyFont="1" applyFill="1" applyBorder="1" applyAlignment="1">
      <alignment horizontal="center" textRotation="90" wrapText="1"/>
    </xf>
    <xf numFmtId="1" fontId="150" fillId="0" borderId="167" xfId="0" applyNumberFormat="1" applyFont="1" applyBorder="1"/>
    <xf numFmtId="1" fontId="150" fillId="0" borderId="178" xfId="0" applyNumberFormat="1" applyFont="1" applyBorder="1" applyAlignment="1">
      <alignment horizontal="center" vertical="center"/>
    </xf>
    <xf numFmtId="1" fontId="150" fillId="0" borderId="165" xfId="0" applyNumberFormat="1" applyFont="1" applyBorder="1" applyAlignment="1">
      <alignment horizontal="center" vertical="center"/>
    </xf>
    <xf numFmtId="1" fontId="150" fillId="0" borderId="171" xfId="0" applyNumberFormat="1" applyFont="1" applyBorder="1" applyAlignment="1">
      <alignment horizontal="center" vertical="center"/>
    </xf>
    <xf numFmtId="1" fontId="150" fillId="0" borderId="200" xfId="0" applyNumberFormat="1" applyFont="1" applyBorder="1" applyAlignment="1">
      <alignment horizontal="center" vertical="center"/>
    </xf>
    <xf numFmtId="1" fontId="150" fillId="0" borderId="199" xfId="0" applyNumberFormat="1" applyFont="1" applyBorder="1" applyAlignment="1">
      <alignment horizontal="center" vertical="center"/>
    </xf>
    <xf numFmtId="2" fontId="154" fillId="101" borderId="163" xfId="0" applyNumberFormat="1" applyFont="1" applyFill="1" applyBorder="1" applyAlignment="1">
      <alignment horizontal="center" vertical="center" wrapText="1"/>
    </xf>
    <xf numFmtId="2" fontId="154" fillId="101" borderId="184" xfId="0" applyNumberFormat="1" applyFont="1" applyFill="1" applyBorder="1" applyAlignment="1">
      <alignment horizontal="center" vertical="center" wrapText="1"/>
    </xf>
    <xf numFmtId="2" fontId="154" fillId="101" borderId="29" xfId="0" applyNumberFormat="1" applyFont="1" applyFill="1" applyBorder="1" applyAlignment="1">
      <alignment horizontal="center" vertical="center" wrapText="1"/>
    </xf>
    <xf numFmtId="2" fontId="150" fillId="0" borderId="171" xfId="0" applyNumberFormat="1" applyFont="1" applyBorder="1" applyAlignment="1">
      <alignment horizontal="center" vertical="center"/>
    </xf>
    <xf numFmtId="2" fontId="150" fillId="0" borderId="200" xfId="0" applyNumberFormat="1" applyFont="1" applyBorder="1" applyAlignment="1">
      <alignment horizontal="center" vertical="center"/>
    </xf>
    <xf numFmtId="2" fontId="150" fillId="0" borderId="199" xfId="0" applyNumberFormat="1" applyFont="1" applyBorder="1" applyAlignment="1">
      <alignment horizontal="center" vertical="center"/>
    </xf>
    <xf numFmtId="2" fontId="155" fillId="0" borderId="171" xfId="0" applyNumberFormat="1" applyFont="1" applyBorder="1" applyAlignment="1">
      <alignment horizontal="center" vertical="center"/>
    </xf>
    <xf numFmtId="2" fontId="155" fillId="0" borderId="200" xfId="0" applyNumberFormat="1" applyFont="1" applyBorder="1" applyAlignment="1">
      <alignment horizontal="center" vertical="center"/>
    </xf>
    <xf numFmtId="2" fontId="155" fillId="0" borderId="199" xfId="0" applyNumberFormat="1" applyFont="1" applyBorder="1" applyAlignment="1">
      <alignment horizontal="center" vertical="center"/>
    </xf>
    <xf numFmtId="2" fontId="150" fillId="0" borderId="169" xfId="0" applyNumberFormat="1" applyFont="1" applyBorder="1" applyAlignment="1">
      <alignment horizontal="center" vertical="center"/>
    </xf>
    <xf numFmtId="2" fontId="150" fillId="0" borderId="176" xfId="0" applyNumberFormat="1" applyFont="1" applyBorder="1" applyAlignment="1">
      <alignment horizontal="center" vertical="center"/>
    </xf>
    <xf numFmtId="2" fontId="150" fillId="0" borderId="170" xfId="0" applyNumberFormat="1" applyFont="1" applyBorder="1" applyAlignment="1">
      <alignment horizontal="center" vertical="center"/>
    </xf>
    <xf numFmtId="3" fontId="154" fillId="106" borderId="182" xfId="3" applyNumberFormat="1" applyFont="1" applyFill="1" applyBorder="1" applyAlignment="1">
      <alignment horizontal="right" vertical="center" indent="1"/>
    </xf>
    <xf numFmtId="0" fontId="66" fillId="35" borderId="181" xfId="9906" applyFont="1" applyFill="1" applyBorder="1" applyAlignment="1">
      <alignment horizontal="center" vertical="center" wrapText="1"/>
    </xf>
    <xf numFmtId="1" fontId="151" fillId="35" borderId="184" xfId="0" applyNumberFormat="1" applyFont="1" applyFill="1" applyBorder="1" applyAlignment="1">
      <alignment horizontal="center" vertical="center" wrapText="1"/>
    </xf>
    <xf numFmtId="1" fontId="151" fillId="35" borderId="29" xfId="0" applyNumberFormat="1" applyFont="1" applyFill="1" applyBorder="1" applyAlignment="1">
      <alignment horizontal="center" vertical="center" wrapText="1"/>
    </xf>
    <xf numFmtId="1" fontId="150" fillId="0" borderId="175" xfId="0" applyNumberFormat="1" applyFont="1" applyBorder="1"/>
    <xf numFmtId="1" fontId="2" fillId="0" borderId="200" xfId="0" applyNumberFormat="1" applyFont="1" applyBorder="1" applyAlignment="1">
      <alignment horizontal="center" vertical="center"/>
    </xf>
    <xf numFmtId="2" fontId="150" fillId="0" borderId="156" xfId="0" applyNumberFormat="1" applyFont="1" applyBorder="1" applyAlignment="1">
      <alignment horizontal="center" vertical="center"/>
    </xf>
    <xf numFmtId="1" fontId="150" fillId="0" borderId="166" xfId="0" applyNumberFormat="1" applyFont="1" applyBorder="1"/>
    <xf numFmtId="1" fontId="150" fillId="0" borderId="164" xfId="0" applyNumberFormat="1" applyFont="1" applyBorder="1" applyAlignment="1">
      <alignment horizontal="center" vertical="center"/>
    </xf>
    <xf numFmtId="1" fontId="2" fillId="0" borderId="199" xfId="0" applyNumberFormat="1" applyFont="1" applyBorder="1" applyAlignment="1">
      <alignment horizontal="center" vertical="center"/>
    </xf>
    <xf numFmtId="3" fontId="52" fillId="105" borderId="109" xfId="0" applyNumberFormat="1" applyFont="1" applyFill="1" applyBorder="1" applyAlignment="1">
      <alignment vertical="center"/>
    </xf>
    <xf numFmtId="184" fontId="47" fillId="33" borderId="155" xfId="17380" applyNumberFormat="1" applyFont="1" applyFill="1" applyBorder="1" applyAlignment="1" applyProtection="1">
      <alignment horizontal="right" vertical="center"/>
    </xf>
    <xf numFmtId="184" fontId="47" fillId="33" borderId="177" xfId="17380" applyNumberFormat="1" applyFont="1" applyFill="1" applyBorder="1" applyAlignment="1" applyProtection="1">
      <alignment horizontal="right" vertical="center"/>
    </xf>
    <xf numFmtId="184" fontId="47" fillId="33" borderId="156" xfId="17380" applyNumberFormat="1" applyFont="1" applyFill="1" applyBorder="1" applyAlignment="1" applyProtection="1">
      <alignment horizontal="right" vertical="center"/>
    </xf>
    <xf numFmtId="0" fontId="47" fillId="0" borderId="0" xfId="3" quotePrefix="1" applyFont="1" applyAlignment="1">
      <alignment horizontal="center" vertical="center"/>
    </xf>
    <xf numFmtId="3" fontId="29" fillId="0" borderId="201" xfId="3" applyNumberFormat="1" applyFont="1" applyBorder="1" applyAlignment="1">
      <alignment horizontal="center" vertical="center"/>
    </xf>
    <xf numFmtId="0" fontId="29" fillId="0" borderId="202" xfId="3" applyFont="1" applyBorder="1" applyAlignment="1">
      <alignment horizontal="center" vertical="center"/>
    </xf>
    <xf numFmtId="4" fontId="29" fillId="34" borderId="178" xfId="3" applyNumberFormat="1" applyFont="1" applyFill="1" applyBorder="1" applyAlignment="1" applyProtection="1">
      <alignment horizontal="right" vertical="center"/>
      <protection locked="0"/>
    </xf>
    <xf numFmtId="4" fontId="29" fillId="34" borderId="165" xfId="3" applyNumberFormat="1" applyFont="1" applyFill="1" applyBorder="1" applyAlignment="1" applyProtection="1">
      <alignment horizontal="right" vertical="center"/>
      <protection locked="0"/>
    </xf>
    <xf numFmtId="1" fontId="52" fillId="35" borderId="151" xfId="9906" applyNumberFormat="1" applyFill="1" applyBorder="1" applyAlignment="1">
      <alignment horizontal="center" vertical="center" wrapText="1"/>
    </xf>
    <xf numFmtId="1" fontId="52" fillId="35" borderId="181" xfId="9906" applyNumberFormat="1" applyFill="1" applyBorder="1" applyAlignment="1">
      <alignment horizontal="center" vertical="center" wrapText="1"/>
    </xf>
    <xf numFmtId="1" fontId="163" fillId="35" borderId="151" xfId="9906" applyNumberFormat="1" applyFont="1" applyFill="1" applyBorder="1" applyAlignment="1">
      <alignment horizontal="center" vertical="center" wrapText="1"/>
    </xf>
    <xf numFmtId="1" fontId="163" fillId="35" borderId="181" xfId="9906" applyNumberFormat="1" applyFont="1" applyFill="1" applyBorder="1" applyAlignment="1">
      <alignment horizontal="center" vertical="center" wrapText="1"/>
    </xf>
    <xf numFmtId="3" fontId="52" fillId="35" borderId="109" xfId="11" applyNumberFormat="1" applyFont="1" applyFill="1" applyBorder="1" applyAlignment="1">
      <alignment horizontal="center" vertical="center" wrapText="1"/>
    </xf>
    <xf numFmtId="0" fontId="52" fillId="105" borderId="109" xfId="0" applyFont="1" applyFill="1" applyBorder="1" applyAlignment="1">
      <alignment horizontal="left" vertical="center" wrapText="1"/>
    </xf>
    <xf numFmtId="185" fontId="115" fillId="105" borderId="109" xfId="0" applyNumberFormat="1" applyFont="1" applyFill="1" applyBorder="1" applyAlignment="1">
      <alignment vertical="center" wrapText="1"/>
    </xf>
    <xf numFmtId="0" fontId="1" fillId="0" borderId="0" xfId="11" applyFont="1"/>
    <xf numFmtId="2" fontId="150" fillId="0" borderId="0" xfId="11" applyNumberFormat="1" applyFont="1"/>
    <xf numFmtId="0" fontId="169" fillId="35" borderId="151" xfId="9906" applyFont="1" applyFill="1" applyBorder="1" applyAlignment="1">
      <alignment horizontal="center" vertical="center"/>
    </xf>
    <xf numFmtId="0" fontId="169" fillId="35" borderId="181" xfId="9906" applyFont="1" applyFill="1" applyBorder="1" applyAlignment="1">
      <alignment horizontal="center" vertical="center"/>
    </xf>
    <xf numFmtId="0" fontId="165" fillId="35" borderId="116" xfId="3" applyFont="1" applyFill="1" applyBorder="1" applyAlignment="1">
      <alignment horizontal="right" vertical="center"/>
    </xf>
    <xf numFmtId="0" fontId="169" fillId="35" borderId="146" xfId="9906" applyFont="1" applyFill="1" applyBorder="1" applyAlignment="1">
      <alignment horizontal="center" vertical="center"/>
    </xf>
    <xf numFmtId="0" fontId="169" fillId="35" borderId="188" xfId="9906" applyFont="1" applyFill="1" applyBorder="1" applyAlignment="1">
      <alignment horizontal="center" vertical="center"/>
    </xf>
    <xf numFmtId="0" fontId="169" fillId="35" borderId="116" xfId="9906" applyFont="1" applyFill="1" applyBorder="1" applyAlignment="1">
      <alignment horizontal="center" vertical="center"/>
    </xf>
    <xf numFmtId="183" fontId="115" fillId="105" borderId="43" xfId="0" applyNumberFormat="1" applyFont="1" applyFill="1" applyBorder="1" applyAlignment="1">
      <alignment vertical="center" wrapText="1"/>
    </xf>
    <xf numFmtId="185" fontId="115" fillId="105" borderId="42" xfId="4419" applyNumberFormat="1" applyFont="1" applyFill="1" applyBorder="1" applyAlignment="1" applyProtection="1">
      <alignment vertical="center" wrapText="1"/>
    </xf>
    <xf numFmtId="0" fontId="34" fillId="34" borderId="135" xfId="23" applyFont="1" applyFill="1" applyBorder="1" applyAlignment="1" applyProtection="1">
      <alignment horizontal="center" vertical="center" wrapText="1"/>
      <protection locked="0"/>
    </xf>
    <xf numFmtId="173" fontId="34" fillId="34" borderId="65" xfId="23" applyNumberFormat="1" applyFont="1" applyFill="1" applyBorder="1" applyAlignment="1" applyProtection="1">
      <alignment horizontal="center" vertical="center" wrapText="1"/>
      <protection locked="0"/>
    </xf>
    <xf numFmtId="2" fontId="35" fillId="35" borderId="73" xfId="23" applyNumberFormat="1" applyFont="1" applyFill="1" applyBorder="1" applyAlignment="1">
      <alignment horizontal="center" vertical="center"/>
    </xf>
    <xf numFmtId="170" fontId="29" fillId="107" borderId="0" xfId="2" applyNumberFormat="1" applyFont="1" applyFill="1" applyAlignment="1" applyProtection="1">
      <alignment horizontal="right" vertical="center" indent="1"/>
    </xf>
    <xf numFmtId="167" fontId="29" fillId="35" borderId="203" xfId="1" applyFont="1" applyFill="1" applyBorder="1" applyAlignment="1" applyProtection="1">
      <alignment horizontal="right" vertical="center"/>
    </xf>
    <xf numFmtId="2" fontId="48" fillId="35" borderId="73" xfId="23" applyNumberFormat="1" applyFont="1" applyFill="1" applyBorder="1" applyAlignment="1">
      <alignment horizontal="center" vertical="center"/>
    </xf>
    <xf numFmtId="0" fontId="169" fillId="34" borderId="151" xfId="9906" applyFont="1" applyFill="1" applyBorder="1" applyAlignment="1">
      <alignment horizontal="center" vertical="center"/>
    </xf>
    <xf numFmtId="0" fontId="169" fillId="34" borderId="181" xfId="9906" applyFont="1" applyFill="1" applyBorder="1" applyAlignment="1">
      <alignment horizontal="center" vertical="center"/>
    </xf>
    <xf numFmtId="2" fontId="29" fillId="34" borderId="157" xfId="3" applyNumberFormat="1" applyFont="1" applyFill="1" applyBorder="1" applyAlignment="1">
      <alignment horizontal="right" vertical="center"/>
    </xf>
    <xf numFmtId="2" fontId="29" fillId="34" borderId="179" xfId="3" applyNumberFormat="1" applyFont="1" applyFill="1" applyBorder="1" applyAlignment="1">
      <alignment horizontal="right" vertical="center"/>
    </xf>
    <xf numFmtId="2" fontId="29" fillId="33" borderId="0" xfId="23" applyNumberFormat="1" applyFont="1" applyFill="1"/>
    <xf numFmtId="3" fontId="151" fillId="108" borderId="151" xfId="0" applyNumberFormat="1" applyFont="1" applyFill="1" applyBorder="1" applyAlignment="1">
      <alignment horizontal="center" vertical="center" wrapText="1"/>
    </xf>
    <xf numFmtId="0" fontId="45" fillId="107" borderId="144" xfId="3" applyFont="1" applyFill="1" applyBorder="1" applyAlignment="1">
      <alignment horizontal="center" vertical="center"/>
    </xf>
    <xf numFmtId="2" fontId="35" fillId="35" borderId="24" xfId="23" applyNumberFormat="1" applyFont="1" applyFill="1" applyBorder="1" applyAlignment="1">
      <alignment horizontal="center" vertical="center"/>
    </xf>
    <xf numFmtId="2" fontId="156" fillId="35" borderId="164" xfId="3" applyNumberFormat="1" applyFont="1" applyFill="1" applyBorder="1" applyAlignment="1">
      <alignment horizontal="right" vertical="center"/>
    </xf>
    <xf numFmtId="2" fontId="29" fillId="33" borderId="0" xfId="3" applyNumberFormat="1" applyFont="1" applyFill="1"/>
    <xf numFmtId="0" fontId="51" fillId="33" borderId="22" xfId="3" applyFont="1" applyFill="1" applyBorder="1" applyAlignment="1">
      <alignment vertical="center"/>
    </xf>
    <xf numFmtId="2" fontId="29" fillId="34" borderId="164" xfId="2" applyNumberFormat="1" applyFont="1" applyFill="1" applyBorder="1" applyAlignment="1" applyProtection="1">
      <alignment horizontal="right" vertical="center"/>
      <protection locked="0"/>
    </xf>
    <xf numFmtId="2" fontId="29" fillId="34" borderId="178" xfId="2" applyNumberFormat="1" applyFont="1" applyFill="1" applyBorder="1" applyAlignment="1" applyProtection="1">
      <alignment horizontal="right" vertical="center"/>
      <protection locked="0"/>
    </xf>
    <xf numFmtId="2" fontId="29" fillId="34" borderId="165" xfId="2" applyNumberFormat="1" applyFont="1" applyFill="1" applyBorder="1" applyAlignment="1" applyProtection="1">
      <alignment horizontal="right" vertical="center"/>
      <protection locked="0"/>
    </xf>
    <xf numFmtId="2" fontId="29" fillId="34" borderId="121" xfId="2" applyNumberFormat="1" applyFont="1" applyFill="1" applyBorder="1" applyAlignment="1" applyProtection="1">
      <alignment horizontal="right" vertical="center"/>
      <protection locked="0"/>
    </xf>
    <xf numFmtId="0" fontId="171" fillId="33" borderId="22" xfId="3" applyFont="1" applyFill="1" applyBorder="1" applyAlignment="1">
      <alignment vertical="center"/>
    </xf>
    <xf numFmtId="10" fontId="115" fillId="105" borderId="109" xfId="0" applyNumberFormat="1" applyFont="1" applyFill="1" applyBorder="1" applyAlignment="1">
      <alignment vertical="center" wrapText="1"/>
    </xf>
    <xf numFmtId="167" fontId="150" fillId="0" borderId="0" xfId="11" applyNumberFormat="1" applyFont="1"/>
    <xf numFmtId="170" fontId="150" fillId="0" borderId="0" xfId="2" applyNumberFormat="1" applyFont="1" applyFill="1" applyBorder="1"/>
    <xf numFmtId="167" fontId="115" fillId="105" borderId="42" xfId="1" applyFont="1" applyFill="1" applyBorder="1" applyAlignment="1" applyProtection="1">
      <alignment vertical="center" wrapText="1"/>
    </xf>
    <xf numFmtId="167" fontId="170" fillId="105" borderId="42" xfId="1" applyFont="1" applyFill="1" applyBorder="1" applyAlignment="1" applyProtection="1">
      <alignment vertical="center" wrapText="1"/>
    </xf>
    <xf numFmtId="167" fontId="170" fillId="105" borderId="42" xfId="4419" applyFont="1" applyFill="1" applyBorder="1" applyAlignment="1" applyProtection="1">
      <alignment vertical="center" wrapText="1"/>
    </xf>
    <xf numFmtId="0" fontId="150" fillId="0" borderId="75" xfId="11" applyFont="1" applyBorder="1" applyAlignment="1">
      <alignment horizontal="left" vertical="center"/>
    </xf>
    <xf numFmtId="0" fontId="154" fillId="0" borderId="109" xfId="11" applyFont="1" applyBorder="1" applyAlignment="1">
      <alignment horizontal="left" vertical="center"/>
    </xf>
    <xf numFmtId="0" fontId="150" fillId="0" borderId="109" xfId="11" applyFont="1" applyBorder="1" applyAlignment="1">
      <alignment horizontal="left" vertical="center"/>
    </xf>
    <xf numFmtId="0" fontId="154" fillId="0" borderId="111" xfId="11" applyFont="1" applyBorder="1" applyAlignment="1">
      <alignment horizontal="left" vertical="center" wrapText="1"/>
    </xf>
    <xf numFmtId="0" fontId="150" fillId="0" borderId="111" xfId="11" applyFont="1" applyBorder="1" applyAlignment="1">
      <alignment horizontal="left" vertical="center"/>
    </xf>
    <xf numFmtId="0" fontId="150" fillId="0" borderId="142" xfId="11" applyFont="1" applyBorder="1" applyAlignment="1">
      <alignment horizontal="left" vertical="center"/>
    </xf>
    <xf numFmtId="3" fontId="151" fillId="109" borderId="49" xfId="17381" applyNumberFormat="1" applyFont="1" applyFill="1" applyBorder="1" applyAlignment="1">
      <alignment horizontal="center" vertical="center" textRotation="90" wrapText="1"/>
    </xf>
    <xf numFmtId="3" fontId="151" fillId="109" borderId="51" xfId="17381" applyNumberFormat="1" applyFont="1" applyFill="1" applyBorder="1" applyAlignment="1">
      <alignment horizontal="center" textRotation="90" wrapText="1"/>
    </xf>
    <xf numFmtId="4" fontId="29" fillId="34" borderId="164" xfId="17382" applyNumberFormat="1" applyFont="1" applyFill="1" applyBorder="1" applyAlignment="1" applyProtection="1">
      <alignment horizontal="right" vertical="center"/>
      <protection locked="0"/>
    </xf>
    <xf numFmtId="4" fontId="29" fillId="34" borderId="178" xfId="17382" applyNumberFormat="1" applyFont="1" applyFill="1" applyBorder="1" applyAlignment="1" applyProtection="1">
      <alignment horizontal="right" vertical="center"/>
      <protection locked="0"/>
    </xf>
    <xf numFmtId="170" fontId="115" fillId="105" borderId="42" xfId="2" applyNumberFormat="1" applyFont="1" applyFill="1" applyBorder="1" applyAlignment="1" applyProtection="1">
      <alignment vertical="center" wrapText="1"/>
    </xf>
    <xf numFmtId="10" fontId="115" fillId="105" borderId="42" xfId="2" applyNumberFormat="1" applyFont="1" applyFill="1" applyBorder="1" applyAlignment="1" applyProtection="1">
      <alignment vertical="center" wrapText="1"/>
    </xf>
    <xf numFmtId="186" fontId="115" fillId="105" borderId="42" xfId="1" applyNumberFormat="1" applyFont="1" applyFill="1" applyBorder="1" applyAlignment="1" applyProtection="1">
      <alignment vertical="center" wrapText="1"/>
    </xf>
    <xf numFmtId="167" fontId="29" fillId="34" borderId="164" xfId="1" applyFont="1" applyFill="1" applyBorder="1" applyAlignment="1" applyProtection="1">
      <alignment horizontal="right" vertical="center"/>
      <protection locked="0"/>
    </xf>
    <xf numFmtId="170" fontId="29" fillId="34" borderId="164" xfId="2" applyNumberFormat="1" applyFont="1" applyFill="1" applyBorder="1" applyAlignment="1" applyProtection="1">
      <alignment horizontal="right" vertical="center"/>
      <protection locked="0"/>
    </xf>
    <xf numFmtId="2" fontId="29" fillId="0" borderId="0" xfId="3" applyNumberFormat="1" applyFont="1"/>
    <xf numFmtId="167" fontId="29" fillId="34" borderId="204" xfId="1" applyFont="1" applyFill="1" applyBorder="1" applyAlignment="1" applyProtection="1">
      <alignment horizontal="right" vertical="center"/>
      <protection locked="0"/>
    </xf>
    <xf numFmtId="2" fontId="29" fillId="34" borderId="204" xfId="2" applyNumberFormat="1" applyFont="1" applyFill="1" applyBorder="1" applyAlignment="1" applyProtection="1">
      <alignment horizontal="right" vertical="center"/>
      <protection locked="0"/>
    </xf>
    <xf numFmtId="2" fontId="29" fillId="34" borderId="23" xfId="2" applyNumberFormat="1" applyFont="1" applyFill="1" applyBorder="1" applyAlignment="1" applyProtection="1">
      <alignment horizontal="right" vertical="center"/>
      <protection locked="0"/>
    </xf>
    <xf numFmtId="2" fontId="29" fillId="34" borderId="22" xfId="2" applyNumberFormat="1" applyFont="1" applyFill="1" applyBorder="1" applyAlignment="1" applyProtection="1">
      <alignment horizontal="right" vertical="center"/>
      <protection locked="0"/>
    </xf>
    <xf numFmtId="167" fontId="29" fillId="34" borderId="165" xfId="1" applyFont="1" applyFill="1" applyBorder="1" applyAlignment="1" applyProtection="1">
      <alignment horizontal="right" vertical="center"/>
      <protection locked="0"/>
    </xf>
    <xf numFmtId="2" fontId="29" fillId="34" borderId="158" xfId="3" applyNumberFormat="1" applyFont="1" applyFill="1" applyBorder="1" applyAlignment="1" applyProtection="1">
      <alignment horizontal="right" vertical="center"/>
      <protection locked="0"/>
    </xf>
    <xf numFmtId="167" fontId="29" fillId="34" borderId="121" xfId="1" applyFont="1" applyFill="1" applyBorder="1" applyAlignment="1" applyProtection="1">
      <alignment horizontal="right" vertical="center"/>
      <protection locked="0"/>
    </xf>
    <xf numFmtId="2" fontId="29" fillId="34" borderId="120" xfId="3" applyNumberFormat="1" applyFont="1" applyFill="1" applyBorder="1" applyAlignment="1" applyProtection="1">
      <alignment horizontal="right" vertical="center"/>
      <protection locked="0"/>
    </xf>
    <xf numFmtId="170" fontId="29" fillId="33" borderId="163" xfId="2" applyNumberFormat="1" applyFont="1" applyFill="1" applyBorder="1" applyAlignment="1" applyProtection="1">
      <alignment horizontal="right" vertical="center"/>
    </xf>
    <xf numFmtId="170" fontId="29" fillId="33" borderId="184" xfId="2" applyNumberFormat="1" applyFont="1" applyFill="1" applyBorder="1" applyAlignment="1" applyProtection="1">
      <alignment horizontal="right" vertical="center"/>
    </xf>
    <xf numFmtId="170" fontId="29" fillId="33" borderId="29" xfId="2" applyNumberFormat="1" applyFont="1" applyFill="1" applyBorder="1" applyAlignment="1" applyProtection="1">
      <alignment horizontal="right" vertical="center"/>
    </xf>
    <xf numFmtId="170" fontId="29" fillId="33" borderId="55" xfId="2" applyNumberFormat="1" applyFont="1" applyFill="1" applyBorder="1" applyAlignment="1" applyProtection="1">
      <alignment horizontal="right" vertical="center"/>
    </xf>
    <xf numFmtId="170" fontId="29" fillId="33" borderId="100" xfId="2" applyNumberFormat="1" applyFont="1" applyFill="1" applyBorder="1" applyAlignment="1" applyProtection="1">
      <alignment horizontal="center" vertical="center"/>
    </xf>
    <xf numFmtId="187" fontId="29" fillId="34" borderId="179" xfId="3" applyNumberFormat="1" applyFont="1" applyFill="1" applyBorder="1" applyAlignment="1">
      <alignment horizontal="right" vertical="center"/>
    </xf>
    <xf numFmtId="170" fontId="23" fillId="33" borderId="155" xfId="2" applyNumberFormat="1" applyFont="1" applyFill="1" applyBorder="1" applyAlignment="1" applyProtection="1">
      <alignment horizontal="right" vertical="center"/>
    </xf>
    <xf numFmtId="170" fontId="23" fillId="33" borderId="205" xfId="2" applyNumberFormat="1" applyFont="1" applyFill="1" applyBorder="1" applyAlignment="1" applyProtection="1">
      <alignment horizontal="right" vertical="center"/>
    </xf>
    <xf numFmtId="170" fontId="23" fillId="33" borderId="156" xfId="2" applyNumberFormat="1" applyFont="1" applyFill="1" applyBorder="1" applyAlignment="1" applyProtection="1">
      <alignment horizontal="right" vertical="center"/>
    </xf>
    <xf numFmtId="170" fontId="23" fillId="33" borderId="117" xfId="2" applyNumberFormat="1" applyFont="1" applyFill="1" applyBorder="1" applyAlignment="1" applyProtection="1">
      <alignment horizontal="right" vertical="center"/>
    </xf>
    <xf numFmtId="1" fontId="115" fillId="35" borderId="206" xfId="0" applyNumberFormat="1" applyFont="1" applyFill="1" applyBorder="1" applyAlignment="1">
      <alignment horizontal="center" vertical="center" wrapText="1"/>
    </xf>
    <xf numFmtId="0" fontId="169" fillId="35" borderId="207" xfId="9906" applyFont="1" applyFill="1" applyBorder="1" applyAlignment="1">
      <alignment horizontal="center" vertical="center"/>
    </xf>
    <xf numFmtId="0" fontId="148" fillId="35" borderId="207" xfId="9906" applyFont="1" applyFill="1" applyBorder="1" applyAlignment="1">
      <alignment horizontal="center" vertical="center"/>
    </xf>
    <xf numFmtId="0" fontId="164" fillId="35" borderId="207" xfId="9906" applyFont="1" applyFill="1" applyBorder="1" applyAlignment="1">
      <alignment horizontal="center" vertical="center"/>
    </xf>
    <xf numFmtId="0" fontId="66" fillId="35" borderId="207" xfId="9906" applyFont="1" applyFill="1" applyBorder="1" applyAlignment="1">
      <alignment horizontal="center" vertical="center"/>
    </xf>
    <xf numFmtId="3" fontId="115" fillId="35" borderId="207" xfId="0" applyNumberFormat="1" applyFont="1" applyFill="1" applyBorder="1" applyAlignment="1">
      <alignment horizontal="center" vertical="center" wrapText="1"/>
    </xf>
    <xf numFmtId="3" fontId="151" fillId="106" borderId="207" xfId="0" applyNumberFormat="1" applyFont="1" applyFill="1" applyBorder="1" applyAlignment="1">
      <alignment horizontal="right" vertical="center" wrapText="1" indent="1"/>
    </xf>
    <xf numFmtId="3" fontId="165" fillId="106" borderId="208" xfId="3" applyNumberFormat="1" applyFont="1" applyFill="1" applyBorder="1" applyAlignment="1">
      <alignment horizontal="right" vertical="center" indent="1"/>
    </xf>
    <xf numFmtId="2" fontId="29" fillId="35" borderId="19" xfId="3" applyNumberFormat="1" applyFont="1" applyFill="1" applyBorder="1" applyAlignment="1">
      <alignment horizontal="right" vertical="center"/>
    </xf>
    <xf numFmtId="2" fontId="29" fillId="35" borderId="24" xfId="3" applyNumberFormat="1" applyFont="1" applyFill="1" applyBorder="1" applyAlignment="1">
      <alignment horizontal="right" vertical="center"/>
    </xf>
    <xf numFmtId="2" fontId="29" fillId="35" borderId="12" xfId="3" applyNumberFormat="1" applyFont="1" applyFill="1" applyBorder="1" applyAlignment="1">
      <alignment horizontal="right" vertical="center"/>
    </xf>
    <xf numFmtId="2" fontId="29" fillId="35" borderId="33" xfId="3" applyNumberFormat="1" applyFont="1" applyFill="1" applyBorder="1" applyAlignment="1">
      <alignment horizontal="right" vertical="center"/>
    </xf>
    <xf numFmtId="170" fontId="29" fillId="33" borderId="27" xfId="2" applyNumberFormat="1" applyFont="1" applyFill="1" applyBorder="1" applyAlignment="1" applyProtection="1">
      <alignment horizontal="right" vertical="center"/>
    </xf>
    <xf numFmtId="170" fontId="23" fillId="33" borderId="19" xfId="2" applyNumberFormat="1" applyFont="1" applyFill="1" applyBorder="1" applyAlignment="1" applyProtection="1">
      <alignment horizontal="right" vertical="center"/>
    </xf>
    <xf numFmtId="167" fontId="29" fillId="34" borderId="22" xfId="1" applyFont="1" applyFill="1" applyBorder="1" applyAlignment="1" applyProtection="1">
      <alignment horizontal="right" vertical="center"/>
      <protection locked="0"/>
    </xf>
    <xf numFmtId="2" fontId="29" fillId="34" borderId="31" xfId="3" applyNumberFormat="1" applyFont="1" applyFill="1" applyBorder="1" applyAlignment="1" applyProtection="1">
      <alignment horizontal="right" vertical="center"/>
      <protection locked="0"/>
    </xf>
    <xf numFmtId="2" fontId="29" fillId="35" borderId="22" xfId="3" applyNumberFormat="1" applyFont="1" applyFill="1" applyBorder="1" applyAlignment="1">
      <alignment horizontal="right" vertical="center"/>
    </xf>
    <xf numFmtId="2" fontId="47" fillId="35" borderId="27" xfId="3" applyNumberFormat="1" applyFont="1" applyFill="1" applyBorder="1" applyAlignment="1">
      <alignment horizontal="right" vertical="center"/>
    </xf>
    <xf numFmtId="2" fontId="158" fillId="34" borderId="41" xfId="3" applyNumberFormat="1" applyFont="1" applyFill="1" applyBorder="1" applyAlignment="1" applyProtection="1">
      <alignment horizontal="right" vertical="center"/>
      <protection locked="0"/>
    </xf>
    <xf numFmtId="2" fontId="47" fillId="35" borderId="10" xfId="3" applyNumberFormat="1" applyFont="1" applyFill="1" applyBorder="1" applyAlignment="1">
      <alignment horizontal="right" vertical="center"/>
    </xf>
    <xf numFmtId="167" fontId="29" fillId="35" borderId="19" xfId="1" applyFont="1" applyFill="1" applyBorder="1" applyAlignment="1" applyProtection="1">
      <alignment horizontal="right" vertical="center"/>
    </xf>
    <xf numFmtId="2" fontId="29" fillId="34" borderId="22" xfId="3" applyNumberFormat="1" applyFont="1" applyFill="1" applyBorder="1" applyAlignment="1" applyProtection="1">
      <alignment horizontal="right" vertical="center"/>
      <protection locked="0"/>
    </xf>
    <xf numFmtId="2" fontId="29" fillId="34" borderId="45" xfId="3" applyNumberFormat="1" applyFont="1" applyFill="1" applyBorder="1" applyAlignment="1" applyProtection="1">
      <alignment horizontal="right" vertical="center"/>
      <protection locked="0"/>
    </xf>
    <xf numFmtId="2" fontId="29" fillId="35" borderId="10" xfId="3" applyNumberFormat="1" applyFont="1" applyFill="1" applyBorder="1" applyAlignment="1">
      <alignment horizontal="right" vertical="center"/>
    </xf>
    <xf numFmtId="2" fontId="50" fillId="35" borderId="27" xfId="3" applyNumberFormat="1" applyFont="1" applyFill="1" applyBorder="1" applyAlignment="1">
      <alignment horizontal="right" vertical="center"/>
    </xf>
    <xf numFmtId="1" fontId="115" fillId="108" borderId="149" xfId="0" applyNumberFormat="1" applyFont="1" applyFill="1" applyBorder="1" applyAlignment="1">
      <alignment horizontal="center" vertical="center" wrapText="1"/>
    </xf>
    <xf numFmtId="0" fontId="172" fillId="35" borderId="151" xfId="9906" applyFont="1" applyFill="1" applyBorder="1" applyAlignment="1">
      <alignment horizontal="center" vertical="center"/>
    </xf>
    <xf numFmtId="3" fontId="173" fillId="35" borderId="151" xfId="0" applyNumberFormat="1" applyFont="1" applyFill="1" applyBorder="1" applyAlignment="1">
      <alignment horizontal="center" vertical="center" wrapText="1"/>
    </xf>
    <xf numFmtId="2" fontId="29" fillId="33" borderId="163" xfId="3" applyNumberFormat="1" applyFont="1" applyFill="1" applyBorder="1" applyAlignment="1">
      <alignment horizontal="right" vertical="center"/>
    </xf>
    <xf numFmtId="170" fontId="23" fillId="0" borderId="155" xfId="2" applyNumberFormat="1" applyFont="1" applyFill="1" applyBorder="1" applyAlignment="1" applyProtection="1">
      <alignment horizontal="right" vertical="center"/>
    </xf>
    <xf numFmtId="4" fontId="29" fillId="34" borderId="164" xfId="3" applyNumberFormat="1" applyFont="1" applyFill="1" applyBorder="1" applyAlignment="1" applyProtection="1">
      <alignment horizontal="right" vertical="center"/>
      <protection locked="0"/>
    </xf>
    <xf numFmtId="1" fontId="115" fillId="108" borderId="206" xfId="0" applyNumberFormat="1" applyFont="1" applyFill="1" applyBorder="1" applyAlignment="1">
      <alignment horizontal="center" vertical="center" wrapText="1"/>
    </xf>
    <xf numFmtId="0" fontId="172" fillId="35" borderId="207" xfId="9906" applyFont="1" applyFill="1" applyBorder="1" applyAlignment="1">
      <alignment horizontal="center" vertical="center"/>
    </xf>
    <xf numFmtId="3" fontId="173" fillId="35" borderId="207" xfId="0" applyNumberFormat="1" applyFont="1" applyFill="1" applyBorder="1" applyAlignment="1">
      <alignment horizontal="center" vertical="center" wrapText="1"/>
    </xf>
    <xf numFmtId="2" fontId="29" fillId="33" borderId="27" xfId="3" applyNumberFormat="1" applyFont="1" applyFill="1" applyBorder="1" applyAlignment="1">
      <alignment horizontal="right" vertical="center"/>
    </xf>
    <xf numFmtId="170" fontId="23" fillId="0" borderId="19" xfId="2" applyNumberFormat="1" applyFont="1" applyFill="1" applyBorder="1" applyAlignment="1" applyProtection="1">
      <alignment horizontal="right" vertical="center"/>
    </xf>
    <xf numFmtId="184" fontId="47" fillId="33" borderId="205" xfId="17380" applyNumberFormat="1" applyFont="1" applyFill="1" applyBorder="1" applyAlignment="1" applyProtection="1">
      <alignment horizontal="right" vertical="center"/>
    </xf>
    <xf numFmtId="4" fontId="29" fillId="34" borderId="204" xfId="3" applyNumberFormat="1" applyFont="1" applyFill="1" applyBorder="1" applyAlignment="1" applyProtection="1">
      <alignment horizontal="right" vertical="center"/>
      <protection locked="0"/>
    </xf>
    <xf numFmtId="3" fontId="29" fillId="34" borderId="209" xfId="3" applyNumberFormat="1" applyFont="1" applyFill="1" applyBorder="1" applyAlignment="1">
      <alignment horizontal="right" vertical="center"/>
    </xf>
    <xf numFmtId="0" fontId="29" fillId="100" borderId="210" xfId="3" applyFont="1" applyFill="1" applyBorder="1" applyAlignment="1">
      <alignment horizontal="center" vertical="center" wrapText="1"/>
    </xf>
    <xf numFmtId="2" fontId="29" fillId="100" borderId="211" xfId="3" applyNumberFormat="1" applyFont="1" applyFill="1" applyBorder="1"/>
    <xf numFmtId="0" fontId="29" fillId="100" borderId="212" xfId="3" applyFont="1" applyFill="1" applyBorder="1"/>
    <xf numFmtId="9" fontId="29" fillId="34" borderId="22" xfId="2" applyFont="1" applyFill="1" applyBorder="1" applyAlignment="1" applyProtection="1">
      <alignment horizontal="right" vertical="center"/>
      <protection locked="0"/>
    </xf>
    <xf numFmtId="0" fontId="34" fillId="0" borderId="0" xfId="3" applyFont="1" applyAlignment="1">
      <alignment horizontal="center"/>
    </xf>
    <xf numFmtId="1" fontId="115" fillId="0" borderId="0" xfId="0" applyNumberFormat="1" applyFont="1" applyAlignment="1">
      <alignment horizontal="center" vertical="center" wrapText="1"/>
    </xf>
    <xf numFmtId="0" fontId="148" fillId="0" borderId="0" xfId="9906" applyFont="1" applyAlignment="1">
      <alignment horizontal="center" vertical="center"/>
    </xf>
    <xf numFmtId="0" fontId="164" fillId="0" borderId="0" xfId="9906" applyFont="1" applyAlignment="1">
      <alignment horizontal="center" vertical="center"/>
    </xf>
    <xf numFmtId="3" fontId="115" fillId="0" borderId="0" xfId="0" applyNumberFormat="1" applyFont="1" applyAlignment="1">
      <alignment horizontal="center" vertical="center" wrapText="1"/>
    </xf>
    <xf numFmtId="3" fontId="151" fillId="0" borderId="0" xfId="0" applyNumberFormat="1" applyFont="1" applyAlignment="1">
      <alignment horizontal="right" vertical="center" wrapText="1" indent="1"/>
    </xf>
    <xf numFmtId="3" fontId="165" fillId="0" borderId="0" xfId="3" applyNumberFormat="1" applyFont="1" applyAlignment="1">
      <alignment horizontal="right" vertical="center" indent="1"/>
    </xf>
    <xf numFmtId="2" fontId="29" fillId="0" borderId="0" xfId="3" applyNumberFormat="1" applyFont="1" applyAlignment="1">
      <alignment horizontal="right" vertical="center"/>
    </xf>
    <xf numFmtId="2" fontId="29" fillId="0" borderId="0" xfId="3" applyNumberFormat="1" applyFont="1" applyAlignment="1">
      <alignment horizontal="center" vertical="center"/>
    </xf>
    <xf numFmtId="2" fontId="29" fillId="0" borderId="0" xfId="3" applyNumberFormat="1" applyFont="1" applyAlignment="1" applyProtection="1">
      <alignment horizontal="right" vertical="center"/>
      <protection locked="0"/>
    </xf>
    <xf numFmtId="2" fontId="47" fillId="0" borderId="0" xfId="3" applyNumberFormat="1" applyFont="1" applyAlignment="1">
      <alignment horizontal="right" vertical="center"/>
    </xf>
    <xf numFmtId="2" fontId="158" fillId="0" borderId="0" xfId="3" applyNumberFormat="1" applyFont="1" applyAlignment="1" applyProtection="1">
      <alignment horizontal="right" vertical="center"/>
      <protection locked="0"/>
    </xf>
    <xf numFmtId="167" fontId="29" fillId="0" borderId="0" xfId="1" applyFont="1" applyFill="1" applyBorder="1" applyAlignment="1" applyProtection="1">
      <alignment horizontal="right" vertical="center"/>
    </xf>
    <xf numFmtId="2" fontId="50" fillId="0" borderId="0" xfId="3" applyNumberFormat="1" applyFont="1" applyAlignment="1">
      <alignment horizontal="right" vertical="center"/>
    </xf>
    <xf numFmtId="184" fontId="47" fillId="0" borderId="0" xfId="17380" applyNumberFormat="1" applyFont="1" applyFill="1" applyBorder="1" applyAlignment="1" applyProtection="1">
      <alignment horizontal="right" vertical="center"/>
    </xf>
    <xf numFmtId="4" fontId="29" fillId="0" borderId="0" xfId="3" applyNumberFormat="1" applyFont="1" applyAlignment="1" applyProtection="1">
      <alignment horizontal="right" vertical="center"/>
      <protection locked="0"/>
    </xf>
    <xf numFmtId="3" fontId="29" fillId="0" borderId="0" xfId="3" applyNumberFormat="1" applyFont="1" applyAlignment="1">
      <alignment horizontal="right" vertical="center"/>
    </xf>
    <xf numFmtId="4" fontId="29" fillId="0" borderId="0" xfId="3" applyNumberFormat="1" applyFont="1"/>
    <xf numFmtId="44" fontId="29" fillId="0" borderId="0" xfId="17380" applyFont="1" applyProtection="1"/>
    <xf numFmtId="44" fontId="29" fillId="0" borderId="0" xfId="17380" applyFont="1" applyAlignment="1" applyProtection="1">
      <alignment horizontal="right"/>
    </xf>
    <xf numFmtId="44" fontId="29" fillId="0" borderId="0" xfId="3" applyNumberFormat="1" applyFont="1"/>
    <xf numFmtId="170" fontId="29" fillId="0" borderId="0" xfId="2" applyNumberFormat="1" applyFont="1" applyProtection="1"/>
    <xf numFmtId="0" fontId="29" fillId="0" borderId="0" xfId="2" applyNumberFormat="1" applyFont="1" applyProtection="1"/>
    <xf numFmtId="0" fontId="174" fillId="111" borderId="0" xfId="3" applyFont="1" applyFill="1" applyAlignment="1">
      <alignment horizontal="center" vertical="center"/>
    </xf>
    <xf numFmtId="185" fontId="29" fillId="0" borderId="0" xfId="17380" applyNumberFormat="1" applyFont="1" applyProtection="1"/>
    <xf numFmtId="185" fontId="29" fillId="0" borderId="0" xfId="17380" applyNumberFormat="1" applyFont="1" applyAlignment="1" applyProtection="1">
      <alignment horizontal="right"/>
    </xf>
    <xf numFmtId="0" fontId="29" fillId="0" borderId="0" xfId="3" quotePrefix="1" applyFont="1"/>
    <xf numFmtId="185" fontId="29" fillId="0" borderId="0" xfId="3" applyNumberFormat="1" applyFont="1" applyAlignment="1">
      <alignment horizontal="right" vertical="center"/>
    </xf>
    <xf numFmtId="185" fontId="29" fillId="0" borderId="0" xfId="3" applyNumberFormat="1" applyFont="1" applyAlignment="1">
      <alignment horizontal="center" vertical="center"/>
    </xf>
    <xf numFmtId="185" fontId="29" fillId="0" borderId="0" xfId="3" applyNumberFormat="1" applyFont="1" applyAlignment="1" applyProtection="1">
      <alignment horizontal="right" vertical="center"/>
      <protection locked="0"/>
    </xf>
    <xf numFmtId="185" fontId="47" fillId="0" borderId="0" xfId="3" applyNumberFormat="1" applyFont="1" applyAlignment="1">
      <alignment horizontal="right" vertical="center"/>
    </xf>
    <xf numFmtId="185" fontId="29" fillId="0" borderId="0" xfId="3" applyNumberFormat="1" applyFont="1"/>
    <xf numFmtId="185" fontId="158" fillId="0" borderId="0" xfId="3" applyNumberFormat="1" applyFont="1" applyAlignment="1" applyProtection="1">
      <alignment horizontal="right" vertical="center"/>
      <protection locked="0"/>
    </xf>
    <xf numFmtId="185" fontId="50" fillId="0" borderId="0" xfId="3" applyNumberFormat="1" applyFont="1" applyAlignment="1">
      <alignment horizontal="right" vertical="center"/>
    </xf>
    <xf numFmtId="3" fontId="0" fillId="0" borderId="0" xfId="0" applyNumberFormat="1"/>
    <xf numFmtId="167" fontId="115" fillId="112" borderId="109" xfId="4419" applyFont="1" applyFill="1" applyBorder="1" applyAlignment="1" applyProtection="1">
      <alignment vertical="center" wrapText="1"/>
    </xf>
    <xf numFmtId="188" fontId="115" fillId="105" borderId="109" xfId="0" applyNumberFormat="1" applyFont="1" applyFill="1" applyBorder="1" applyAlignment="1">
      <alignment vertical="center" wrapText="1"/>
    </xf>
    <xf numFmtId="167" fontId="115" fillId="110" borderId="109" xfId="4419" applyFont="1" applyFill="1" applyBorder="1" applyAlignment="1" applyProtection="1">
      <alignment vertical="center" wrapText="1"/>
    </xf>
    <xf numFmtId="1" fontId="1" fillId="110" borderId="164" xfId="0" applyNumberFormat="1" applyFont="1" applyFill="1" applyBorder="1" applyAlignment="1">
      <alignment horizontal="center" vertical="center"/>
    </xf>
    <xf numFmtId="1" fontId="1" fillId="110" borderId="171" xfId="0" applyNumberFormat="1" applyFont="1" applyFill="1" applyBorder="1" applyAlignment="1">
      <alignment horizontal="center" vertical="center"/>
    </xf>
    <xf numFmtId="1" fontId="52" fillId="110" borderId="171" xfId="0" applyNumberFormat="1" applyFont="1" applyFill="1" applyBorder="1" applyAlignment="1">
      <alignment horizontal="center" vertical="center"/>
    </xf>
    <xf numFmtId="0" fontId="175" fillId="0" borderId="0" xfId="0" applyFont="1"/>
    <xf numFmtId="0" fontId="176" fillId="0" borderId="0" xfId="0" applyFont="1"/>
    <xf numFmtId="189" fontId="115" fillId="35" borderId="109" xfId="4419" applyNumberFormat="1" applyFont="1" applyFill="1" applyBorder="1" applyAlignment="1" applyProtection="1">
      <alignment vertical="center" wrapText="1"/>
    </xf>
    <xf numFmtId="0" fontId="0" fillId="0" borderId="0" xfId="0" quotePrefix="1"/>
    <xf numFmtId="44" fontId="0" fillId="0" borderId="0" xfId="17380" applyFont="1"/>
    <xf numFmtId="188" fontId="0" fillId="0" borderId="0" xfId="0" applyNumberFormat="1"/>
    <xf numFmtId="3" fontId="52" fillId="35" borderId="111" xfId="11" applyNumberFormat="1" applyFont="1" applyFill="1" applyBorder="1" applyAlignment="1">
      <alignment horizontal="center" vertical="center" wrapText="1"/>
    </xf>
    <xf numFmtId="0" fontId="0" fillId="107" borderId="0" xfId="0" applyFill="1"/>
    <xf numFmtId="3" fontId="52" fillId="107" borderId="109" xfId="0" applyNumberFormat="1" applyFont="1" applyFill="1" applyBorder="1" applyAlignment="1">
      <alignment vertical="center" wrapText="1"/>
    </xf>
    <xf numFmtId="3" fontId="115" fillId="107" borderId="111" xfId="11" applyNumberFormat="1" applyFont="1" applyFill="1" applyBorder="1" applyAlignment="1">
      <alignment horizontal="center" vertical="center" wrapText="1"/>
    </xf>
    <xf numFmtId="167" fontId="115" fillId="107" borderId="109" xfId="4419" applyFont="1" applyFill="1" applyBorder="1" applyAlignment="1" applyProtection="1">
      <alignment vertical="center" wrapText="1"/>
    </xf>
    <xf numFmtId="185" fontId="115" fillId="107" borderId="109" xfId="0" applyNumberFormat="1" applyFont="1" applyFill="1" applyBorder="1" applyAlignment="1">
      <alignment vertical="center" wrapText="1"/>
    </xf>
    <xf numFmtId="1" fontId="150" fillId="107" borderId="200" xfId="0" applyNumberFormat="1" applyFont="1" applyFill="1" applyBorder="1" applyAlignment="1">
      <alignment horizontal="center" vertical="center"/>
    </xf>
    <xf numFmtId="44" fontId="0" fillId="107" borderId="0" xfId="17380" applyFont="1" applyFill="1"/>
    <xf numFmtId="190" fontId="0" fillId="0" borderId="0" xfId="0" applyNumberFormat="1"/>
    <xf numFmtId="3" fontId="52" fillId="113" borderId="109" xfId="0" applyNumberFormat="1" applyFont="1" applyFill="1" applyBorder="1" applyAlignment="1">
      <alignment vertical="center" wrapText="1"/>
    </xf>
    <xf numFmtId="3" fontId="115" fillId="113" borderId="111" xfId="11" applyNumberFormat="1" applyFont="1" applyFill="1" applyBorder="1" applyAlignment="1">
      <alignment horizontal="center" vertical="center" wrapText="1"/>
    </xf>
    <xf numFmtId="167" fontId="115" fillId="113" borderId="109" xfId="4419" applyFont="1" applyFill="1" applyBorder="1" applyAlignment="1" applyProtection="1">
      <alignment vertical="center" wrapText="1"/>
    </xf>
    <xf numFmtId="185" fontId="115" fillId="113" borderId="109" xfId="0" applyNumberFormat="1" applyFont="1" applyFill="1" applyBorder="1" applyAlignment="1">
      <alignment vertical="center" wrapText="1"/>
    </xf>
    <xf numFmtId="1" fontId="150" fillId="113" borderId="200" xfId="0" applyNumberFormat="1" applyFont="1" applyFill="1" applyBorder="1" applyAlignment="1">
      <alignment horizontal="center" vertical="center"/>
    </xf>
    <xf numFmtId="0" fontId="0" fillId="113" borderId="0" xfId="0" applyFill="1"/>
    <xf numFmtId="44" fontId="0" fillId="113" borderId="0" xfId="17380" applyFont="1" applyFill="1"/>
    <xf numFmtId="188" fontId="0" fillId="113" borderId="0" xfId="0" applyNumberFormat="1" applyFill="1"/>
    <xf numFmtId="190" fontId="0" fillId="111" borderId="0" xfId="0" applyNumberFormat="1" applyFill="1"/>
    <xf numFmtId="170" fontId="0" fillId="0" borderId="0" xfId="2" applyNumberFormat="1" applyFont="1"/>
    <xf numFmtId="170" fontId="0" fillId="111" borderId="0" xfId="2" applyNumberFormat="1" applyFont="1" applyFill="1"/>
    <xf numFmtId="0" fontId="150" fillId="114" borderId="0" xfId="11" applyFont="1" applyFill="1"/>
    <xf numFmtId="0" fontId="115" fillId="114" borderId="110" xfId="17367" quotePrefix="1" applyFont="1" applyFill="1" applyBorder="1" applyAlignment="1" applyProtection="1">
      <alignment horizontal="left" vertical="center" shrinkToFit="1"/>
      <protection locked="0"/>
    </xf>
    <xf numFmtId="0" fontId="154" fillId="114" borderId="73" xfId="11" applyFont="1" applyFill="1" applyBorder="1" applyAlignment="1">
      <alignment horizontal="left" vertical="center" wrapText="1"/>
    </xf>
    <xf numFmtId="0" fontId="154" fillId="114" borderId="111" xfId="11" applyFont="1" applyFill="1" applyBorder="1" applyAlignment="1">
      <alignment horizontal="left" vertical="center" wrapText="1"/>
    </xf>
    <xf numFmtId="0" fontId="52" fillId="114" borderId="109" xfId="0" applyFont="1" applyFill="1" applyBorder="1" applyAlignment="1">
      <alignment horizontal="left" vertical="center" wrapText="1"/>
    </xf>
    <xf numFmtId="3" fontId="52" fillId="114" borderId="109" xfId="0" applyNumberFormat="1" applyFont="1" applyFill="1" applyBorder="1" applyAlignment="1">
      <alignment vertical="center" wrapText="1"/>
    </xf>
    <xf numFmtId="3" fontId="115" fillId="114" borderId="111" xfId="11" applyNumberFormat="1" applyFont="1" applyFill="1" applyBorder="1" applyAlignment="1">
      <alignment horizontal="center" vertical="center" wrapText="1"/>
    </xf>
    <xf numFmtId="167" fontId="115" fillId="114" borderId="109" xfId="4419" applyFont="1" applyFill="1" applyBorder="1" applyAlignment="1" applyProtection="1">
      <alignment vertical="center" wrapText="1"/>
    </xf>
    <xf numFmtId="2" fontId="115" fillId="114" borderId="42" xfId="2" applyNumberFormat="1" applyFont="1" applyFill="1" applyBorder="1" applyAlignment="1" applyProtection="1">
      <alignment vertical="center" wrapText="1"/>
    </xf>
    <xf numFmtId="1" fontId="150" fillId="114" borderId="171" xfId="0" applyNumberFormat="1" applyFont="1" applyFill="1" applyBorder="1" applyAlignment="1">
      <alignment horizontal="center" vertical="center"/>
    </xf>
    <xf numFmtId="1" fontId="150" fillId="114" borderId="200" xfId="0" applyNumberFormat="1" applyFont="1" applyFill="1" applyBorder="1" applyAlignment="1">
      <alignment horizontal="center" vertical="center"/>
    </xf>
    <xf numFmtId="1" fontId="150" fillId="114" borderId="199" xfId="0" applyNumberFormat="1" applyFont="1" applyFill="1" applyBorder="1" applyAlignment="1">
      <alignment horizontal="center" vertical="center"/>
    </xf>
    <xf numFmtId="0" fontId="150" fillId="115" borderId="0" xfId="11" applyFont="1" applyFill="1"/>
    <xf numFmtId="0" fontId="115" fillId="115" borderId="110" xfId="17367" quotePrefix="1" applyFont="1" applyFill="1" applyBorder="1" applyAlignment="1" applyProtection="1">
      <alignment horizontal="left" vertical="center" shrinkToFit="1"/>
      <protection locked="0"/>
    </xf>
    <xf numFmtId="0" fontId="154" fillId="115" borderId="73" xfId="11" applyFont="1" applyFill="1" applyBorder="1" applyAlignment="1">
      <alignment horizontal="left" vertical="center" wrapText="1"/>
    </xf>
    <xf numFmtId="0" fontId="154" fillId="115" borderId="111" xfId="11" applyFont="1" applyFill="1" applyBorder="1" applyAlignment="1">
      <alignment horizontal="left" vertical="center" wrapText="1"/>
    </xf>
    <xf numFmtId="0" fontId="52" fillId="115" borderId="109" xfId="0" applyFont="1" applyFill="1" applyBorder="1" applyAlignment="1">
      <alignment horizontal="left" vertical="center" wrapText="1"/>
    </xf>
    <xf numFmtId="3" fontId="52" fillId="115" borderId="109" xfId="0" applyNumberFormat="1" applyFont="1" applyFill="1" applyBorder="1" applyAlignment="1">
      <alignment vertical="center" wrapText="1"/>
    </xf>
    <xf numFmtId="3" fontId="115" fillId="115" borderId="111" xfId="11" applyNumberFormat="1" applyFont="1" applyFill="1" applyBorder="1" applyAlignment="1">
      <alignment horizontal="center" vertical="center" wrapText="1"/>
    </xf>
    <xf numFmtId="167" fontId="115" fillId="115" borderId="109" xfId="4419" applyFont="1" applyFill="1" applyBorder="1" applyAlignment="1" applyProtection="1">
      <alignment vertical="center" wrapText="1"/>
    </xf>
    <xf numFmtId="167" fontId="115" fillId="115" borderId="42" xfId="1" applyFont="1" applyFill="1" applyBorder="1" applyAlignment="1" applyProtection="1">
      <alignment vertical="center" wrapText="1"/>
    </xf>
    <xf numFmtId="1" fontId="150" fillId="115" borderId="171" xfId="0" applyNumberFormat="1" applyFont="1" applyFill="1" applyBorder="1" applyAlignment="1">
      <alignment horizontal="center" vertical="center"/>
    </xf>
    <xf numFmtId="1" fontId="150" fillId="115" borderId="200" xfId="0" applyNumberFormat="1" applyFont="1" applyFill="1" applyBorder="1" applyAlignment="1">
      <alignment horizontal="center" vertical="center"/>
    </xf>
    <xf numFmtId="1" fontId="150" fillId="115" borderId="199" xfId="0" applyNumberFormat="1" applyFont="1" applyFill="1" applyBorder="1" applyAlignment="1">
      <alignment horizontal="center" vertical="center"/>
    </xf>
    <xf numFmtId="0" fontId="0" fillId="102" borderId="0" xfId="0" applyFill="1"/>
    <xf numFmtId="3" fontId="0" fillId="113" borderId="0" xfId="0" applyNumberFormat="1" applyFill="1"/>
    <xf numFmtId="2" fontId="29" fillId="33" borderId="0" xfId="23" applyNumberFormat="1" applyFont="1" applyFill="1" applyProtection="1">
      <protection locked="0"/>
    </xf>
    <xf numFmtId="10" fontId="29" fillId="33" borderId="0" xfId="23" applyNumberFormat="1" applyFont="1" applyFill="1" applyAlignment="1">
      <alignment vertical="center"/>
    </xf>
    <xf numFmtId="168" fontId="115" fillId="105" borderId="109" xfId="0" applyNumberFormat="1" applyFont="1" applyFill="1" applyBorder="1" applyAlignment="1">
      <alignment vertical="center" wrapText="1"/>
    </xf>
    <xf numFmtId="168" fontId="115" fillId="114" borderId="109" xfId="0" applyNumberFormat="1" applyFont="1" applyFill="1" applyBorder="1" applyAlignment="1">
      <alignment vertical="center" wrapText="1"/>
    </xf>
    <xf numFmtId="168" fontId="115" fillId="115" borderId="109" xfId="0" applyNumberFormat="1" applyFont="1" applyFill="1" applyBorder="1" applyAlignment="1">
      <alignment vertical="center" wrapText="1"/>
    </xf>
    <xf numFmtId="2" fontId="29" fillId="110" borderId="177" xfId="3" applyNumberFormat="1" applyFont="1" applyFill="1" applyBorder="1" applyAlignment="1">
      <alignment horizontal="right" vertical="center"/>
    </xf>
    <xf numFmtId="0" fontId="42" fillId="34" borderId="24" xfId="3" applyFont="1" applyFill="1" applyBorder="1" applyAlignment="1" applyProtection="1">
      <alignment horizontal="left" vertical="center"/>
      <protection locked="0"/>
    </xf>
    <xf numFmtId="0" fontId="42" fillId="34" borderId="25" xfId="3" applyFont="1" applyFill="1" applyBorder="1" applyAlignment="1" applyProtection="1">
      <alignment horizontal="left" vertical="center"/>
      <protection locked="0"/>
    </xf>
    <xf numFmtId="0" fontId="42" fillId="34" borderId="24" xfId="3" applyFont="1" applyFill="1" applyBorder="1" applyAlignment="1" applyProtection="1">
      <alignment horizontal="center" vertical="center"/>
      <protection locked="0"/>
    </xf>
    <xf numFmtId="0" fontId="167" fillId="34" borderId="12" xfId="3" applyFont="1" applyFill="1" applyBorder="1" applyAlignment="1" applyProtection="1">
      <alignment horizontal="center" vertical="center" wrapText="1"/>
      <protection locked="0"/>
    </xf>
    <xf numFmtId="0" fontId="168" fillId="34" borderId="12" xfId="3" applyFont="1" applyFill="1" applyBorder="1" applyAlignment="1" applyProtection="1">
      <alignment horizontal="center" vertical="center"/>
      <protection locked="0"/>
    </xf>
    <xf numFmtId="0" fontId="168" fillId="34" borderId="0" xfId="3" applyFont="1" applyFill="1" applyAlignment="1" applyProtection="1">
      <alignment horizontal="center" vertical="center"/>
      <protection locked="0"/>
    </xf>
    <xf numFmtId="0" fontId="168" fillId="34" borderId="10" xfId="3" applyFont="1" applyFill="1" applyBorder="1" applyAlignment="1" applyProtection="1">
      <alignment horizontal="center" vertical="center"/>
      <protection locked="0"/>
    </xf>
    <xf numFmtId="0" fontId="42" fillId="34" borderId="22" xfId="3" applyFont="1" applyFill="1" applyBorder="1" applyAlignment="1" applyProtection="1">
      <alignment horizontal="center" vertical="center"/>
      <protection locked="0"/>
    </xf>
    <xf numFmtId="49" fontId="42" fillId="0" borderId="11" xfId="3" applyNumberFormat="1" applyFont="1" applyBorder="1" applyAlignment="1" applyProtection="1">
      <alignment horizontal="left" vertical="top" wrapText="1"/>
      <protection locked="0"/>
    </xf>
    <xf numFmtId="49" fontId="42" fillId="0" borderId="12" xfId="3" applyNumberFormat="1" applyFont="1" applyBorder="1" applyAlignment="1" applyProtection="1">
      <alignment horizontal="left" vertical="top" wrapText="1"/>
      <protection locked="0"/>
    </xf>
    <xf numFmtId="49" fontId="42" fillId="0" borderId="13" xfId="3" applyNumberFormat="1" applyFont="1" applyBorder="1" applyAlignment="1" applyProtection="1">
      <alignment horizontal="left" vertical="top" wrapText="1"/>
      <protection locked="0"/>
    </xf>
    <xf numFmtId="49" fontId="42" fillId="0" borderId="34" xfId="3" applyNumberFormat="1" applyFont="1" applyBorder="1" applyAlignment="1" applyProtection="1">
      <alignment horizontal="left" vertical="top" wrapText="1"/>
      <protection locked="0"/>
    </xf>
    <xf numFmtId="49" fontId="42" fillId="0" borderId="37" xfId="3" applyNumberFormat="1" applyFont="1" applyBorder="1" applyAlignment="1" applyProtection="1">
      <alignment horizontal="left" vertical="top" wrapText="1"/>
      <protection locked="0"/>
    </xf>
    <xf numFmtId="49" fontId="42" fillId="0" borderId="46" xfId="3" applyNumberFormat="1" applyFont="1" applyBorder="1" applyAlignment="1" applyProtection="1">
      <alignment horizontal="left" vertical="top" wrapText="1"/>
      <protection locked="0"/>
    </xf>
    <xf numFmtId="0" fontId="42" fillId="34" borderId="45" xfId="3" applyFont="1" applyFill="1" applyBorder="1" applyAlignment="1" applyProtection="1">
      <alignment horizontal="center" vertical="center"/>
      <protection locked="0"/>
    </xf>
    <xf numFmtId="0" fontId="42" fillId="34" borderId="22" xfId="3" applyFont="1" applyFill="1" applyBorder="1" applyAlignment="1" applyProtection="1">
      <alignment horizontal="left" vertical="center"/>
      <protection locked="0"/>
    </xf>
    <xf numFmtId="0" fontId="42" fillId="34" borderId="23" xfId="3" applyFont="1" applyFill="1" applyBorder="1" applyAlignment="1" applyProtection="1">
      <alignment horizontal="left" vertical="center"/>
      <protection locked="0"/>
    </xf>
    <xf numFmtId="0" fontId="43" fillId="34" borderId="22" xfId="3" applyFont="1" applyFill="1" applyBorder="1" applyAlignment="1" applyProtection="1">
      <alignment horizontal="center" vertical="center"/>
      <protection locked="0"/>
    </xf>
    <xf numFmtId="0" fontId="43" fillId="34" borderId="23" xfId="3" applyFont="1" applyFill="1" applyBorder="1" applyAlignment="1" applyProtection="1">
      <alignment horizontal="center" vertical="center"/>
      <protection locked="0"/>
    </xf>
    <xf numFmtId="0" fontId="37" fillId="34" borderId="22" xfId="3" applyFont="1" applyFill="1" applyBorder="1" applyAlignment="1" applyProtection="1">
      <alignment horizontal="left" vertical="center"/>
      <protection locked="0"/>
    </xf>
    <xf numFmtId="0" fontId="37" fillId="34" borderId="23" xfId="3" applyFont="1" applyFill="1" applyBorder="1" applyAlignment="1" applyProtection="1">
      <alignment horizontal="left" vertical="center"/>
      <protection locked="0"/>
    </xf>
    <xf numFmtId="0" fontId="34" fillId="33" borderId="36" xfId="3" applyFont="1" applyFill="1" applyBorder="1" applyAlignment="1">
      <alignment horizontal="center" vertical="center" wrapText="1"/>
    </xf>
    <xf numFmtId="0" fontId="34" fillId="33" borderId="38" xfId="3" applyFont="1" applyFill="1" applyBorder="1" applyAlignment="1">
      <alignment horizontal="center" vertical="center" wrapText="1"/>
    </xf>
    <xf numFmtId="0" fontId="34" fillId="33" borderId="39" xfId="3" applyFont="1" applyFill="1" applyBorder="1" applyAlignment="1">
      <alignment horizontal="center" vertical="center" wrapText="1"/>
    </xf>
    <xf numFmtId="170" fontId="159" fillId="33" borderId="41" xfId="3" applyNumberFormat="1" applyFont="1" applyFill="1" applyBorder="1" applyAlignment="1" applyProtection="1">
      <alignment horizontal="center" vertical="center"/>
      <protection locked="0"/>
    </xf>
    <xf numFmtId="0" fontId="42" fillId="34" borderId="19" xfId="3" applyFont="1" applyFill="1" applyBorder="1" applyAlignment="1" applyProtection="1">
      <alignment horizontal="center" vertical="center"/>
      <protection locked="0"/>
    </xf>
    <xf numFmtId="0" fontId="42" fillId="34" borderId="37" xfId="3" applyFont="1" applyFill="1" applyBorder="1" applyAlignment="1" applyProtection="1">
      <alignment horizontal="center" vertical="center"/>
      <protection locked="0"/>
    </xf>
    <xf numFmtId="0" fontId="43" fillId="33" borderId="10" xfId="3" applyFont="1" applyFill="1" applyBorder="1" applyAlignment="1">
      <alignment horizontal="center"/>
    </xf>
    <xf numFmtId="3" fontId="48" fillId="34" borderId="22" xfId="3" applyNumberFormat="1" applyFont="1" applyFill="1" applyBorder="1" applyAlignment="1" applyProtection="1">
      <alignment horizontal="center" vertical="center"/>
      <protection locked="0"/>
    </xf>
    <xf numFmtId="3" fontId="48" fillId="34" borderId="23" xfId="3" applyNumberFormat="1" applyFont="1" applyFill="1" applyBorder="1" applyAlignment="1" applyProtection="1">
      <alignment horizontal="center" vertical="center"/>
      <protection locked="0"/>
    </xf>
    <xf numFmtId="169" fontId="48" fillId="34" borderId="24" xfId="3" applyNumberFormat="1" applyFont="1" applyFill="1" applyBorder="1" applyAlignment="1" applyProtection="1">
      <alignment horizontal="center" vertical="center"/>
      <protection locked="0"/>
    </xf>
    <xf numFmtId="169" fontId="48" fillId="34" borderId="25" xfId="3" applyNumberFormat="1" applyFont="1" applyFill="1" applyBorder="1" applyAlignment="1" applyProtection="1">
      <alignment horizontal="center" vertical="center"/>
      <protection locked="0"/>
    </xf>
    <xf numFmtId="0" fontId="42" fillId="34" borderId="22" xfId="3" applyFont="1" applyFill="1" applyBorder="1" applyAlignment="1" applyProtection="1">
      <alignment horizontal="left" vertical="center" wrapText="1"/>
      <protection locked="0"/>
    </xf>
    <xf numFmtId="49" fontId="42" fillId="0" borderId="18" xfId="3" applyNumberFormat="1" applyFont="1" applyBorder="1" applyAlignment="1" applyProtection="1">
      <alignment horizontal="center" vertical="top" wrapText="1"/>
      <protection locked="0"/>
    </xf>
    <xf numFmtId="49" fontId="42" fillId="0" borderId="19" xfId="3" applyNumberFormat="1" applyFont="1" applyBorder="1" applyAlignment="1" applyProtection="1">
      <alignment horizontal="center" vertical="top" wrapText="1"/>
      <protection locked="0"/>
    </xf>
    <xf numFmtId="49" fontId="42" fillId="0" borderId="20" xfId="3" applyNumberFormat="1" applyFont="1" applyBorder="1" applyAlignment="1" applyProtection="1">
      <alignment horizontal="center" vertical="top" wrapText="1"/>
      <protection locked="0"/>
    </xf>
    <xf numFmtId="0" fontId="43" fillId="33" borderId="0" xfId="3" applyFont="1" applyFill="1" applyAlignment="1">
      <alignment horizontal="center"/>
    </xf>
    <xf numFmtId="49" fontId="41" fillId="34" borderId="24" xfId="3" applyNumberFormat="1" applyFont="1" applyFill="1" applyBorder="1" applyAlignment="1" applyProtection="1">
      <alignment horizontal="left" vertical="center"/>
      <protection locked="0"/>
    </xf>
    <xf numFmtId="49" fontId="41" fillId="34" borderId="25" xfId="3" applyNumberFormat="1" applyFont="1" applyFill="1" applyBorder="1" applyAlignment="1" applyProtection="1">
      <alignment horizontal="left" vertical="center"/>
      <protection locked="0"/>
    </xf>
    <xf numFmtId="0" fontId="27" fillId="34" borderId="22" xfId="4" applyNumberFormat="1" applyFill="1" applyBorder="1" applyAlignment="1" applyProtection="1">
      <alignment horizontal="left" vertical="center"/>
      <protection locked="0"/>
    </xf>
    <xf numFmtId="0" fontId="40" fillId="34" borderId="22" xfId="4" applyNumberFormat="1" applyFont="1" applyFill="1" applyBorder="1" applyAlignment="1" applyProtection="1">
      <alignment horizontal="left" vertical="center"/>
      <protection locked="0"/>
    </xf>
    <xf numFmtId="0" fontId="40" fillId="34" borderId="23" xfId="4" applyNumberFormat="1" applyFont="1" applyFill="1" applyBorder="1" applyAlignment="1" applyProtection="1">
      <alignment horizontal="left" vertical="center"/>
      <protection locked="0"/>
    </xf>
    <xf numFmtId="0" fontId="47" fillId="33" borderId="19" xfId="3" applyFont="1" applyFill="1" applyBorder="1" applyAlignment="1">
      <alignment horizontal="left" vertical="center"/>
    </xf>
    <xf numFmtId="0" fontId="47" fillId="33" borderId="20" xfId="3" applyFont="1" applyFill="1" applyBorder="1" applyAlignment="1">
      <alignment horizontal="left" vertical="center"/>
    </xf>
    <xf numFmtId="0" fontId="47" fillId="33" borderId="24" xfId="3" applyFont="1" applyFill="1" applyBorder="1" applyAlignment="1">
      <alignment horizontal="left" vertical="center"/>
    </xf>
    <xf numFmtId="0" fontId="47" fillId="33" borderId="25" xfId="3" applyFont="1" applyFill="1" applyBorder="1" applyAlignment="1">
      <alignment horizontal="left" vertical="center"/>
    </xf>
    <xf numFmtId="49" fontId="37" fillId="34" borderId="22" xfId="3" applyNumberFormat="1" applyFont="1" applyFill="1" applyBorder="1" applyAlignment="1" applyProtection="1">
      <alignment horizontal="left" vertical="center"/>
      <protection locked="0"/>
    </xf>
    <xf numFmtId="49" fontId="37" fillId="34" borderId="23" xfId="3" applyNumberFormat="1" applyFont="1" applyFill="1" applyBorder="1" applyAlignment="1" applyProtection="1">
      <alignment horizontal="left" vertical="center"/>
      <protection locked="0"/>
    </xf>
    <xf numFmtId="0" fontId="37" fillId="34" borderId="19" xfId="3" applyFont="1" applyFill="1" applyBorder="1" applyAlignment="1" applyProtection="1">
      <alignment horizontal="left" vertical="center"/>
      <protection locked="0"/>
    </xf>
    <xf numFmtId="0" fontId="37" fillId="34" borderId="20" xfId="3" applyFont="1" applyFill="1" applyBorder="1" applyAlignment="1" applyProtection="1">
      <alignment horizontal="left" vertical="center"/>
      <protection locked="0"/>
    </xf>
    <xf numFmtId="14" fontId="37" fillId="34" borderId="24" xfId="3" applyNumberFormat="1" applyFont="1" applyFill="1" applyBorder="1" applyAlignment="1" applyProtection="1">
      <alignment horizontal="left" vertical="center"/>
      <protection locked="0"/>
    </xf>
    <xf numFmtId="14" fontId="37" fillId="34" borderId="25" xfId="3" applyNumberFormat="1" applyFont="1" applyFill="1" applyBorder="1" applyAlignment="1" applyProtection="1">
      <alignment horizontal="left" vertical="center"/>
      <protection locked="0"/>
    </xf>
    <xf numFmtId="0" fontId="37" fillId="34" borderId="24" xfId="3" applyFont="1" applyFill="1" applyBorder="1" applyAlignment="1" applyProtection="1">
      <alignment horizontal="left" vertical="center"/>
      <protection locked="0"/>
    </xf>
    <xf numFmtId="0" fontId="43" fillId="33" borderId="12" xfId="3" applyFont="1" applyFill="1" applyBorder="1" applyAlignment="1">
      <alignment horizontal="center"/>
    </xf>
    <xf numFmtId="0" fontId="50" fillId="35" borderId="22" xfId="23" applyFont="1" applyFill="1" applyBorder="1" applyAlignment="1">
      <alignment horizontal="left" vertical="center"/>
    </xf>
    <xf numFmtId="0" fontId="50" fillId="35" borderId="23" xfId="23" applyFont="1" applyFill="1" applyBorder="1" applyAlignment="1">
      <alignment horizontal="left" vertical="center"/>
    </xf>
    <xf numFmtId="14" fontId="50" fillId="35" borderId="24" xfId="23" applyNumberFormat="1" applyFont="1" applyFill="1" applyBorder="1" applyAlignment="1">
      <alignment horizontal="left" vertical="center"/>
    </xf>
    <xf numFmtId="14" fontId="50" fillId="35" borderId="25" xfId="23" applyNumberFormat="1" applyFont="1" applyFill="1" applyBorder="1" applyAlignment="1">
      <alignment horizontal="left" vertical="center"/>
    </xf>
    <xf numFmtId="0" fontId="50" fillId="35" borderId="24" xfId="23" applyFont="1" applyFill="1" applyBorder="1" applyAlignment="1">
      <alignment horizontal="left" vertical="center"/>
    </xf>
    <xf numFmtId="0" fontId="34" fillId="33" borderId="16" xfId="23" applyFont="1" applyFill="1" applyBorder="1" applyAlignment="1">
      <alignment horizontal="left"/>
    </xf>
    <xf numFmtId="0" fontId="34" fillId="33" borderId="10" xfId="23" applyFont="1" applyFill="1" applyBorder="1" applyAlignment="1">
      <alignment horizontal="left"/>
    </xf>
    <xf numFmtId="49" fontId="50" fillId="35" borderId="19" xfId="23" applyNumberFormat="1" applyFont="1" applyFill="1" applyBorder="1" applyAlignment="1">
      <alignment horizontal="left" vertical="center"/>
    </xf>
    <xf numFmtId="49" fontId="50" fillId="35" borderId="20" xfId="23" applyNumberFormat="1" applyFont="1" applyFill="1" applyBorder="1" applyAlignment="1">
      <alignment horizontal="left" vertical="center"/>
    </xf>
    <xf numFmtId="0" fontId="50" fillId="35" borderId="19" xfId="23" applyFont="1" applyFill="1" applyBorder="1" applyAlignment="1">
      <alignment horizontal="left" vertical="center"/>
    </xf>
    <xf numFmtId="0" fontId="28" fillId="35" borderId="22" xfId="24" applyNumberFormat="1" applyFont="1" applyFill="1" applyBorder="1" applyAlignment="1" applyProtection="1">
      <alignment horizontal="left" vertical="center"/>
    </xf>
    <xf numFmtId="0" fontId="50" fillId="35" borderId="37" xfId="23" applyFont="1" applyFill="1" applyBorder="1" applyAlignment="1">
      <alignment horizontal="left" vertical="center"/>
    </xf>
    <xf numFmtId="0" fontId="20" fillId="0" borderId="97" xfId="0" applyFont="1" applyBorder="1" applyAlignment="1">
      <alignment horizontal="center"/>
    </xf>
    <xf numFmtId="0" fontId="148" fillId="99" borderId="101" xfId="9906" applyFont="1" applyFill="1" applyBorder="1" applyAlignment="1">
      <alignment horizontal="center"/>
    </xf>
    <xf numFmtId="0" fontId="148" fillId="99" borderId="69" xfId="9906" applyFont="1" applyFill="1" applyBorder="1" applyAlignment="1">
      <alignment horizontal="center"/>
    </xf>
    <xf numFmtId="0" fontId="148" fillId="101" borderId="101" xfId="9906" applyFont="1" applyFill="1" applyBorder="1" applyAlignment="1">
      <alignment horizontal="center"/>
    </xf>
    <xf numFmtId="0" fontId="148" fillId="101" borderId="69" xfId="9906" applyFont="1" applyFill="1" applyBorder="1" applyAlignment="1">
      <alignment horizontal="center"/>
    </xf>
    <xf numFmtId="0" fontId="148" fillId="102" borderId="101" xfId="9906" applyFont="1" applyFill="1" applyBorder="1" applyAlignment="1">
      <alignment horizontal="center"/>
    </xf>
    <xf numFmtId="0" fontId="148" fillId="102" borderId="69" xfId="9906" applyFont="1" applyFill="1" applyBorder="1" applyAlignment="1">
      <alignment horizontal="center"/>
    </xf>
    <xf numFmtId="0" fontId="148" fillId="103" borderId="101" xfId="9906" applyFont="1" applyFill="1" applyBorder="1" applyAlignment="1">
      <alignment horizontal="center"/>
    </xf>
    <xf numFmtId="0" fontId="148" fillId="103" borderId="69" xfId="9906" applyFont="1" applyFill="1" applyBorder="1" applyAlignment="1">
      <alignment horizontal="center"/>
    </xf>
  </cellXfs>
  <cellStyles count="17383">
    <cellStyle name="_Tabelle1" xfId="27" xr:uid="{00000000-0005-0000-0000-000000000000}"/>
    <cellStyle name="=C:\WINNT\SYSTEM32\COMMAND.COM" xfId="28" xr:uid="{00000000-0005-0000-0000-000001000000}"/>
    <cellStyle name="10 Tonnen Grenze" xfId="29" xr:uid="{00000000-0005-0000-0000-000002000000}"/>
    <cellStyle name="10 Tonnen Grenze 2" xfId="30" xr:uid="{00000000-0005-0000-0000-000003000000}"/>
    <cellStyle name="10 Tonnen Grenze 2 2" xfId="31" xr:uid="{00000000-0005-0000-0000-000004000000}"/>
    <cellStyle name="20 % - Akzent1 2" xfId="32" xr:uid="{00000000-0005-0000-0000-000005000000}"/>
    <cellStyle name="20 % - Akzent1 2 2" xfId="33" xr:uid="{00000000-0005-0000-0000-000006000000}"/>
    <cellStyle name="20 % - Akzent1 3" xfId="34" xr:uid="{00000000-0005-0000-0000-000007000000}"/>
    <cellStyle name="20 % - Akzent1 4" xfId="35" xr:uid="{00000000-0005-0000-0000-000008000000}"/>
    <cellStyle name="20 % - Akzent2 2" xfId="36" xr:uid="{00000000-0005-0000-0000-000009000000}"/>
    <cellStyle name="20 % - Akzent2 2 2" xfId="37" xr:uid="{00000000-0005-0000-0000-00000A000000}"/>
    <cellStyle name="20 % - Akzent2 3" xfId="38" xr:uid="{00000000-0005-0000-0000-00000B000000}"/>
    <cellStyle name="20 % - Akzent2 4" xfId="39" xr:uid="{00000000-0005-0000-0000-00000C000000}"/>
    <cellStyle name="20 % - Akzent3 2" xfId="40" xr:uid="{00000000-0005-0000-0000-00000D000000}"/>
    <cellStyle name="20 % - Akzent3 2 2" xfId="41" xr:uid="{00000000-0005-0000-0000-00000E000000}"/>
    <cellStyle name="20 % - Akzent3 3" xfId="42" xr:uid="{00000000-0005-0000-0000-00000F000000}"/>
    <cellStyle name="20 % - Akzent3 4" xfId="43" xr:uid="{00000000-0005-0000-0000-000010000000}"/>
    <cellStyle name="20 % - Akzent4 2" xfId="44" xr:uid="{00000000-0005-0000-0000-000011000000}"/>
    <cellStyle name="20 % - Akzent4 2 2" xfId="45" xr:uid="{00000000-0005-0000-0000-000012000000}"/>
    <cellStyle name="20 % - Akzent4 3" xfId="46" xr:uid="{00000000-0005-0000-0000-000013000000}"/>
    <cellStyle name="20 % - Akzent4 4" xfId="47" xr:uid="{00000000-0005-0000-0000-000014000000}"/>
    <cellStyle name="20 % - Akzent5 2" xfId="48" xr:uid="{00000000-0005-0000-0000-000015000000}"/>
    <cellStyle name="20 % - Akzent5 2 2" xfId="49" xr:uid="{00000000-0005-0000-0000-000016000000}"/>
    <cellStyle name="20 % - Akzent5 3" xfId="50" xr:uid="{00000000-0005-0000-0000-000017000000}"/>
    <cellStyle name="20 % - Akzent5 4" xfId="51" xr:uid="{00000000-0005-0000-0000-000018000000}"/>
    <cellStyle name="20 % - Akzent6 2" xfId="52" xr:uid="{00000000-0005-0000-0000-000019000000}"/>
    <cellStyle name="20 % - Akzent6 2 2" xfId="53" xr:uid="{00000000-0005-0000-0000-00001A000000}"/>
    <cellStyle name="20 % - Akzent6 3" xfId="54" xr:uid="{00000000-0005-0000-0000-00001B000000}"/>
    <cellStyle name="20 % - Akzent6 4" xfId="55" xr:uid="{00000000-0005-0000-0000-00001C000000}"/>
    <cellStyle name="20% - Accent1" xfId="56" xr:uid="{00000000-0005-0000-0000-00001D000000}"/>
    <cellStyle name="20% - Accent1 2" xfId="57" xr:uid="{00000000-0005-0000-0000-00001E000000}"/>
    <cellStyle name="20% - Accent1 2 2" xfId="58" xr:uid="{00000000-0005-0000-0000-00001F000000}"/>
    <cellStyle name="20% - Accent1 3" xfId="59" xr:uid="{00000000-0005-0000-0000-000020000000}"/>
    <cellStyle name="20% - Accent2" xfId="60" xr:uid="{00000000-0005-0000-0000-000021000000}"/>
    <cellStyle name="20% - Accent2 2" xfId="61" xr:uid="{00000000-0005-0000-0000-000022000000}"/>
    <cellStyle name="20% - Accent2 2 2" xfId="62" xr:uid="{00000000-0005-0000-0000-000023000000}"/>
    <cellStyle name="20% - Accent2 3" xfId="63" xr:uid="{00000000-0005-0000-0000-000024000000}"/>
    <cellStyle name="20% - Accent3" xfId="64" xr:uid="{00000000-0005-0000-0000-000025000000}"/>
    <cellStyle name="20% - Accent3 2" xfId="65" xr:uid="{00000000-0005-0000-0000-000026000000}"/>
    <cellStyle name="20% - Accent3 2 2" xfId="66" xr:uid="{00000000-0005-0000-0000-000027000000}"/>
    <cellStyle name="20% - Accent3 3" xfId="67" xr:uid="{00000000-0005-0000-0000-000028000000}"/>
    <cellStyle name="20% - Accent4" xfId="68" xr:uid="{00000000-0005-0000-0000-000029000000}"/>
    <cellStyle name="20% - Accent4 2" xfId="69" xr:uid="{00000000-0005-0000-0000-00002A000000}"/>
    <cellStyle name="20% - Accent4 2 2" xfId="70" xr:uid="{00000000-0005-0000-0000-00002B000000}"/>
    <cellStyle name="20% - Accent4 3" xfId="71" xr:uid="{00000000-0005-0000-0000-00002C000000}"/>
    <cellStyle name="20% - Accent5" xfId="72" xr:uid="{00000000-0005-0000-0000-00002D000000}"/>
    <cellStyle name="20% - Accent5 2" xfId="73" xr:uid="{00000000-0005-0000-0000-00002E000000}"/>
    <cellStyle name="20% - Accent5 2 2" xfId="74" xr:uid="{00000000-0005-0000-0000-00002F000000}"/>
    <cellStyle name="20% - Accent5 3" xfId="75" xr:uid="{00000000-0005-0000-0000-000030000000}"/>
    <cellStyle name="20% - Accent6" xfId="76" xr:uid="{00000000-0005-0000-0000-000031000000}"/>
    <cellStyle name="20% - Accent6 2" xfId="77" xr:uid="{00000000-0005-0000-0000-000032000000}"/>
    <cellStyle name="20% - Accent6 2 2" xfId="78" xr:uid="{00000000-0005-0000-0000-000033000000}"/>
    <cellStyle name="20% - Accent6 3" xfId="79" xr:uid="{00000000-0005-0000-0000-000034000000}"/>
    <cellStyle name="20% - Akzent1" xfId="80" xr:uid="{00000000-0005-0000-0000-000035000000}"/>
    <cellStyle name="20% - Akzent1 2" xfId="81" xr:uid="{00000000-0005-0000-0000-000036000000}"/>
    <cellStyle name="20% - Akzent1 3" xfId="82" xr:uid="{00000000-0005-0000-0000-000037000000}"/>
    <cellStyle name="20% - Akzent2" xfId="83" xr:uid="{00000000-0005-0000-0000-000038000000}"/>
    <cellStyle name="20% - Akzent2 2" xfId="84" xr:uid="{00000000-0005-0000-0000-000039000000}"/>
    <cellStyle name="20% - Akzent2 3" xfId="85" xr:uid="{00000000-0005-0000-0000-00003A000000}"/>
    <cellStyle name="20% - Akzent3" xfId="86" xr:uid="{00000000-0005-0000-0000-00003B000000}"/>
    <cellStyle name="20% - Akzent3 2" xfId="87" xr:uid="{00000000-0005-0000-0000-00003C000000}"/>
    <cellStyle name="20% - Akzent3 3" xfId="88" xr:uid="{00000000-0005-0000-0000-00003D000000}"/>
    <cellStyle name="20% - Akzent4" xfId="89" xr:uid="{00000000-0005-0000-0000-00003E000000}"/>
    <cellStyle name="20% - Akzent4 2" xfId="90" xr:uid="{00000000-0005-0000-0000-00003F000000}"/>
    <cellStyle name="20% - Akzent4 3" xfId="91" xr:uid="{00000000-0005-0000-0000-000040000000}"/>
    <cellStyle name="20% - Akzent5" xfId="92" xr:uid="{00000000-0005-0000-0000-000041000000}"/>
    <cellStyle name="20% - Akzent5 2" xfId="93" xr:uid="{00000000-0005-0000-0000-000042000000}"/>
    <cellStyle name="20% - Akzent5 3" xfId="94" xr:uid="{00000000-0005-0000-0000-000043000000}"/>
    <cellStyle name="20% - Akzent6" xfId="95" xr:uid="{00000000-0005-0000-0000-000044000000}"/>
    <cellStyle name="20% - Akzent6 2" xfId="96" xr:uid="{00000000-0005-0000-0000-000045000000}"/>
    <cellStyle name="20% - Akzent6 3" xfId="97" xr:uid="{00000000-0005-0000-0000-000046000000}"/>
    <cellStyle name="20% - Énfasis1" xfId="98" xr:uid="{00000000-0005-0000-0000-000047000000}"/>
    <cellStyle name="20% - Énfasis2" xfId="99" xr:uid="{00000000-0005-0000-0000-000048000000}"/>
    <cellStyle name="20% - Énfasis3" xfId="100" xr:uid="{00000000-0005-0000-0000-000049000000}"/>
    <cellStyle name="20% - Énfasis4" xfId="101" xr:uid="{00000000-0005-0000-0000-00004A000000}"/>
    <cellStyle name="20% - Énfasis5" xfId="102" xr:uid="{00000000-0005-0000-0000-00004B000000}"/>
    <cellStyle name="20% - Énfasis6" xfId="103" xr:uid="{00000000-0005-0000-0000-00004C000000}"/>
    <cellStyle name="20% - 强调文字颜色 1" xfId="104" xr:uid="{00000000-0005-0000-0000-00004D000000}"/>
    <cellStyle name="20% - 强调文字颜色 2" xfId="105" xr:uid="{00000000-0005-0000-0000-00004E000000}"/>
    <cellStyle name="20% - 强调文字颜色 3" xfId="106" xr:uid="{00000000-0005-0000-0000-00004F000000}"/>
    <cellStyle name="20% - 强调文字颜色 4" xfId="107" xr:uid="{00000000-0005-0000-0000-000050000000}"/>
    <cellStyle name="20% - 强调文字颜色 5" xfId="108" xr:uid="{00000000-0005-0000-0000-000051000000}"/>
    <cellStyle name="20% - 强调文字颜色 6" xfId="109" xr:uid="{00000000-0005-0000-0000-000052000000}"/>
    <cellStyle name="40 % - Akzent1 2" xfId="110" xr:uid="{00000000-0005-0000-0000-000053000000}"/>
    <cellStyle name="40 % - Akzent1 2 2" xfId="111" xr:uid="{00000000-0005-0000-0000-000054000000}"/>
    <cellStyle name="40 % - Akzent1 3" xfId="112" xr:uid="{00000000-0005-0000-0000-000055000000}"/>
    <cellStyle name="40 % - Akzent1 4" xfId="113" xr:uid="{00000000-0005-0000-0000-000056000000}"/>
    <cellStyle name="40 % - Akzent2 2" xfId="114" xr:uid="{00000000-0005-0000-0000-000057000000}"/>
    <cellStyle name="40 % - Akzent2 2 2" xfId="115" xr:uid="{00000000-0005-0000-0000-000058000000}"/>
    <cellStyle name="40 % - Akzent2 3" xfId="116" xr:uid="{00000000-0005-0000-0000-000059000000}"/>
    <cellStyle name="40 % - Akzent2 4" xfId="117" xr:uid="{00000000-0005-0000-0000-00005A000000}"/>
    <cellStyle name="40 % - Akzent3 2" xfId="118" xr:uid="{00000000-0005-0000-0000-00005B000000}"/>
    <cellStyle name="40 % - Akzent3 2 2" xfId="119" xr:uid="{00000000-0005-0000-0000-00005C000000}"/>
    <cellStyle name="40 % - Akzent3 3" xfId="120" xr:uid="{00000000-0005-0000-0000-00005D000000}"/>
    <cellStyle name="40 % - Akzent3 4" xfId="121" xr:uid="{00000000-0005-0000-0000-00005E000000}"/>
    <cellStyle name="40 % - Akzent4 2" xfId="122" xr:uid="{00000000-0005-0000-0000-00005F000000}"/>
    <cellStyle name="40 % - Akzent4 2 2" xfId="123" xr:uid="{00000000-0005-0000-0000-000060000000}"/>
    <cellStyle name="40 % - Akzent4 3" xfId="124" xr:uid="{00000000-0005-0000-0000-000061000000}"/>
    <cellStyle name="40 % - Akzent4 4" xfId="125" xr:uid="{00000000-0005-0000-0000-000062000000}"/>
    <cellStyle name="40 % - Akzent5 2" xfId="126" xr:uid="{00000000-0005-0000-0000-000063000000}"/>
    <cellStyle name="40 % - Akzent5 2 2" xfId="127" xr:uid="{00000000-0005-0000-0000-000064000000}"/>
    <cellStyle name="40 % - Akzent5 3" xfId="128" xr:uid="{00000000-0005-0000-0000-000065000000}"/>
    <cellStyle name="40 % - Akzent5 4" xfId="129" xr:uid="{00000000-0005-0000-0000-000066000000}"/>
    <cellStyle name="40 % - Akzent6 2" xfId="130" xr:uid="{00000000-0005-0000-0000-000067000000}"/>
    <cellStyle name="40 % - Akzent6 2 2" xfId="131" xr:uid="{00000000-0005-0000-0000-000068000000}"/>
    <cellStyle name="40 % - Akzent6 3" xfId="132" xr:uid="{00000000-0005-0000-0000-000069000000}"/>
    <cellStyle name="40 % - Akzent6 4" xfId="133" xr:uid="{00000000-0005-0000-0000-00006A000000}"/>
    <cellStyle name="40% - Accent1" xfId="134" xr:uid="{00000000-0005-0000-0000-00006B000000}"/>
    <cellStyle name="40% - Accent1 2" xfId="135" xr:uid="{00000000-0005-0000-0000-00006C000000}"/>
    <cellStyle name="40% - Accent1 2 2" xfId="136" xr:uid="{00000000-0005-0000-0000-00006D000000}"/>
    <cellStyle name="40% - Accent1 3" xfId="137" xr:uid="{00000000-0005-0000-0000-00006E000000}"/>
    <cellStyle name="40% - Accent2" xfId="138" xr:uid="{00000000-0005-0000-0000-00006F000000}"/>
    <cellStyle name="40% - Accent2 2" xfId="139" xr:uid="{00000000-0005-0000-0000-000070000000}"/>
    <cellStyle name="40% - Accent2 2 2" xfId="140" xr:uid="{00000000-0005-0000-0000-000071000000}"/>
    <cellStyle name="40% - Accent2 3" xfId="141" xr:uid="{00000000-0005-0000-0000-000072000000}"/>
    <cellStyle name="40% - Accent3" xfId="142" xr:uid="{00000000-0005-0000-0000-000073000000}"/>
    <cellStyle name="40% - Accent3 2" xfId="143" xr:uid="{00000000-0005-0000-0000-000074000000}"/>
    <cellStyle name="40% - Accent3 2 2" xfId="144" xr:uid="{00000000-0005-0000-0000-000075000000}"/>
    <cellStyle name="40% - Accent3 3" xfId="145" xr:uid="{00000000-0005-0000-0000-000076000000}"/>
    <cellStyle name="40% - Accent4" xfId="146" xr:uid="{00000000-0005-0000-0000-000077000000}"/>
    <cellStyle name="40% - Accent4 2" xfId="147" xr:uid="{00000000-0005-0000-0000-000078000000}"/>
    <cellStyle name="40% - Accent4 2 2" xfId="148" xr:uid="{00000000-0005-0000-0000-000079000000}"/>
    <cellStyle name="40% - Accent4 3" xfId="149" xr:uid="{00000000-0005-0000-0000-00007A000000}"/>
    <cellStyle name="40% - Accent5" xfId="150" xr:uid="{00000000-0005-0000-0000-00007B000000}"/>
    <cellStyle name="40% - Accent5 2" xfId="151" xr:uid="{00000000-0005-0000-0000-00007C000000}"/>
    <cellStyle name="40% - Accent5 2 2" xfId="152" xr:uid="{00000000-0005-0000-0000-00007D000000}"/>
    <cellStyle name="40% - Accent5 3" xfId="153" xr:uid="{00000000-0005-0000-0000-00007E000000}"/>
    <cellStyle name="40% - Accent6" xfId="154" xr:uid="{00000000-0005-0000-0000-00007F000000}"/>
    <cellStyle name="40% - Accent6 2" xfId="155" xr:uid="{00000000-0005-0000-0000-000080000000}"/>
    <cellStyle name="40% - Accent6 2 2" xfId="156" xr:uid="{00000000-0005-0000-0000-000081000000}"/>
    <cellStyle name="40% - Accent6 3" xfId="157" xr:uid="{00000000-0005-0000-0000-000082000000}"/>
    <cellStyle name="40% - Akzent1" xfId="158" xr:uid="{00000000-0005-0000-0000-000083000000}"/>
    <cellStyle name="40% - Akzent1 2" xfId="159" xr:uid="{00000000-0005-0000-0000-000084000000}"/>
    <cellStyle name="40% - Akzent1 3" xfId="160" xr:uid="{00000000-0005-0000-0000-000085000000}"/>
    <cellStyle name="40% - Akzent2" xfId="161" xr:uid="{00000000-0005-0000-0000-000086000000}"/>
    <cellStyle name="40% - Akzent2 2" xfId="162" xr:uid="{00000000-0005-0000-0000-000087000000}"/>
    <cellStyle name="40% - Akzent2 3" xfId="163" xr:uid="{00000000-0005-0000-0000-000088000000}"/>
    <cellStyle name="40% - Akzent3" xfId="164" xr:uid="{00000000-0005-0000-0000-000089000000}"/>
    <cellStyle name="40% - Akzent3 2" xfId="165" xr:uid="{00000000-0005-0000-0000-00008A000000}"/>
    <cellStyle name="40% - Akzent3 3" xfId="166" xr:uid="{00000000-0005-0000-0000-00008B000000}"/>
    <cellStyle name="40% - Akzent4" xfId="167" xr:uid="{00000000-0005-0000-0000-00008C000000}"/>
    <cellStyle name="40% - Akzent4 2" xfId="168" xr:uid="{00000000-0005-0000-0000-00008D000000}"/>
    <cellStyle name="40% - Akzent4 3" xfId="169" xr:uid="{00000000-0005-0000-0000-00008E000000}"/>
    <cellStyle name="40% - Akzent5" xfId="170" xr:uid="{00000000-0005-0000-0000-00008F000000}"/>
    <cellStyle name="40% - Akzent5 2" xfId="171" xr:uid="{00000000-0005-0000-0000-000090000000}"/>
    <cellStyle name="40% - Akzent5 3" xfId="172" xr:uid="{00000000-0005-0000-0000-000091000000}"/>
    <cellStyle name="40% - Akzent6" xfId="173" xr:uid="{00000000-0005-0000-0000-000092000000}"/>
    <cellStyle name="40% - Akzent6 2" xfId="174" xr:uid="{00000000-0005-0000-0000-000093000000}"/>
    <cellStyle name="40% - Akzent6 3" xfId="175" xr:uid="{00000000-0005-0000-0000-000094000000}"/>
    <cellStyle name="40% - Énfasis1" xfId="176" xr:uid="{00000000-0005-0000-0000-000095000000}"/>
    <cellStyle name="40% - Énfasis2" xfId="177" xr:uid="{00000000-0005-0000-0000-000096000000}"/>
    <cellStyle name="40% - Énfasis3" xfId="178" xr:uid="{00000000-0005-0000-0000-000097000000}"/>
    <cellStyle name="40% - Énfasis4" xfId="179" xr:uid="{00000000-0005-0000-0000-000098000000}"/>
    <cellStyle name="40% - Énfasis5" xfId="180" xr:uid="{00000000-0005-0000-0000-000099000000}"/>
    <cellStyle name="40% - Énfasis6" xfId="181" xr:uid="{00000000-0005-0000-0000-00009A000000}"/>
    <cellStyle name="40% - 强调文字颜色 1" xfId="182" xr:uid="{00000000-0005-0000-0000-00009B000000}"/>
    <cellStyle name="40% - 强调文字颜色 2" xfId="183" xr:uid="{00000000-0005-0000-0000-00009C000000}"/>
    <cellStyle name="40% - 强调文字颜色 3" xfId="184" xr:uid="{00000000-0005-0000-0000-00009D000000}"/>
    <cellStyle name="40% - 强调文字颜色 4" xfId="185" xr:uid="{00000000-0005-0000-0000-00009E000000}"/>
    <cellStyle name="40% - 强调文字颜色 5" xfId="186" xr:uid="{00000000-0005-0000-0000-00009F000000}"/>
    <cellStyle name="40% - 强调文字颜色 6" xfId="187" xr:uid="{00000000-0005-0000-0000-0000A0000000}"/>
    <cellStyle name="60 % - Akzent1 2" xfId="188" xr:uid="{00000000-0005-0000-0000-0000A1000000}"/>
    <cellStyle name="60 % - Akzent1 2 2" xfId="189" xr:uid="{00000000-0005-0000-0000-0000A2000000}"/>
    <cellStyle name="60 % - Akzent1 3" xfId="190" xr:uid="{00000000-0005-0000-0000-0000A3000000}"/>
    <cellStyle name="60 % - Akzent1 4" xfId="191" xr:uid="{00000000-0005-0000-0000-0000A4000000}"/>
    <cellStyle name="60 % - Akzent2 2" xfId="192" xr:uid="{00000000-0005-0000-0000-0000A5000000}"/>
    <cellStyle name="60 % - Akzent2 2 2" xfId="193" xr:uid="{00000000-0005-0000-0000-0000A6000000}"/>
    <cellStyle name="60 % - Akzent2 3" xfId="194" xr:uid="{00000000-0005-0000-0000-0000A7000000}"/>
    <cellStyle name="60 % - Akzent2 4" xfId="195" xr:uid="{00000000-0005-0000-0000-0000A8000000}"/>
    <cellStyle name="60 % - Akzent3 2" xfId="196" xr:uid="{00000000-0005-0000-0000-0000A9000000}"/>
    <cellStyle name="60 % - Akzent3 2 2" xfId="197" xr:uid="{00000000-0005-0000-0000-0000AA000000}"/>
    <cellStyle name="60 % - Akzent3 3" xfId="198" xr:uid="{00000000-0005-0000-0000-0000AB000000}"/>
    <cellStyle name="60 % - Akzent3 4" xfId="199" xr:uid="{00000000-0005-0000-0000-0000AC000000}"/>
    <cellStyle name="60 % - Akzent4 2" xfId="200" xr:uid="{00000000-0005-0000-0000-0000AD000000}"/>
    <cellStyle name="60 % - Akzent4 2 2" xfId="201" xr:uid="{00000000-0005-0000-0000-0000AE000000}"/>
    <cellStyle name="60 % - Akzent4 3" xfId="202" xr:uid="{00000000-0005-0000-0000-0000AF000000}"/>
    <cellStyle name="60 % - Akzent4 4" xfId="203" xr:uid="{00000000-0005-0000-0000-0000B0000000}"/>
    <cellStyle name="60 % - Akzent5 2" xfId="204" xr:uid="{00000000-0005-0000-0000-0000B1000000}"/>
    <cellStyle name="60 % - Akzent5 2 2" xfId="205" xr:uid="{00000000-0005-0000-0000-0000B2000000}"/>
    <cellStyle name="60 % - Akzent5 3" xfId="206" xr:uid="{00000000-0005-0000-0000-0000B3000000}"/>
    <cellStyle name="60 % - Akzent5 4" xfId="207" xr:uid="{00000000-0005-0000-0000-0000B4000000}"/>
    <cellStyle name="60 % - Akzent6 2" xfId="208" xr:uid="{00000000-0005-0000-0000-0000B5000000}"/>
    <cellStyle name="60 % - Akzent6 2 2" xfId="209" xr:uid="{00000000-0005-0000-0000-0000B6000000}"/>
    <cellStyle name="60 % - Akzent6 3" xfId="210" xr:uid="{00000000-0005-0000-0000-0000B7000000}"/>
    <cellStyle name="60 % - Akzent6 4" xfId="211" xr:uid="{00000000-0005-0000-0000-0000B8000000}"/>
    <cellStyle name="60% - Accent1" xfId="212" xr:uid="{00000000-0005-0000-0000-0000B9000000}"/>
    <cellStyle name="60% - Accent1 2" xfId="213" xr:uid="{00000000-0005-0000-0000-0000BA000000}"/>
    <cellStyle name="60% - Accent1 2 2" xfId="214" xr:uid="{00000000-0005-0000-0000-0000BB000000}"/>
    <cellStyle name="60% - Accent1 3" xfId="215" xr:uid="{00000000-0005-0000-0000-0000BC000000}"/>
    <cellStyle name="60% - Accent2" xfId="216" xr:uid="{00000000-0005-0000-0000-0000BD000000}"/>
    <cellStyle name="60% - Accent2 2" xfId="217" xr:uid="{00000000-0005-0000-0000-0000BE000000}"/>
    <cellStyle name="60% - Accent2 2 2" xfId="218" xr:uid="{00000000-0005-0000-0000-0000BF000000}"/>
    <cellStyle name="60% - Accent2 3" xfId="219" xr:uid="{00000000-0005-0000-0000-0000C0000000}"/>
    <cellStyle name="60% - Accent3" xfId="220" xr:uid="{00000000-0005-0000-0000-0000C1000000}"/>
    <cellStyle name="60% - Accent3 2" xfId="221" xr:uid="{00000000-0005-0000-0000-0000C2000000}"/>
    <cellStyle name="60% - Accent3 2 2" xfId="222" xr:uid="{00000000-0005-0000-0000-0000C3000000}"/>
    <cellStyle name="60% - Accent3 3" xfId="223" xr:uid="{00000000-0005-0000-0000-0000C4000000}"/>
    <cellStyle name="60% - Accent4" xfId="224" xr:uid="{00000000-0005-0000-0000-0000C5000000}"/>
    <cellStyle name="60% - Accent4 2" xfId="225" xr:uid="{00000000-0005-0000-0000-0000C6000000}"/>
    <cellStyle name="60% - Accent4 2 2" xfId="226" xr:uid="{00000000-0005-0000-0000-0000C7000000}"/>
    <cellStyle name="60% - Accent4 3" xfId="227" xr:uid="{00000000-0005-0000-0000-0000C8000000}"/>
    <cellStyle name="60% - Accent5" xfId="228" xr:uid="{00000000-0005-0000-0000-0000C9000000}"/>
    <cellStyle name="60% - Accent5 2" xfId="229" xr:uid="{00000000-0005-0000-0000-0000CA000000}"/>
    <cellStyle name="60% - Accent5 2 2" xfId="230" xr:uid="{00000000-0005-0000-0000-0000CB000000}"/>
    <cellStyle name="60% - Accent5 3" xfId="231" xr:uid="{00000000-0005-0000-0000-0000CC000000}"/>
    <cellStyle name="60% - Accent6" xfId="232" xr:uid="{00000000-0005-0000-0000-0000CD000000}"/>
    <cellStyle name="60% - Accent6 2" xfId="233" xr:uid="{00000000-0005-0000-0000-0000CE000000}"/>
    <cellStyle name="60% - Accent6 2 2" xfId="234" xr:uid="{00000000-0005-0000-0000-0000CF000000}"/>
    <cellStyle name="60% - Accent6 3" xfId="235" xr:uid="{00000000-0005-0000-0000-0000D0000000}"/>
    <cellStyle name="60% - Akzent1" xfId="236" xr:uid="{00000000-0005-0000-0000-0000D1000000}"/>
    <cellStyle name="60% - Akzent1 2" xfId="237" xr:uid="{00000000-0005-0000-0000-0000D2000000}"/>
    <cellStyle name="60% - Akzent1 3" xfId="238" xr:uid="{00000000-0005-0000-0000-0000D3000000}"/>
    <cellStyle name="60% - Akzent2" xfId="239" xr:uid="{00000000-0005-0000-0000-0000D4000000}"/>
    <cellStyle name="60% - Akzent2 2" xfId="240" xr:uid="{00000000-0005-0000-0000-0000D5000000}"/>
    <cellStyle name="60% - Akzent2 3" xfId="241" xr:uid="{00000000-0005-0000-0000-0000D6000000}"/>
    <cellStyle name="60% - Akzent3" xfId="242" xr:uid="{00000000-0005-0000-0000-0000D7000000}"/>
    <cellStyle name="60% - Akzent3 2" xfId="243" xr:uid="{00000000-0005-0000-0000-0000D8000000}"/>
    <cellStyle name="60% - Akzent3 3" xfId="244" xr:uid="{00000000-0005-0000-0000-0000D9000000}"/>
    <cellStyle name="60% - Akzent4" xfId="245" xr:uid="{00000000-0005-0000-0000-0000DA000000}"/>
    <cellStyle name="60% - Akzent4 2" xfId="246" xr:uid="{00000000-0005-0000-0000-0000DB000000}"/>
    <cellStyle name="60% - Akzent4 3" xfId="247" xr:uid="{00000000-0005-0000-0000-0000DC000000}"/>
    <cellStyle name="60% - Akzent5" xfId="248" xr:uid="{00000000-0005-0000-0000-0000DD000000}"/>
    <cellStyle name="60% - Akzent5 2" xfId="249" xr:uid="{00000000-0005-0000-0000-0000DE000000}"/>
    <cellStyle name="60% - Akzent5 3" xfId="250" xr:uid="{00000000-0005-0000-0000-0000DF000000}"/>
    <cellStyle name="60% - Akzent6" xfId="251" xr:uid="{00000000-0005-0000-0000-0000E0000000}"/>
    <cellStyle name="60% - Akzent6 2" xfId="252" xr:uid="{00000000-0005-0000-0000-0000E1000000}"/>
    <cellStyle name="60% - Akzent6 3" xfId="253" xr:uid="{00000000-0005-0000-0000-0000E2000000}"/>
    <cellStyle name="60% - Énfasis1" xfId="254" xr:uid="{00000000-0005-0000-0000-0000E3000000}"/>
    <cellStyle name="60% - Énfasis2" xfId="255" xr:uid="{00000000-0005-0000-0000-0000E4000000}"/>
    <cellStyle name="60% - Énfasis3" xfId="256" xr:uid="{00000000-0005-0000-0000-0000E5000000}"/>
    <cellStyle name="60% - Énfasis4" xfId="257" xr:uid="{00000000-0005-0000-0000-0000E6000000}"/>
    <cellStyle name="60% - Énfasis5" xfId="258" xr:uid="{00000000-0005-0000-0000-0000E7000000}"/>
    <cellStyle name="60% - Énfasis6" xfId="259" xr:uid="{00000000-0005-0000-0000-0000E8000000}"/>
    <cellStyle name="60% - 强调文字颜色 1" xfId="260" xr:uid="{00000000-0005-0000-0000-0000E9000000}"/>
    <cellStyle name="60% - 强调文字颜色 2" xfId="261" xr:uid="{00000000-0005-0000-0000-0000EA000000}"/>
    <cellStyle name="60% - 强调文字颜色 3" xfId="262" xr:uid="{00000000-0005-0000-0000-0000EB000000}"/>
    <cellStyle name="60% - 强调文字颜色 4" xfId="263" xr:uid="{00000000-0005-0000-0000-0000EC000000}"/>
    <cellStyle name="60% - 强调文字颜色 5" xfId="264" xr:uid="{00000000-0005-0000-0000-0000ED000000}"/>
    <cellStyle name="60% - 强调文字颜色 6" xfId="265" xr:uid="{00000000-0005-0000-0000-0000EE000000}"/>
    <cellStyle name="Accent1" xfId="266" xr:uid="{00000000-0005-0000-0000-0000EF000000}"/>
    <cellStyle name="Accent1 - 20%" xfId="267" xr:uid="{00000000-0005-0000-0000-0000F0000000}"/>
    <cellStyle name="Accent1 - 40%" xfId="268" xr:uid="{00000000-0005-0000-0000-0000F1000000}"/>
    <cellStyle name="Accent1 - 60%" xfId="269" xr:uid="{00000000-0005-0000-0000-0000F2000000}"/>
    <cellStyle name="Accent1 2" xfId="270" xr:uid="{00000000-0005-0000-0000-0000F3000000}"/>
    <cellStyle name="Accent1 2 2" xfId="271" xr:uid="{00000000-0005-0000-0000-0000F4000000}"/>
    <cellStyle name="Accent1 3" xfId="272" xr:uid="{00000000-0005-0000-0000-0000F5000000}"/>
    <cellStyle name="Accent1_Bibel Budget 1112 -  MTP 1415 8 Juni  2011 " xfId="273" xr:uid="{00000000-0005-0000-0000-0000F6000000}"/>
    <cellStyle name="Accent2" xfId="274" xr:uid="{00000000-0005-0000-0000-0000F7000000}"/>
    <cellStyle name="Accent2 - 20%" xfId="275" xr:uid="{00000000-0005-0000-0000-0000F8000000}"/>
    <cellStyle name="Accent2 - 40%" xfId="276" xr:uid="{00000000-0005-0000-0000-0000F9000000}"/>
    <cellStyle name="Accent2 - 60%" xfId="277" xr:uid="{00000000-0005-0000-0000-0000FA000000}"/>
    <cellStyle name="Accent2 2" xfId="278" xr:uid="{00000000-0005-0000-0000-0000FB000000}"/>
    <cellStyle name="Accent2 2 2" xfId="279" xr:uid="{00000000-0005-0000-0000-0000FC000000}"/>
    <cellStyle name="Accent2 3" xfId="280" xr:uid="{00000000-0005-0000-0000-0000FD000000}"/>
    <cellStyle name="Accent2_Bibel Budget 1112 -  MTP 1415 8 Juni  2011 " xfId="281" xr:uid="{00000000-0005-0000-0000-0000FE000000}"/>
    <cellStyle name="Accent3" xfId="282" xr:uid="{00000000-0005-0000-0000-0000FF000000}"/>
    <cellStyle name="Accent3 - 20%" xfId="283" xr:uid="{00000000-0005-0000-0000-000000010000}"/>
    <cellStyle name="Accent3 - 40%" xfId="284" xr:uid="{00000000-0005-0000-0000-000001010000}"/>
    <cellStyle name="Accent3 - 60%" xfId="285" xr:uid="{00000000-0005-0000-0000-000002010000}"/>
    <cellStyle name="Accent3 2" xfId="286" xr:uid="{00000000-0005-0000-0000-000003010000}"/>
    <cellStyle name="Accent3 2 2" xfId="287" xr:uid="{00000000-0005-0000-0000-000004010000}"/>
    <cellStyle name="Accent3 3" xfId="288" xr:uid="{00000000-0005-0000-0000-000005010000}"/>
    <cellStyle name="Accent3_2010_03_24  PME 0910 MTP EntwKosten_DH_Rasch" xfId="289" xr:uid="{00000000-0005-0000-0000-000006010000}"/>
    <cellStyle name="Accent4" xfId="290" xr:uid="{00000000-0005-0000-0000-000007010000}"/>
    <cellStyle name="Accent4 - 20%" xfId="291" xr:uid="{00000000-0005-0000-0000-000008010000}"/>
    <cellStyle name="Accent4 - 40%" xfId="292" xr:uid="{00000000-0005-0000-0000-000009010000}"/>
    <cellStyle name="Accent4 - 60%" xfId="293" xr:uid="{00000000-0005-0000-0000-00000A010000}"/>
    <cellStyle name="Accent4 2" xfId="294" xr:uid="{00000000-0005-0000-0000-00000B010000}"/>
    <cellStyle name="Accent4 2 2" xfId="295" xr:uid="{00000000-0005-0000-0000-00000C010000}"/>
    <cellStyle name="Accent4 3" xfId="296" xr:uid="{00000000-0005-0000-0000-00000D010000}"/>
    <cellStyle name="Accent4_2010_03_24  PME 0910 MTP EntwKosten_DH_Rasch" xfId="297" xr:uid="{00000000-0005-0000-0000-00000E010000}"/>
    <cellStyle name="Accent5" xfId="298" xr:uid="{00000000-0005-0000-0000-00000F010000}"/>
    <cellStyle name="Accent5 - 20%" xfId="299" xr:uid="{00000000-0005-0000-0000-000010010000}"/>
    <cellStyle name="Accent5 - 40%" xfId="300" xr:uid="{00000000-0005-0000-0000-000011010000}"/>
    <cellStyle name="Accent5 - 60%" xfId="301" xr:uid="{00000000-0005-0000-0000-000012010000}"/>
    <cellStyle name="Accent5 2" xfId="302" xr:uid="{00000000-0005-0000-0000-000013010000}"/>
    <cellStyle name="Accent5 2 2" xfId="303" xr:uid="{00000000-0005-0000-0000-000014010000}"/>
    <cellStyle name="Accent5 3" xfId="304" xr:uid="{00000000-0005-0000-0000-000015010000}"/>
    <cellStyle name="Accent5_2010_03_24  PME 0910 MTP EntwKosten_DH_Rasch" xfId="305" xr:uid="{00000000-0005-0000-0000-000016010000}"/>
    <cellStyle name="Accent6" xfId="306" xr:uid="{00000000-0005-0000-0000-000017010000}"/>
    <cellStyle name="Accent6 - 20%" xfId="307" xr:uid="{00000000-0005-0000-0000-000018010000}"/>
    <cellStyle name="Accent6 - 40%" xfId="308" xr:uid="{00000000-0005-0000-0000-000019010000}"/>
    <cellStyle name="Accent6 - 60%" xfId="309" xr:uid="{00000000-0005-0000-0000-00001A010000}"/>
    <cellStyle name="Accent6 2" xfId="310" xr:uid="{00000000-0005-0000-0000-00001B010000}"/>
    <cellStyle name="Accent6 2 2" xfId="311" xr:uid="{00000000-0005-0000-0000-00001C010000}"/>
    <cellStyle name="Accent6 3" xfId="312" xr:uid="{00000000-0005-0000-0000-00001D010000}"/>
    <cellStyle name="Accent6_2010_03_24  PME 0910 MTP EntwKosten_DH_Rasch" xfId="313" xr:uid="{00000000-0005-0000-0000-00001E010000}"/>
    <cellStyle name="Akzent1 2" xfId="314" xr:uid="{00000000-0005-0000-0000-00001F010000}"/>
    <cellStyle name="Akzent1 2 2" xfId="315" xr:uid="{00000000-0005-0000-0000-000020010000}"/>
    <cellStyle name="Akzent1 3" xfId="316" xr:uid="{00000000-0005-0000-0000-000021010000}"/>
    <cellStyle name="Akzent1 4" xfId="317" xr:uid="{00000000-0005-0000-0000-000022010000}"/>
    <cellStyle name="Akzent1 5" xfId="318" xr:uid="{00000000-0005-0000-0000-000023010000}"/>
    <cellStyle name="Akzent1 6" xfId="319" xr:uid="{00000000-0005-0000-0000-000024010000}"/>
    <cellStyle name="Akzent2 2" xfId="320" xr:uid="{00000000-0005-0000-0000-000025010000}"/>
    <cellStyle name="Akzent2 2 2" xfId="321" xr:uid="{00000000-0005-0000-0000-000026010000}"/>
    <cellStyle name="Akzent2 3" xfId="322" xr:uid="{00000000-0005-0000-0000-000027010000}"/>
    <cellStyle name="Akzent2 4" xfId="323" xr:uid="{00000000-0005-0000-0000-000028010000}"/>
    <cellStyle name="Akzent2 5" xfId="324" xr:uid="{00000000-0005-0000-0000-000029010000}"/>
    <cellStyle name="Akzent2 6" xfId="325" xr:uid="{00000000-0005-0000-0000-00002A010000}"/>
    <cellStyle name="Akzent3 2" xfId="326" xr:uid="{00000000-0005-0000-0000-00002B010000}"/>
    <cellStyle name="Akzent3 2 2" xfId="327" xr:uid="{00000000-0005-0000-0000-00002C010000}"/>
    <cellStyle name="Akzent3 3" xfId="328" xr:uid="{00000000-0005-0000-0000-00002D010000}"/>
    <cellStyle name="Akzent3 4" xfId="329" xr:uid="{00000000-0005-0000-0000-00002E010000}"/>
    <cellStyle name="Akzent3 5" xfId="330" xr:uid="{00000000-0005-0000-0000-00002F010000}"/>
    <cellStyle name="Akzent3 6" xfId="331" xr:uid="{00000000-0005-0000-0000-000030010000}"/>
    <cellStyle name="Akzent4 2" xfId="332" xr:uid="{00000000-0005-0000-0000-000031010000}"/>
    <cellStyle name="Akzent4 2 2" xfId="333" xr:uid="{00000000-0005-0000-0000-000032010000}"/>
    <cellStyle name="Akzent4 3" xfId="334" xr:uid="{00000000-0005-0000-0000-000033010000}"/>
    <cellStyle name="Akzent4 4" xfId="335" xr:uid="{00000000-0005-0000-0000-000034010000}"/>
    <cellStyle name="Akzent4 5" xfId="336" xr:uid="{00000000-0005-0000-0000-000035010000}"/>
    <cellStyle name="Akzent4 6" xfId="337" xr:uid="{00000000-0005-0000-0000-000036010000}"/>
    <cellStyle name="Akzent5 2" xfId="338" xr:uid="{00000000-0005-0000-0000-000037010000}"/>
    <cellStyle name="Akzent5 2 2" xfId="339" xr:uid="{00000000-0005-0000-0000-000038010000}"/>
    <cellStyle name="Akzent5 3" xfId="340" xr:uid="{00000000-0005-0000-0000-000039010000}"/>
    <cellStyle name="Akzent5 4" xfId="341" xr:uid="{00000000-0005-0000-0000-00003A010000}"/>
    <cellStyle name="Akzent5 5" xfId="342" xr:uid="{00000000-0005-0000-0000-00003B010000}"/>
    <cellStyle name="Akzent5 6" xfId="343" xr:uid="{00000000-0005-0000-0000-00003C010000}"/>
    <cellStyle name="Akzent6 2" xfId="344" xr:uid="{00000000-0005-0000-0000-00003D010000}"/>
    <cellStyle name="Akzent6 2 2" xfId="345" xr:uid="{00000000-0005-0000-0000-00003E010000}"/>
    <cellStyle name="Akzent6 3" xfId="346" xr:uid="{00000000-0005-0000-0000-00003F010000}"/>
    <cellStyle name="Akzent6 4" xfId="347" xr:uid="{00000000-0005-0000-0000-000040010000}"/>
    <cellStyle name="Akzent6 5" xfId="348" xr:uid="{00000000-0005-0000-0000-000041010000}"/>
    <cellStyle name="Akzent6 6" xfId="349" xr:uid="{00000000-0005-0000-0000-000042010000}"/>
    <cellStyle name="ARIAL  8" xfId="350" xr:uid="{00000000-0005-0000-0000-000043010000}"/>
    <cellStyle name="ARIAL  8 2" xfId="351" xr:uid="{00000000-0005-0000-0000-000044010000}"/>
    <cellStyle name="ARIAL  8 2 2" xfId="352" xr:uid="{00000000-0005-0000-0000-000045010000}"/>
    <cellStyle name="ARIAL  8, fett" xfId="353" xr:uid="{00000000-0005-0000-0000-000046010000}"/>
    <cellStyle name="ARIAL  8, fett 2" xfId="354" xr:uid="{00000000-0005-0000-0000-000047010000}"/>
    <cellStyle name="ARIAL  8, fett 2 2" xfId="355" xr:uid="{00000000-0005-0000-0000-000048010000}"/>
    <cellStyle name="ARIAL  8_090930 Qu4 0809 BP BMW_DC_neues Format_pr" xfId="356" xr:uid="{00000000-0005-0000-0000-000049010000}"/>
    <cellStyle name="Arial 10" xfId="357" xr:uid="{00000000-0005-0000-0000-00004A010000}"/>
    <cellStyle name="Arial 10 2" xfId="358" xr:uid="{00000000-0005-0000-0000-00004B010000}"/>
    <cellStyle name="Arial 10 2 2" xfId="359" xr:uid="{00000000-0005-0000-0000-00004C010000}"/>
    <cellStyle name="Arial 10 3" xfId="360" xr:uid="{00000000-0005-0000-0000-00004D010000}"/>
    <cellStyle name="Arial 10, fett" xfId="361" xr:uid="{00000000-0005-0000-0000-00004E010000}"/>
    <cellStyle name="Arial 10, fett 2" xfId="362" xr:uid="{00000000-0005-0000-0000-00004F010000}"/>
    <cellStyle name="Arial 12, fett" xfId="363" xr:uid="{00000000-0005-0000-0000-000050010000}"/>
    <cellStyle name="Arial 12, fett 2" xfId="364" xr:uid="{00000000-0005-0000-0000-000051010000}"/>
    <cellStyle name="Arial 7" xfId="365" xr:uid="{00000000-0005-0000-0000-000052010000}"/>
    <cellStyle name="Arial 7 2" xfId="366" xr:uid="{00000000-0005-0000-0000-000053010000}"/>
    <cellStyle name="Arial 7 2 2" xfId="367" xr:uid="{00000000-0005-0000-0000-000054010000}"/>
    <cellStyle name="Ausgabe 2" xfId="368" xr:uid="{00000000-0005-0000-0000-000055010000}"/>
    <cellStyle name="Ausgabe 2 2" xfId="369" xr:uid="{00000000-0005-0000-0000-000056010000}"/>
    <cellStyle name="Ausgabe 2 2 2" xfId="370" xr:uid="{00000000-0005-0000-0000-000057010000}"/>
    <cellStyle name="Ausgabe 2 2 2 2" xfId="371" xr:uid="{00000000-0005-0000-0000-000058010000}"/>
    <cellStyle name="Ausgabe 2 2 2 3" xfId="372" xr:uid="{00000000-0005-0000-0000-000059010000}"/>
    <cellStyle name="Ausgabe 2 2 2 4" xfId="373" xr:uid="{00000000-0005-0000-0000-00005A010000}"/>
    <cellStyle name="Ausgabe 2 2 3" xfId="374" xr:uid="{00000000-0005-0000-0000-00005B010000}"/>
    <cellStyle name="Ausgabe 2 2 3 2" xfId="375" xr:uid="{00000000-0005-0000-0000-00005C010000}"/>
    <cellStyle name="Ausgabe 2 2 4" xfId="376" xr:uid="{00000000-0005-0000-0000-00005D010000}"/>
    <cellStyle name="Ausgabe 2 3" xfId="377" xr:uid="{00000000-0005-0000-0000-00005E010000}"/>
    <cellStyle name="Ausgabe 2 3 2" xfId="378" xr:uid="{00000000-0005-0000-0000-00005F010000}"/>
    <cellStyle name="Ausgabe 2 3 2 2" xfId="379" xr:uid="{00000000-0005-0000-0000-000060010000}"/>
    <cellStyle name="Ausgabe 2 3 2 3" xfId="380" xr:uid="{00000000-0005-0000-0000-000061010000}"/>
    <cellStyle name="Ausgabe 2 3 2 4" xfId="381" xr:uid="{00000000-0005-0000-0000-000062010000}"/>
    <cellStyle name="Ausgabe 2 3 3" xfId="382" xr:uid="{00000000-0005-0000-0000-000063010000}"/>
    <cellStyle name="Ausgabe 2 3 3 2" xfId="383" xr:uid="{00000000-0005-0000-0000-000064010000}"/>
    <cellStyle name="Ausgabe 2 3 4" xfId="384" xr:uid="{00000000-0005-0000-0000-000065010000}"/>
    <cellStyle name="Ausgabe 2 4" xfId="385" xr:uid="{00000000-0005-0000-0000-000066010000}"/>
    <cellStyle name="Ausgabe 2 4 2" xfId="386" xr:uid="{00000000-0005-0000-0000-000067010000}"/>
    <cellStyle name="Ausgabe 2 4 2 2" xfId="387" xr:uid="{00000000-0005-0000-0000-000068010000}"/>
    <cellStyle name="Ausgabe 2 4 2 3" xfId="388" xr:uid="{00000000-0005-0000-0000-000069010000}"/>
    <cellStyle name="Ausgabe 2 4 2 4" xfId="389" xr:uid="{00000000-0005-0000-0000-00006A010000}"/>
    <cellStyle name="Ausgabe 2 4 3" xfId="390" xr:uid="{00000000-0005-0000-0000-00006B010000}"/>
    <cellStyle name="Ausgabe 2 4 3 2" xfId="391" xr:uid="{00000000-0005-0000-0000-00006C010000}"/>
    <cellStyle name="Ausgabe 2 4 4" xfId="392" xr:uid="{00000000-0005-0000-0000-00006D010000}"/>
    <cellStyle name="Ausgabe 2 5" xfId="393" xr:uid="{00000000-0005-0000-0000-00006E010000}"/>
    <cellStyle name="Ausgabe 2 5 2" xfId="394" xr:uid="{00000000-0005-0000-0000-00006F010000}"/>
    <cellStyle name="Ausgabe 2 5 2 2" xfId="395" xr:uid="{00000000-0005-0000-0000-000070010000}"/>
    <cellStyle name="Ausgabe 2 5 2 3" xfId="396" xr:uid="{00000000-0005-0000-0000-000071010000}"/>
    <cellStyle name="Ausgabe 2 5 2 4" xfId="397" xr:uid="{00000000-0005-0000-0000-000072010000}"/>
    <cellStyle name="Ausgabe 2 5 3" xfId="398" xr:uid="{00000000-0005-0000-0000-000073010000}"/>
    <cellStyle name="Ausgabe 2 5 3 2" xfId="399" xr:uid="{00000000-0005-0000-0000-000074010000}"/>
    <cellStyle name="Ausgabe 2 5 4" xfId="400" xr:uid="{00000000-0005-0000-0000-000075010000}"/>
    <cellStyle name="Ausgabe 2 6" xfId="401" xr:uid="{00000000-0005-0000-0000-000076010000}"/>
    <cellStyle name="Ausgabe 2 6 2" xfId="402" xr:uid="{00000000-0005-0000-0000-000077010000}"/>
    <cellStyle name="Ausgabe 2 6 2 2" xfId="403" xr:uid="{00000000-0005-0000-0000-000078010000}"/>
    <cellStyle name="Ausgabe 2 6 2 3" xfId="404" xr:uid="{00000000-0005-0000-0000-000079010000}"/>
    <cellStyle name="Ausgabe 2 6 2 4" xfId="405" xr:uid="{00000000-0005-0000-0000-00007A010000}"/>
    <cellStyle name="Ausgabe 2 6 3" xfId="406" xr:uid="{00000000-0005-0000-0000-00007B010000}"/>
    <cellStyle name="Ausgabe 2 6 3 2" xfId="407" xr:uid="{00000000-0005-0000-0000-00007C010000}"/>
    <cellStyle name="Ausgabe 2 6 4" xfId="408" xr:uid="{00000000-0005-0000-0000-00007D010000}"/>
    <cellStyle name="Ausgabe 2 7" xfId="409" xr:uid="{00000000-0005-0000-0000-00007E010000}"/>
    <cellStyle name="Ausgabe 2 7 2" xfId="410" xr:uid="{00000000-0005-0000-0000-00007F010000}"/>
    <cellStyle name="Ausgabe 2 7 2 2" xfId="411" xr:uid="{00000000-0005-0000-0000-000080010000}"/>
    <cellStyle name="Ausgabe 2 7 2 3" xfId="412" xr:uid="{00000000-0005-0000-0000-000081010000}"/>
    <cellStyle name="Ausgabe 2 7 2 4" xfId="413" xr:uid="{00000000-0005-0000-0000-000082010000}"/>
    <cellStyle name="Ausgabe 2 7 3" xfId="414" xr:uid="{00000000-0005-0000-0000-000083010000}"/>
    <cellStyle name="Ausgabe 2 7 3 2" xfId="415" xr:uid="{00000000-0005-0000-0000-000084010000}"/>
    <cellStyle name="Ausgabe 2 7 4" xfId="416" xr:uid="{00000000-0005-0000-0000-000085010000}"/>
    <cellStyle name="Ausgabe 2 8" xfId="417" xr:uid="{00000000-0005-0000-0000-000086010000}"/>
    <cellStyle name="Ausgabe 2 8 2" xfId="418" xr:uid="{00000000-0005-0000-0000-000087010000}"/>
    <cellStyle name="Ausgabe 2 8 2 2" xfId="419" xr:uid="{00000000-0005-0000-0000-000088010000}"/>
    <cellStyle name="Ausgabe 2 8 2 3" xfId="420" xr:uid="{00000000-0005-0000-0000-000089010000}"/>
    <cellStyle name="Ausgabe 2 8 2 4" xfId="421" xr:uid="{00000000-0005-0000-0000-00008A010000}"/>
    <cellStyle name="Ausgabe 2 8 3" xfId="422" xr:uid="{00000000-0005-0000-0000-00008B010000}"/>
    <cellStyle name="Ausgabe 2 8 3 2" xfId="423" xr:uid="{00000000-0005-0000-0000-00008C010000}"/>
    <cellStyle name="Ausgabe 2 8 4" xfId="424" xr:uid="{00000000-0005-0000-0000-00008D010000}"/>
    <cellStyle name="Ausgabe 2 9" xfId="425" xr:uid="{00000000-0005-0000-0000-00008E010000}"/>
    <cellStyle name="Ausgabe 3" xfId="426" xr:uid="{00000000-0005-0000-0000-00008F010000}"/>
    <cellStyle name="Ausgabe 4" xfId="427" xr:uid="{00000000-0005-0000-0000-000090010000}"/>
    <cellStyle name="Ausgabe 5" xfId="428" xr:uid="{00000000-0005-0000-0000-000091010000}"/>
    <cellStyle name="Ausgabe 6" xfId="429" xr:uid="{00000000-0005-0000-0000-000092010000}"/>
    <cellStyle name="AutoFormat-Optionen" xfId="430" xr:uid="{00000000-0005-0000-0000-000093010000}"/>
    <cellStyle name="AutoFormat-Optionen 2" xfId="431" xr:uid="{00000000-0005-0000-0000-000094010000}"/>
    <cellStyle name="Bad" xfId="432" xr:uid="{00000000-0005-0000-0000-000095010000}"/>
    <cellStyle name="Bad 2" xfId="433" xr:uid="{00000000-0005-0000-0000-000096010000}"/>
    <cellStyle name="Bad 2 2" xfId="434" xr:uid="{00000000-0005-0000-0000-000097010000}"/>
    <cellStyle name="Bad 3" xfId="435" xr:uid="{00000000-0005-0000-0000-000098010000}"/>
    <cellStyle name="Berechnung 2" xfId="436" xr:uid="{00000000-0005-0000-0000-000099010000}"/>
    <cellStyle name="Berechnung 2 2" xfId="437" xr:uid="{00000000-0005-0000-0000-00009A010000}"/>
    <cellStyle name="Berechnung 2 2 2" xfId="438" xr:uid="{00000000-0005-0000-0000-00009B010000}"/>
    <cellStyle name="Berechnung 2 2 2 2" xfId="439" xr:uid="{00000000-0005-0000-0000-00009C010000}"/>
    <cellStyle name="Berechnung 2 2 2 3" xfId="440" xr:uid="{00000000-0005-0000-0000-00009D010000}"/>
    <cellStyle name="Berechnung 2 2 2 4" xfId="441" xr:uid="{00000000-0005-0000-0000-00009E010000}"/>
    <cellStyle name="Berechnung 2 2 3" xfId="442" xr:uid="{00000000-0005-0000-0000-00009F010000}"/>
    <cellStyle name="Berechnung 2 2 3 2" xfId="443" xr:uid="{00000000-0005-0000-0000-0000A0010000}"/>
    <cellStyle name="Berechnung 2 2 4" xfId="444" xr:uid="{00000000-0005-0000-0000-0000A1010000}"/>
    <cellStyle name="Berechnung 2 3" xfId="445" xr:uid="{00000000-0005-0000-0000-0000A2010000}"/>
    <cellStyle name="Berechnung 2 3 2" xfId="446" xr:uid="{00000000-0005-0000-0000-0000A3010000}"/>
    <cellStyle name="Berechnung 2 3 2 2" xfId="447" xr:uid="{00000000-0005-0000-0000-0000A4010000}"/>
    <cellStyle name="Berechnung 2 3 2 3" xfId="448" xr:uid="{00000000-0005-0000-0000-0000A5010000}"/>
    <cellStyle name="Berechnung 2 3 2 4" xfId="449" xr:uid="{00000000-0005-0000-0000-0000A6010000}"/>
    <cellStyle name="Berechnung 2 3 3" xfId="450" xr:uid="{00000000-0005-0000-0000-0000A7010000}"/>
    <cellStyle name="Berechnung 2 3 3 2" xfId="451" xr:uid="{00000000-0005-0000-0000-0000A8010000}"/>
    <cellStyle name="Berechnung 2 3 4" xfId="452" xr:uid="{00000000-0005-0000-0000-0000A9010000}"/>
    <cellStyle name="Berechnung 2 4" xfId="453" xr:uid="{00000000-0005-0000-0000-0000AA010000}"/>
    <cellStyle name="Berechnung 2 4 2" xfId="454" xr:uid="{00000000-0005-0000-0000-0000AB010000}"/>
    <cellStyle name="Berechnung 2 4 2 2" xfId="455" xr:uid="{00000000-0005-0000-0000-0000AC010000}"/>
    <cellStyle name="Berechnung 2 4 2 3" xfId="456" xr:uid="{00000000-0005-0000-0000-0000AD010000}"/>
    <cellStyle name="Berechnung 2 4 2 4" xfId="457" xr:uid="{00000000-0005-0000-0000-0000AE010000}"/>
    <cellStyle name="Berechnung 2 4 3" xfId="458" xr:uid="{00000000-0005-0000-0000-0000AF010000}"/>
    <cellStyle name="Berechnung 2 4 3 2" xfId="459" xr:uid="{00000000-0005-0000-0000-0000B0010000}"/>
    <cellStyle name="Berechnung 2 4 4" xfId="460" xr:uid="{00000000-0005-0000-0000-0000B1010000}"/>
    <cellStyle name="Berechnung 2 5" xfId="461" xr:uid="{00000000-0005-0000-0000-0000B2010000}"/>
    <cellStyle name="Berechnung 2 5 2" xfId="462" xr:uid="{00000000-0005-0000-0000-0000B3010000}"/>
    <cellStyle name="Berechnung 2 5 2 2" xfId="463" xr:uid="{00000000-0005-0000-0000-0000B4010000}"/>
    <cellStyle name="Berechnung 2 5 2 3" xfId="464" xr:uid="{00000000-0005-0000-0000-0000B5010000}"/>
    <cellStyle name="Berechnung 2 5 2 4" xfId="465" xr:uid="{00000000-0005-0000-0000-0000B6010000}"/>
    <cellStyle name="Berechnung 2 5 3" xfId="466" xr:uid="{00000000-0005-0000-0000-0000B7010000}"/>
    <cellStyle name="Berechnung 2 5 3 2" xfId="467" xr:uid="{00000000-0005-0000-0000-0000B8010000}"/>
    <cellStyle name="Berechnung 2 5 4" xfId="468" xr:uid="{00000000-0005-0000-0000-0000B9010000}"/>
    <cellStyle name="Berechnung 2 6" xfId="469" xr:uid="{00000000-0005-0000-0000-0000BA010000}"/>
    <cellStyle name="Berechnung 2 6 2" xfId="470" xr:uid="{00000000-0005-0000-0000-0000BB010000}"/>
    <cellStyle name="Berechnung 2 6 2 2" xfId="471" xr:uid="{00000000-0005-0000-0000-0000BC010000}"/>
    <cellStyle name="Berechnung 2 6 2 3" xfId="472" xr:uid="{00000000-0005-0000-0000-0000BD010000}"/>
    <cellStyle name="Berechnung 2 6 2 4" xfId="473" xr:uid="{00000000-0005-0000-0000-0000BE010000}"/>
    <cellStyle name="Berechnung 2 6 3" xfId="474" xr:uid="{00000000-0005-0000-0000-0000BF010000}"/>
    <cellStyle name="Berechnung 2 6 3 2" xfId="475" xr:uid="{00000000-0005-0000-0000-0000C0010000}"/>
    <cellStyle name="Berechnung 2 6 4" xfId="476" xr:uid="{00000000-0005-0000-0000-0000C1010000}"/>
    <cellStyle name="Berechnung 2 7" xfId="477" xr:uid="{00000000-0005-0000-0000-0000C2010000}"/>
    <cellStyle name="Berechnung 2 7 2" xfId="478" xr:uid="{00000000-0005-0000-0000-0000C3010000}"/>
    <cellStyle name="Berechnung 2 7 2 2" xfId="479" xr:uid="{00000000-0005-0000-0000-0000C4010000}"/>
    <cellStyle name="Berechnung 2 7 2 3" xfId="480" xr:uid="{00000000-0005-0000-0000-0000C5010000}"/>
    <cellStyle name="Berechnung 2 7 2 4" xfId="481" xr:uid="{00000000-0005-0000-0000-0000C6010000}"/>
    <cellStyle name="Berechnung 2 7 3" xfId="482" xr:uid="{00000000-0005-0000-0000-0000C7010000}"/>
    <cellStyle name="Berechnung 2 7 3 2" xfId="483" xr:uid="{00000000-0005-0000-0000-0000C8010000}"/>
    <cellStyle name="Berechnung 2 7 4" xfId="484" xr:uid="{00000000-0005-0000-0000-0000C9010000}"/>
    <cellStyle name="Berechnung 2 8" xfId="485" xr:uid="{00000000-0005-0000-0000-0000CA010000}"/>
    <cellStyle name="Berechnung 2 8 2" xfId="486" xr:uid="{00000000-0005-0000-0000-0000CB010000}"/>
    <cellStyle name="Berechnung 2 8 2 2" xfId="487" xr:uid="{00000000-0005-0000-0000-0000CC010000}"/>
    <cellStyle name="Berechnung 2 8 2 3" xfId="488" xr:uid="{00000000-0005-0000-0000-0000CD010000}"/>
    <cellStyle name="Berechnung 2 8 2 4" xfId="489" xr:uid="{00000000-0005-0000-0000-0000CE010000}"/>
    <cellStyle name="Berechnung 2 8 3" xfId="490" xr:uid="{00000000-0005-0000-0000-0000CF010000}"/>
    <cellStyle name="Berechnung 2 8 3 2" xfId="491" xr:uid="{00000000-0005-0000-0000-0000D0010000}"/>
    <cellStyle name="Berechnung 2 8 4" xfId="492" xr:uid="{00000000-0005-0000-0000-0000D1010000}"/>
    <cellStyle name="Berechnung 2 9" xfId="493" xr:uid="{00000000-0005-0000-0000-0000D2010000}"/>
    <cellStyle name="Berechnung 3" xfId="494" xr:uid="{00000000-0005-0000-0000-0000D3010000}"/>
    <cellStyle name="Berechnung 4" xfId="495" xr:uid="{00000000-0005-0000-0000-0000D4010000}"/>
    <cellStyle name="Berechnung 5" xfId="496" xr:uid="{00000000-0005-0000-0000-0000D5010000}"/>
    <cellStyle name="Berechnung 6" xfId="497" xr:uid="{00000000-0005-0000-0000-0000D6010000}"/>
    <cellStyle name="Calculation" xfId="498" xr:uid="{00000000-0005-0000-0000-0000D7010000}"/>
    <cellStyle name="Calculation 2" xfId="499" xr:uid="{00000000-0005-0000-0000-0000D8010000}"/>
    <cellStyle name="Calculation 2 2" xfId="500" xr:uid="{00000000-0005-0000-0000-0000D9010000}"/>
    <cellStyle name="Calculation 3" xfId="501" xr:uid="{00000000-0005-0000-0000-0000DA010000}"/>
    <cellStyle name="Cálculo" xfId="502" xr:uid="{00000000-0005-0000-0000-0000DB010000}"/>
    <cellStyle name="Check Cell" xfId="503" xr:uid="{00000000-0005-0000-0000-0000DC010000}"/>
    <cellStyle name="Check Cell 2" xfId="504" xr:uid="{00000000-0005-0000-0000-0000DD010000}"/>
    <cellStyle name="Check Cell 2 2" xfId="505" xr:uid="{00000000-0005-0000-0000-0000DE010000}"/>
    <cellStyle name="Check Cell 2 2 2" xfId="506" xr:uid="{00000000-0005-0000-0000-0000DF010000}"/>
    <cellStyle name="Check Cell 2 3" xfId="507" xr:uid="{00000000-0005-0000-0000-0000E0010000}"/>
    <cellStyle name="Check Cell 2 3 2" xfId="508" xr:uid="{00000000-0005-0000-0000-0000E1010000}"/>
    <cellStyle name="Check Cell 2 4" xfId="509" xr:uid="{00000000-0005-0000-0000-0000E2010000}"/>
    <cellStyle name="Check Cell 2 4 2" xfId="510" xr:uid="{00000000-0005-0000-0000-0000E3010000}"/>
    <cellStyle name="Check Cell 2 5" xfId="511" xr:uid="{00000000-0005-0000-0000-0000E4010000}"/>
    <cellStyle name="Check Cell 2 5 2" xfId="512" xr:uid="{00000000-0005-0000-0000-0000E5010000}"/>
    <cellStyle name="Check Cell 2 6" xfId="513" xr:uid="{00000000-0005-0000-0000-0000E6010000}"/>
    <cellStyle name="Check Cell 2 6 2" xfId="514" xr:uid="{00000000-0005-0000-0000-0000E7010000}"/>
    <cellStyle name="Check Cell 2 7" xfId="515" xr:uid="{00000000-0005-0000-0000-0000E8010000}"/>
    <cellStyle name="Check Cell 2 8" xfId="516" xr:uid="{00000000-0005-0000-0000-0000E9010000}"/>
    <cellStyle name="Check Cell 3" xfId="517" xr:uid="{00000000-0005-0000-0000-0000EA010000}"/>
    <cellStyle name="Comma [0]_FCST_CUS" xfId="518" xr:uid="{00000000-0005-0000-0000-0000EB010000}"/>
    <cellStyle name="Comma 2" xfId="519" xr:uid="{00000000-0005-0000-0000-0000EC010000}"/>
    <cellStyle name="Comma 2 2" xfId="520" xr:uid="{00000000-0005-0000-0000-0000ED010000}"/>
    <cellStyle name="Comma 2 3" xfId="521" xr:uid="{00000000-0005-0000-0000-0000EE010000}"/>
    <cellStyle name="Comma 3" xfId="522" xr:uid="{00000000-0005-0000-0000-0000EF010000}"/>
    <cellStyle name="Comma 3 2" xfId="523" xr:uid="{00000000-0005-0000-0000-0000F0010000}"/>
    <cellStyle name="Comma 3 3" xfId="524" xr:uid="{00000000-0005-0000-0000-0000F1010000}"/>
    <cellStyle name="Comma 4" xfId="525" xr:uid="{00000000-0005-0000-0000-0000F2010000}"/>
    <cellStyle name="Comma 4 2" xfId="526" xr:uid="{00000000-0005-0000-0000-0000F3010000}"/>
    <cellStyle name="Comma 4 3" xfId="527" xr:uid="{00000000-0005-0000-0000-0000F4010000}"/>
    <cellStyle name="Comma_Book2" xfId="528" xr:uid="{00000000-0005-0000-0000-0000F5010000}"/>
    <cellStyle name="Currency [0]_FCST_CUS" xfId="529" xr:uid="{00000000-0005-0000-0000-0000F6010000}"/>
    <cellStyle name="Currency 2" xfId="530" xr:uid="{00000000-0005-0000-0000-0000F7010000}"/>
    <cellStyle name="Currency_FCST_CUS" xfId="531" xr:uid="{00000000-0005-0000-0000-0000F8010000}"/>
    <cellStyle name="Eingabe 2" xfId="532" xr:uid="{00000000-0005-0000-0000-0000F9010000}"/>
    <cellStyle name="Eingabe 2 2" xfId="533" xr:uid="{00000000-0005-0000-0000-0000FA010000}"/>
    <cellStyle name="Eingabe 2 2 2" xfId="534" xr:uid="{00000000-0005-0000-0000-0000FB010000}"/>
    <cellStyle name="Eingabe 2 2 2 2" xfId="535" xr:uid="{00000000-0005-0000-0000-0000FC010000}"/>
    <cellStyle name="Eingabe 2 2 2 3" xfId="536" xr:uid="{00000000-0005-0000-0000-0000FD010000}"/>
    <cellStyle name="Eingabe 2 2 2 4" xfId="537" xr:uid="{00000000-0005-0000-0000-0000FE010000}"/>
    <cellStyle name="Eingabe 2 2 3" xfId="538" xr:uid="{00000000-0005-0000-0000-0000FF010000}"/>
    <cellStyle name="Eingabe 2 2 3 2" xfId="539" xr:uid="{00000000-0005-0000-0000-000000020000}"/>
    <cellStyle name="Eingabe 2 2 4" xfId="540" xr:uid="{00000000-0005-0000-0000-000001020000}"/>
    <cellStyle name="Eingabe 2 3" xfId="541" xr:uid="{00000000-0005-0000-0000-000002020000}"/>
    <cellStyle name="Eingabe 2 3 2" xfId="542" xr:uid="{00000000-0005-0000-0000-000003020000}"/>
    <cellStyle name="Eingabe 2 3 2 2" xfId="543" xr:uid="{00000000-0005-0000-0000-000004020000}"/>
    <cellStyle name="Eingabe 2 3 2 3" xfId="544" xr:uid="{00000000-0005-0000-0000-000005020000}"/>
    <cellStyle name="Eingabe 2 3 2 4" xfId="545" xr:uid="{00000000-0005-0000-0000-000006020000}"/>
    <cellStyle name="Eingabe 2 3 3" xfId="546" xr:uid="{00000000-0005-0000-0000-000007020000}"/>
    <cellStyle name="Eingabe 2 3 3 2" xfId="547" xr:uid="{00000000-0005-0000-0000-000008020000}"/>
    <cellStyle name="Eingabe 2 3 4" xfId="548" xr:uid="{00000000-0005-0000-0000-000009020000}"/>
    <cellStyle name="Eingabe 2 4" xfId="549" xr:uid="{00000000-0005-0000-0000-00000A020000}"/>
    <cellStyle name="Eingabe 2 4 2" xfId="550" xr:uid="{00000000-0005-0000-0000-00000B020000}"/>
    <cellStyle name="Eingabe 2 4 2 2" xfId="551" xr:uid="{00000000-0005-0000-0000-00000C020000}"/>
    <cellStyle name="Eingabe 2 4 2 3" xfId="552" xr:uid="{00000000-0005-0000-0000-00000D020000}"/>
    <cellStyle name="Eingabe 2 4 2 4" xfId="553" xr:uid="{00000000-0005-0000-0000-00000E020000}"/>
    <cellStyle name="Eingabe 2 4 3" xfId="554" xr:uid="{00000000-0005-0000-0000-00000F020000}"/>
    <cellStyle name="Eingabe 2 4 3 2" xfId="555" xr:uid="{00000000-0005-0000-0000-000010020000}"/>
    <cellStyle name="Eingabe 2 4 4" xfId="556" xr:uid="{00000000-0005-0000-0000-000011020000}"/>
    <cellStyle name="Eingabe 2 5" xfId="557" xr:uid="{00000000-0005-0000-0000-000012020000}"/>
    <cellStyle name="Eingabe 2 5 2" xfId="558" xr:uid="{00000000-0005-0000-0000-000013020000}"/>
    <cellStyle name="Eingabe 2 5 2 2" xfId="559" xr:uid="{00000000-0005-0000-0000-000014020000}"/>
    <cellStyle name="Eingabe 2 5 2 3" xfId="560" xr:uid="{00000000-0005-0000-0000-000015020000}"/>
    <cellStyle name="Eingabe 2 5 2 4" xfId="561" xr:uid="{00000000-0005-0000-0000-000016020000}"/>
    <cellStyle name="Eingabe 2 5 3" xfId="562" xr:uid="{00000000-0005-0000-0000-000017020000}"/>
    <cellStyle name="Eingabe 2 5 3 2" xfId="563" xr:uid="{00000000-0005-0000-0000-000018020000}"/>
    <cellStyle name="Eingabe 2 5 4" xfId="564" xr:uid="{00000000-0005-0000-0000-000019020000}"/>
    <cellStyle name="Eingabe 2 6" xfId="565" xr:uid="{00000000-0005-0000-0000-00001A020000}"/>
    <cellStyle name="Eingabe 2 6 2" xfId="566" xr:uid="{00000000-0005-0000-0000-00001B020000}"/>
    <cellStyle name="Eingabe 2 6 2 2" xfId="567" xr:uid="{00000000-0005-0000-0000-00001C020000}"/>
    <cellStyle name="Eingabe 2 6 2 3" xfId="568" xr:uid="{00000000-0005-0000-0000-00001D020000}"/>
    <cellStyle name="Eingabe 2 6 2 4" xfId="569" xr:uid="{00000000-0005-0000-0000-00001E020000}"/>
    <cellStyle name="Eingabe 2 6 3" xfId="570" xr:uid="{00000000-0005-0000-0000-00001F020000}"/>
    <cellStyle name="Eingabe 2 6 3 2" xfId="571" xr:uid="{00000000-0005-0000-0000-000020020000}"/>
    <cellStyle name="Eingabe 2 6 4" xfId="572" xr:uid="{00000000-0005-0000-0000-000021020000}"/>
    <cellStyle name="Eingabe 2 7" xfId="573" xr:uid="{00000000-0005-0000-0000-000022020000}"/>
    <cellStyle name="Eingabe 2 7 2" xfId="574" xr:uid="{00000000-0005-0000-0000-000023020000}"/>
    <cellStyle name="Eingabe 2 7 2 2" xfId="575" xr:uid="{00000000-0005-0000-0000-000024020000}"/>
    <cellStyle name="Eingabe 2 7 2 3" xfId="576" xr:uid="{00000000-0005-0000-0000-000025020000}"/>
    <cellStyle name="Eingabe 2 7 2 4" xfId="577" xr:uid="{00000000-0005-0000-0000-000026020000}"/>
    <cellStyle name="Eingabe 2 7 3" xfId="578" xr:uid="{00000000-0005-0000-0000-000027020000}"/>
    <cellStyle name="Eingabe 2 7 3 2" xfId="579" xr:uid="{00000000-0005-0000-0000-000028020000}"/>
    <cellStyle name="Eingabe 2 7 4" xfId="580" xr:uid="{00000000-0005-0000-0000-000029020000}"/>
    <cellStyle name="Eingabe 2 8" xfId="581" xr:uid="{00000000-0005-0000-0000-00002A020000}"/>
    <cellStyle name="Eingabe 2 8 2" xfId="582" xr:uid="{00000000-0005-0000-0000-00002B020000}"/>
    <cellStyle name="Eingabe 2 8 2 2" xfId="583" xr:uid="{00000000-0005-0000-0000-00002C020000}"/>
    <cellStyle name="Eingabe 2 8 2 3" xfId="584" xr:uid="{00000000-0005-0000-0000-00002D020000}"/>
    <cellStyle name="Eingabe 2 8 2 4" xfId="585" xr:uid="{00000000-0005-0000-0000-00002E020000}"/>
    <cellStyle name="Eingabe 2 8 3" xfId="586" xr:uid="{00000000-0005-0000-0000-00002F020000}"/>
    <cellStyle name="Eingabe 2 8 3 2" xfId="587" xr:uid="{00000000-0005-0000-0000-000030020000}"/>
    <cellStyle name="Eingabe 2 8 4" xfId="588" xr:uid="{00000000-0005-0000-0000-000031020000}"/>
    <cellStyle name="Eingabe 2 9" xfId="589" xr:uid="{00000000-0005-0000-0000-000032020000}"/>
    <cellStyle name="Eingabe 3" xfId="590" xr:uid="{00000000-0005-0000-0000-000033020000}"/>
    <cellStyle name="Eingabe 4" xfId="591" xr:uid="{00000000-0005-0000-0000-000034020000}"/>
    <cellStyle name="Eingabe 5" xfId="592" xr:uid="{00000000-0005-0000-0000-000035020000}"/>
    <cellStyle name="Eingabe 6" xfId="593" xr:uid="{00000000-0005-0000-0000-000036020000}"/>
    <cellStyle name="Emphasis 1" xfId="594" xr:uid="{00000000-0005-0000-0000-000037020000}"/>
    <cellStyle name="Emphasis 2" xfId="595" xr:uid="{00000000-0005-0000-0000-000038020000}"/>
    <cellStyle name="Emphasis 3" xfId="596" xr:uid="{00000000-0005-0000-0000-000039020000}"/>
    <cellStyle name="Énfasis1" xfId="597" xr:uid="{00000000-0005-0000-0000-00003A020000}"/>
    <cellStyle name="Énfasis2" xfId="598" xr:uid="{00000000-0005-0000-0000-00003B020000}"/>
    <cellStyle name="Énfasis3" xfId="599" xr:uid="{00000000-0005-0000-0000-00003C020000}"/>
    <cellStyle name="Énfasis4" xfId="600" xr:uid="{00000000-0005-0000-0000-00003D020000}"/>
    <cellStyle name="Énfasis5" xfId="601" xr:uid="{00000000-0005-0000-0000-00003E020000}"/>
    <cellStyle name="Énfasis6" xfId="602" xr:uid="{00000000-0005-0000-0000-00003F020000}"/>
    <cellStyle name="Entrada" xfId="603" xr:uid="{00000000-0005-0000-0000-000040020000}"/>
    <cellStyle name="Ergebnis 2" xfId="604" xr:uid="{00000000-0005-0000-0000-000041020000}"/>
    <cellStyle name="Ergebnis 2 2" xfId="605" xr:uid="{00000000-0005-0000-0000-000042020000}"/>
    <cellStyle name="Ergebnis 2 2 2" xfId="606" xr:uid="{00000000-0005-0000-0000-000043020000}"/>
    <cellStyle name="Ergebnis 2 2 2 2" xfId="607" xr:uid="{00000000-0005-0000-0000-000044020000}"/>
    <cellStyle name="Ergebnis 2 2 2 3" xfId="608" xr:uid="{00000000-0005-0000-0000-000045020000}"/>
    <cellStyle name="Ergebnis 2 2 2 4" xfId="609" xr:uid="{00000000-0005-0000-0000-000046020000}"/>
    <cellStyle name="Ergebnis 2 2 3" xfId="610" xr:uid="{00000000-0005-0000-0000-000047020000}"/>
    <cellStyle name="Ergebnis 2 2 3 2" xfId="611" xr:uid="{00000000-0005-0000-0000-000048020000}"/>
    <cellStyle name="Ergebnis 2 2 4" xfId="612" xr:uid="{00000000-0005-0000-0000-000049020000}"/>
    <cellStyle name="Ergebnis 2 3" xfId="613" xr:uid="{00000000-0005-0000-0000-00004A020000}"/>
    <cellStyle name="Ergebnis 2 3 2" xfId="614" xr:uid="{00000000-0005-0000-0000-00004B020000}"/>
    <cellStyle name="Ergebnis 2 3 2 2" xfId="615" xr:uid="{00000000-0005-0000-0000-00004C020000}"/>
    <cellStyle name="Ergebnis 2 3 2 3" xfId="616" xr:uid="{00000000-0005-0000-0000-00004D020000}"/>
    <cellStyle name="Ergebnis 2 3 2 4" xfId="617" xr:uid="{00000000-0005-0000-0000-00004E020000}"/>
    <cellStyle name="Ergebnis 2 3 3" xfId="618" xr:uid="{00000000-0005-0000-0000-00004F020000}"/>
    <cellStyle name="Ergebnis 2 3 3 2" xfId="619" xr:uid="{00000000-0005-0000-0000-000050020000}"/>
    <cellStyle name="Ergebnis 2 3 4" xfId="620" xr:uid="{00000000-0005-0000-0000-000051020000}"/>
    <cellStyle name="Ergebnis 2 4" xfId="621" xr:uid="{00000000-0005-0000-0000-000052020000}"/>
    <cellStyle name="Ergebnis 2 4 2" xfId="622" xr:uid="{00000000-0005-0000-0000-000053020000}"/>
    <cellStyle name="Ergebnis 2 4 2 2" xfId="623" xr:uid="{00000000-0005-0000-0000-000054020000}"/>
    <cellStyle name="Ergebnis 2 4 2 3" xfId="624" xr:uid="{00000000-0005-0000-0000-000055020000}"/>
    <cellStyle name="Ergebnis 2 4 2 4" xfId="625" xr:uid="{00000000-0005-0000-0000-000056020000}"/>
    <cellStyle name="Ergebnis 2 4 3" xfId="626" xr:uid="{00000000-0005-0000-0000-000057020000}"/>
    <cellStyle name="Ergebnis 2 4 3 2" xfId="627" xr:uid="{00000000-0005-0000-0000-000058020000}"/>
    <cellStyle name="Ergebnis 2 4 4" xfId="628" xr:uid="{00000000-0005-0000-0000-000059020000}"/>
    <cellStyle name="Ergebnis 2 5" xfId="629" xr:uid="{00000000-0005-0000-0000-00005A020000}"/>
    <cellStyle name="Ergebnis 2 5 2" xfId="630" xr:uid="{00000000-0005-0000-0000-00005B020000}"/>
    <cellStyle name="Ergebnis 2 5 2 2" xfId="631" xr:uid="{00000000-0005-0000-0000-00005C020000}"/>
    <cellStyle name="Ergebnis 2 5 2 3" xfId="632" xr:uid="{00000000-0005-0000-0000-00005D020000}"/>
    <cellStyle name="Ergebnis 2 5 2 4" xfId="633" xr:uid="{00000000-0005-0000-0000-00005E020000}"/>
    <cellStyle name="Ergebnis 2 5 3" xfId="634" xr:uid="{00000000-0005-0000-0000-00005F020000}"/>
    <cellStyle name="Ergebnis 2 5 3 2" xfId="635" xr:uid="{00000000-0005-0000-0000-000060020000}"/>
    <cellStyle name="Ergebnis 2 5 4" xfId="636" xr:uid="{00000000-0005-0000-0000-000061020000}"/>
    <cellStyle name="Ergebnis 2 6" xfId="637" xr:uid="{00000000-0005-0000-0000-000062020000}"/>
    <cellStyle name="Ergebnis 2 6 2" xfId="638" xr:uid="{00000000-0005-0000-0000-000063020000}"/>
    <cellStyle name="Ergebnis 2 6 2 2" xfId="639" xr:uid="{00000000-0005-0000-0000-000064020000}"/>
    <cellStyle name="Ergebnis 2 6 2 3" xfId="640" xr:uid="{00000000-0005-0000-0000-000065020000}"/>
    <cellStyle name="Ergebnis 2 6 2 4" xfId="641" xr:uid="{00000000-0005-0000-0000-000066020000}"/>
    <cellStyle name="Ergebnis 2 6 3" xfId="642" xr:uid="{00000000-0005-0000-0000-000067020000}"/>
    <cellStyle name="Ergebnis 2 6 3 2" xfId="643" xr:uid="{00000000-0005-0000-0000-000068020000}"/>
    <cellStyle name="Ergebnis 2 6 4" xfId="644" xr:uid="{00000000-0005-0000-0000-000069020000}"/>
    <cellStyle name="Ergebnis 2 7" xfId="645" xr:uid="{00000000-0005-0000-0000-00006A020000}"/>
    <cellStyle name="Ergebnis 2 7 2" xfId="646" xr:uid="{00000000-0005-0000-0000-00006B020000}"/>
    <cellStyle name="Ergebnis 2 7 2 2" xfId="647" xr:uid="{00000000-0005-0000-0000-00006C020000}"/>
    <cellStyle name="Ergebnis 2 7 2 3" xfId="648" xr:uid="{00000000-0005-0000-0000-00006D020000}"/>
    <cellStyle name="Ergebnis 2 7 2 4" xfId="649" xr:uid="{00000000-0005-0000-0000-00006E020000}"/>
    <cellStyle name="Ergebnis 2 7 3" xfId="650" xr:uid="{00000000-0005-0000-0000-00006F020000}"/>
    <cellStyle name="Ergebnis 2 7 3 2" xfId="651" xr:uid="{00000000-0005-0000-0000-000070020000}"/>
    <cellStyle name="Ergebnis 2 7 4" xfId="652" xr:uid="{00000000-0005-0000-0000-000071020000}"/>
    <cellStyle name="Ergebnis 2 8" xfId="653" xr:uid="{00000000-0005-0000-0000-000072020000}"/>
    <cellStyle name="Ergebnis 2 8 2" xfId="654" xr:uid="{00000000-0005-0000-0000-000073020000}"/>
    <cellStyle name="Ergebnis 2 8 2 2" xfId="655" xr:uid="{00000000-0005-0000-0000-000074020000}"/>
    <cellStyle name="Ergebnis 2 8 2 3" xfId="656" xr:uid="{00000000-0005-0000-0000-000075020000}"/>
    <cellStyle name="Ergebnis 2 8 2 4" xfId="657" xr:uid="{00000000-0005-0000-0000-000076020000}"/>
    <cellStyle name="Ergebnis 2 8 3" xfId="658" xr:uid="{00000000-0005-0000-0000-000077020000}"/>
    <cellStyle name="Ergebnis 2 8 3 2" xfId="659" xr:uid="{00000000-0005-0000-0000-000078020000}"/>
    <cellStyle name="Ergebnis 2 8 4" xfId="660" xr:uid="{00000000-0005-0000-0000-000079020000}"/>
    <cellStyle name="Ergebnis 2 9" xfId="661" xr:uid="{00000000-0005-0000-0000-00007A020000}"/>
    <cellStyle name="Ergebnis 3" xfId="662" xr:uid="{00000000-0005-0000-0000-00007B020000}"/>
    <cellStyle name="Ergebnis 4" xfId="663" xr:uid="{00000000-0005-0000-0000-00007C020000}"/>
    <cellStyle name="Ergebnis 5" xfId="664" xr:uid="{00000000-0005-0000-0000-00007D020000}"/>
    <cellStyle name="Ergebnis 6" xfId="665" xr:uid="{00000000-0005-0000-0000-00007E020000}"/>
    <cellStyle name="Erklärender Text 2" xfId="666" xr:uid="{00000000-0005-0000-0000-00007F020000}"/>
    <cellStyle name="Erklärender Text 2 2" xfId="667" xr:uid="{00000000-0005-0000-0000-000080020000}"/>
    <cellStyle name="Erklärender Text 3" xfId="668" xr:uid="{00000000-0005-0000-0000-000081020000}"/>
    <cellStyle name="Erklärender Text 4" xfId="669" xr:uid="{00000000-0005-0000-0000-000082020000}"/>
    <cellStyle name="Erklärender Text 5" xfId="670" xr:uid="{00000000-0005-0000-0000-000083020000}"/>
    <cellStyle name="Erklärender Text 6" xfId="671" xr:uid="{00000000-0005-0000-0000-000084020000}"/>
    <cellStyle name="Estilo 1" xfId="672" xr:uid="{00000000-0005-0000-0000-000085020000}"/>
    <cellStyle name="Euro" xfId="6" xr:uid="{00000000-0005-0000-0000-000086020000}"/>
    <cellStyle name="Euro 2" xfId="7" xr:uid="{00000000-0005-0000-0000-000087020000}"/>
    <cellStyle name="Euro 2 2" xfId="8" xr:uid="{00000000-0005-0000-0000-000088020000}"/>
    <cellStyle name="Euro 2 2 2" xfId="673" xr:uid="{00000000-0005-0000-0000-000089020000}"/>
    <cellStyle name="Euro 2 3" xfId="674" xr:uid="{00000000-0005-0000-0000-00008A020000}"/>
    <cellStyle name="Euro 3" xfId="9" xr:uid="{00000000-0005-0000-0000-00008B020000}"/>
    <cellStyle name="Euro 4" xfId="675" xr:uid="{00000000-0005-0000-0000-00008C020000}"/>
    <cellStyle name="Explanatory Text" xfId="676" xr:uid="{00000000-0005-0000-0000-00008D020000}"/>
    <cellStyle name="Explanatory Text 2" xfId="677" xr:uid="{00000000-0005-0000-0000-00008E020000}"/>
    <cellStyle name="Explanatory Text 2 2" xfId="678" xr:uid="{00000000-0005-0000-0000-00008F020000}"/>
    <cellStyle name="Explanatory Text 3" xfId="679" xr:uid="{00000000-0005-0000-0000-000090020000}"/>
    <cellStyle name="Good" xfId="680" xr:uid="{00000000-0005-0000-0000-000091020000}"/>
    <cellStyle name="Good 2" xfId="681" xr:uid="{00000000-0005-0000-0000-000092020000}"/>
    <cellStyle name="Good 2 2" xfId="682" xr:uid="{00000000-0005-0000-0000-000093020000}"/>
    <cellStyle name="Good 3" xfId="683" xr:uid="{00000000-0005-0000-0000-000094020000}"/>
    <cellStyle name="Gut 2" xfId="684" xr:uid="{00000000-0005-0000-0000-000095020000}"/>
    <cellStyle name="Gut 2 2" xfId="685" xr:uid="{00000000-0005-0000-0000-000096020000}"/>
    <cellStyle name="Gut 3" xfId="686" xr:uid="{00000000-0005-0000-0000-000097020000}"/>
    <cellStyle name="Gut 4" xfId="687" xr:uid="{00000000-0005-0000-0000-000098020000}"/>
    <cellStyle name="Gut 5" xfId="688" xr:uid="{00000000-0005-0000-0000-000099020000}"/>
    <cellStyle name="Gut 6" xfId="689" xr:uid="{00000000-0005-0000-0000-00009A020000}"/>
    <cellStyle name="Gut 7" xfId="690" xr:uid="{00000000-0005-0000-0000-00009B020000}"/>
    <cellStyle name="Heading 1" xfId="691" xr:uid="{00000000-0005-0000-0000-00009C020000}"/>
    <cellStyle name="Heading 1 2" xfId="692" xr:uid="{00000000-0005-0000-0000-00009D020000}"/>
    <cellStyle name="Heading 1 2 2" xfId="693" xr:uid="{00000000-0005-0000-0000-00009E020000}"/>
    <cellStyle name="Heading 1 3" xfId="694" xr:uid="{00000000-0005-0000-0000-00009F020000}"/>
    <cellStyle name="Heading 2" xfId="695" xr:uid="{00000000-0005-0000-0000-0000A0020000}"/>
    <cellStyle name="Heading 2 2" xfId="696" xr:uid="{00000000-0005-0000-0000-0000A1020000}"/>
    <cellStyle name="Heading 2 2 2" xfId="697" xr:uid="{00000000-0005-0000-0000-0000A2020000}"/>
    <cellStyle name="Heading 2 3" xfId="698" xr:uid="{00000000-0005-0000-0000-0000A3020000}"/>
    <cellStyle name="Heading 3" xfId="699" xr:uid="{00000000-0005-0000-0000-0000A4020000}"/>
    <cellStyle name="Heading 3 2" xfId="700" xr:uid="{00000000-0005-0000-0000-0000A5020000}"/>
    <cellStyle name="Heading 3 2 2" xfId="701" xr:uid="{00000000-0005-0000-0000-0000A6020000}"/>
    <cellStyle name="Heading 3 3" xfId="702" xr:uid="{00000000-0005-0000-0000-0000A7020000}"/>
    <cellStyle name="Heading 4" xfId="703" xr:uid="{00000000-0005-0000-0000-0000A8020000}"/>
    <cellStyle name="Heading 4 2" xfId="704" xr:uid="{00000000-0005-0000-0000-0000A9020000}"/>
    <cellStyle name="Heading 4 2 2" xfId="705" xr:uid="{00000000-0005-0000-0000-0000AA020000}"/>
    <cellStyle name="Heading 4 3" xfId="706" xr:uid="{00000000-0005-0000-0000-0000AB020000}"/>
    <cellStyle name="Hyperlink 2" xfId="10" xr:uid="{00000000-0005-0000-0000-0000AC020000}"/>
    <cellStyle name="Hyperlink 2 2" xfId="707" xr:uid="{00000000-0005-0000-0000-0000AD020000}"/>
    <cellStyle name="Hyperlink 2 2 2" xfId="708" xr:uid="{00000000-0005-0000-0000-0000AE020000}"/>
    <cellStyle name="Hyperlink 2 3" xfId="709" xr:uid="{00000000-0005-0000-0000-0000AF020000}"/>
    <cellStyle name="Hyperlink 3" xfId="24" xr:uid="{00000000-0005-0000-0000-0000B0020000}"/>
    <cellStyle name="Hyperlink 4" xfId="710" xr:uid="{00000000-0005-0000-0000-0000B1020000}"/>
    <cellStyle name="Hyperlink 5" xfId="17368" xr:uid="{00000000-0005-0000-0000-0000B2020000}"/>
    <cellStyle name="Hyperlink seguido" xfId="711" xr:uid="{00000000-0005-0000-0000-0000B3020000}"/>
    <cellStyle name="Hyperlink seguido 2" xfId="712" xr:uid="{00000000-0005-0000-0000-0000B4020000}"/>
    <cellStyle name="Hyperlink seguido 2 2" xfId="713" xr:uid="{00000000-0005-0000-0000-0000B5020000}"/>
    <cellStyle name="Input" xfId="714" xr:uid="{00000000-0005-0000-0000-0000B6020000}"/>
    <cellStyle name="Input 2" xfId="715" xr:uid="{00000000-0005-0000-0000-0000B7020000}"/>
    <cellStyle name="Input 2 2" xfId="716" xr:uid="{00000000-0005-0000-0000-0000B8020000}"/>
    <cellStyle name="Input 3" xfId="717" xr:uid="{00000000-0005-0000-0000-0000B9020000}"/>
    <cellStyle name="Komma" xfId="1" builtinId="3"/>
    <cellStyle name="Komma 2" xfId="718" xr:uid="{00000000-0005-0000-0000-0000BB020000}"/>
    <cellStyle name="Komma 2 10" xfId="719" xr:uid="{00000000-0005-0000-0000-0000BC020000}"/>
    <cellStyle name="Komma 2 10 2" xfId="720" xr:uid="{00000000-0005-0000-0000-0000BD020000}"/>
    <cellStyle name="Komma 2 10 2 2" xfId="721" xr:uid="{00000000-0005-0000-0000-0000BE020000}"/>
    <cellStyle name="Komma 2 10 2 2 2" xfId="722" xr:uid="{00000000-0005-0000-0000-0000BF020000}"/>
    <cellStyle name="Komma 2 10 2 2 3" xfId="723" xr:uid="{00000000-0005-0000-0000-0000C0020000}"/>
    <cellStyle name="Komma 2 10 2 2 4" xfId="724" xr:uid="{00000000-0005-0000-0000-0000C1020000}"/>
    <cellStyle name="Komma 2 10 2 3" xfId="725" xr:uid="{00000000-0005-0000-0000-0000C2020000}"/>
    <cellStyle name="Komma 2 10 2 4" xfId="726" xr:uid="{00000000-0005-0000-0000-0000C3020000}"/>
    <cellStyle name="Komma 2 10 2 5" xfId="727" xr:uid="{00000000-0005-0000-0000-0000C4020000}"/>
    <cellStyle name="Komma 2 10 3" xfId="728" xr:uid="{00000000-0005-0000-0000-0000C5020000}"/>
    <cellStyle name="Komma 2 10 3 2" xfId="729" xr:uid="{00000000-0005-0000-0000-0000C6020000}"/>
    <cellStyle name="Komma 2 10 3 3" xfId="730" xr:uid="{00000000-0005-0000-0000-0000C7020000}"/>
    <cellStyle name="Komma 2 10 3 4" xfId="731" xr:uid="{00000000-0005-0000-0000-0000C8020000}"/>
    <cellStyle name="Komma 2 10 4" xfId="732" xr:uid="{00000000-0005-0000-0000-0000C9020000}"/>
    <cellStyle name="Komma 2 10 4 2" xfId="733" xr:uid="{00000000-0005-0000-0000-0000CA020000}"/>
    <cellStyle name="Komma 2 10 4 3" xfId="734" xr:uid="{00000000-0005-0000-0000-0000CB020000}"/>
    <cellStyle name="Komma 2 10 4 4" xfId="735" xr:uid="{00000000-0005-0000-0000-0000CC020000}"/>
    <cellStyle name="Komma 2 10 5" xfId="736" xr:uid="{00000000-0005-0000-0000-0000CD020000}"/>
    <cellStyle name="Komma 2 10 6" xfId="737" xr:uid="{00000000-0005-0000-0000-0000CE020000}"/>
    <cellStyle name="Komma 2 10 7" xfId="738" xr:uid="{00000000-0005-0000-0000-0000CF020000}"/>
    <cellStyle name="Komma 2 11" xfId="739" xr:uid="{00000000-0005-0000-0000-0000D0020000}"/>
    <cellStyle name="Komma 2 11 2" xfId="740" xr:uid="{00000000-0005-0000-0000-0000D1020000}"/>
    <cellStyle name="Komma 2 11 2 2" xfId="741" xr:uid="{00000000-0005-0000-0000-0000D2020000}"/>
    <cellStyle name="Komma 2 11 2 3" xfId="742" xr:uid="{00000000-0005-0000-0000-0000D3020000}"/>
    <cellStyle name="Komma 2 11 2 4" xfId="743" xr:uid="{00000000-0005-0000-0000-0000D4020000}"/>
    <cellStyle name="Komma 2 11 3" xfId="744" xr:uid="{00000000-0005-0000-0000-0000D5020000}"/>
    <cellStyle name="Komma 2 11 4" xfId="745" xr:uid="{00000000-0005-0000-0000-0000D6020000}"/>
    <cellStyle name="Komma 2 11 5" xfId="746" xr:uid="{00000000-0005-0000-0000-0000D7020000}"/>
    <cellStyle name="Komma 2 12" xfId="747" xr:uid="{00000000-0005-0000-0000-0000D8020000}"/>
    <cellStyle name="Komma 2 12 2" xfId="748" xr:uid="{00000000-0005-0000-0000-0000D9020000}"/>
    <cellStyle name="Komma 2 12 2 2" xfId="749" xr:uid="{00000000-0005-0000-0000-0000DA020000}"/>
    <cellStyle name="Komma 2 12 2 3" xfId="750" xr:uid="{00000000-0005-0000-0000-0000DB020000}"/>
    <cellStyle name="Komma 2 12 2 4" xfId="751" xr:uid="{00000000-0005-0000-0000-0000DC020000}"/>
    <cellStyle name="Komma 2 12 3" xfId="752" xr:uid="{00000000-0005-0000-0000-0000DD020000}"/>
    <cellStyle name="Komma 2 12 4" xfId="753" xr:uid="{00000000-0005-0000-0000-0000DE020000}"/>
    <cellStyle name="Komma 2 12 5" xfId="754" xr:uid="{00000000-0005-0000-0000-0000DF020000}"/>
    <cellStyle name="Komma 2 13" xfId="755" xr:uid="{00000000-0005-0000-0000-0000E0020000}"/>
    <cellStyle name="Komma 2 13 2" xfId="756" xr:uid="{00000000-0005-0000-0000-0000E1020000}"/>
    <cellStyle name="Komma 2 13 3" xfId="757" xr:uid="{00000000-0005-0000-0000-0000E2020000}"/>
    <cellStyle name="Komma 2 13 4" xfId="758" xr:uid="{00000000-0005-0000-0000-0000E3020000}"/>
    <cellStyle name="Komma 2 14" xfId="759" xr:uid="{00000000-0005-0000-0000-0000E4020000}"/>
    <cellStyle name="Komma 2 14 2" xfId="760" xr:uid="{00000000-0005-0000-0000-0000E5020000}"/>
    <cellStyle name="Komma 2 14 3" xfId="761" xr:uid="{00000000-0005-0000-0000-0000E6020000}"/>
    <cellStyle name="Komma 2 14 4" xfId="762" xr:uid="{00000000-0005-0000-0000-0000E7020000}"/>
    <cellStyle name="Komma 2 15" xfId="763" xr:uid="{00000000-0005-0000-0000-0000E8020000}"/>
    <cellStyle name="Komma 2 15 2" xfId="764" xr:uid="{00000000-0005-0000-0000-0000E9020000}"/>
    <cellStyle name="Komma 2 15 3" xfId="765" xr:uid="{00000000-0005-0000-0000-0000EA020000}"/>
    <cellStyle name="Komma 2 15 4" xfId="766" xr:uid="{00000000-0005-0000-0000-0000EB020000}"/>
    <cellStyle name="Komma 2 16" xfId="767" xr:uid="{00000000-0005-0000-0000-0000EC020000}"/>
    <cellStyle name="Komma 2 16 2" xfId="768" xr:uid="{00000000-0005-0000-0000-0000ED020000}"/>
    <cellStyle name="Komma 2 17" xfId="769" xr:uid="{00000000-0005-0000-0000-0000EE020000}"/>
    <cellStyle name="Komma 2 18" xfId="770" xr:uid="{00000000-0005-0000-0000-0000EF020000}"/>
    <cellStyle name="Komma 2 19" xfId="771" xr:uid="{00000000-0005-0000-0000-0000F0020000}"/>
    <cellStyle name="Komma 2 2" xfId="772" xr:uid="{00000000-0005-0000-0000-0000F1020000}"/>
    <cellStyle name="Komma 2 2 10" xfId="773" xr:uid="{00000000-0005-0000-0000-0000F2020000}"/>
    <cellStyle name="Komma 2 2 10 2" xfId="774" xr:uid="{00000000-0005-0000-0000-0000F3020000}"/>
    <cellStyle name="Komma 2 2 10 3" xfId="775" xr:uid="{00000000-0005-0000-0000-0000F4020000}"/>
    <cellStyle name="Komma 2 2 10 4" xfId="776" xr:uid="{00000000-0005-0000-0000-0000F5020000}"/>
    <cellStyle name="Komma 2 2 11" xfId="777" xr:uid="{00000000-0005-0000-0000-0000F6020000}"/>
    <cellStyle name="Komma 2 2 11 2" xfId="778" xr:uid="{00000000-0005-0000-0000-0000F7020000}"/>
    <cellStyle name="Komma 2 2 11 3" xfId="779" xr:uid="{00000000-0005-0000-0000-0000F8020000}"/>
    <cellStyle name="Komma 2 2 11 4" xfId="780" xr:uid="{00000000-0005-0000-0000-0000F9020000}"/>
    <cellStyle name="Komma 2 2 12" xfId="781" xr:uid="{00000000-0005-0000-0000-0000FA020000}"/>
    <cellStyle name="Komma 2 2 13" xfId="782" xr:uid="{00000000-0005-0000-0000-0000FB020000}"/>
    <cellStyle name="Komma 2 2 14" xfId="783" xr:uid="{00000000-0005-0000-0000-0000FC020000}"/>
    <cellStyle name="Komma 2 2 2" xfId="784" xr:uid="{00000000-0005-0000-0000-0000FD020000}"/>
    <cellStyle name="Komma 2 2 2 10" xfId="785" xr:uid="{00000000-0005-0000-0000-0000FE020000}"/>
    <cellStyle name="Komma 2 2 2 10 2" xfId="786" xr:uid="{00000000-0005-0000-0000-0000FF020000}"/>
    <cellStyle name="Komma 2 2 2 10 3" xfId="787" xr:uid="{00000000-0005-0000-0000-000000030000}"/>
    <cellStyle name="Komma 2 2 2 10 4" xfId="788" xr:uid="{00000000-0005-0000-0000-000001030000}"/>
    <cellStyle name="Komma 2 2 2 11" xfId="789" xr:uid="{00000000-0005-0000-0000-000002030000}"/>
    <cellStyle name="Komma 2 2 2 12" xfId="790" xr:uid="{00000000-0005-0000-0000-000003030000}"/>
    <cellStyle name="Komma 2 2 2 13" xfId="791" xr:uid="{00000000-0005-0000-0000-000004030000}"/>
    <cellStyle name="Komma 2 2 2 2" xfId="792" xr:uid="{00000000-0005-0000-0000-000005030000}"/>
    <cellStyle name="Komma 2 2 2 2 10" xfId="793" xr:uid="{00000000-0005-0000-0000-000006030000}"/>
    <cellStyle name="Komma 2 2 2 2 2" xfId="794" xr:uid="{00000000-0005-0000-0000-000007030000}"/>
    <cellStyle name="Komma 2 2 2 2 2 2" xfId="795" xr:uid="{00000000-0005-0000-0000-000008030000}"/>
    <cellStyle name="Komma 2 2 2 2 2 2 2" xfId="796" xr:uid="{00000000-0005-0000-0000-000009030000}"/>
    <cellStyle name="Komma 2 2 2 2 2 2 2 2" xfId="797" xr:uid="{00000000-0005-0000-0000-00000A030000}"/>
    <cellStyle name="Komma 2 2 2 2 2 2 2 2 2" xfId="798" xr:uid="{00000000-0005-0000-0000-00000B030000}"/>
    <cellStyle name="Komma 2 2 2 2 2 2 2 2 3" xfId="799" xr:uid="{00000000-0005-0000-0000-00000C030000}"/>
    <cellStyle name="Komma 2 2 2 2 2 2 2 2 4" xfId="800" xr:uid="{00000000-0005-0000-0000-00000D030000}"/>
    <cellStyle name="Komma 2 2 2 2 2 2 2 3" xfId="801" xr:uid="{00000000-0005-0000-0000-00000E030000}"/>
    <cellStyle name="Komma 2 2 2 2 2 2 2 4" xfId="802" xr:uid="{00000000-0005-0000-0000-00000F030000}"/>
    <cellStyle name="Komma 2 2 2 2 2 2 2 5" xfId="803" xr:uid="{00000000-0005-0000-0000-000010030000}"/>
    <cellStyle name="Komma 2 2 2 2 2 2 3" xfId="804" xr:uid="{00000000-0005-0000-0000-000011030000}"/>
    <cellStyle name="Komma 2 2 2 2 2 2 3 2" xfId="805" xr:uid="{00000000-0005-0000-0000-000012030000}"/>
    <cellStyle name="Komma 2 2 2 2 2 2 3 3" xfId="806" xr:uid="{00000000-0005-0000-0000-000013030000}"/>
    <cellStyle name="Komma 2 2 2 2 2 2 3 4" xfId="807" xr:uid="{00000000-0005-0000-0000-000014030000}"/>
    <cellStyle name="Komma 2 2 2 2 2 2 4" xfId="808" xr:uid="{00000000-0005-0000-0000-000015030000}"/>
    <cellStyle name="Komma 2 2 2 2 2 2 5" xfId="809" xr:uid="{00000000-0005-0000-0000-000016030000}"/>
    <cellStyle name="Komma 2 2 2 2 2 2 6" xfId="810" xr:uid="{00000000-0005-0000-0000-000017030000}"/>
    <cellStyle name="Komma 2 2 2 2 2 3" xfId="811" xr:uid="{00000000-0005-0000-0000-000018030000}"/>
    <cellStyle name="Komma 2 2 2 2 2 3 2" xfId="812" xr:uid="{00000000-0005-0000-0000-000019030000}"/>
    <cellStyle name="Komma 2 2 2 2 2 3 2 2" xfId="813" xr:uid="{00000000-0005-0000-0000-00001A030000}"/>
    <cellStyle name="Komma 2 2 2 2 2 3 2 3" xfId="814" xr:uid="{00000000-0005-0000-0000-00001B030000}"/>
    <cellStyle name="Komma 2 2 2 2 2 3 2 4" xfId="815" xr:uid="{00000000-0005-0000-0000-00001C030000}"/>
    <cellStyle name="Komma 2 2 2 2 2 3 3" xfId="816" xr:uid="{00000000-0005-0000-0000-00001D030000}"/>
    <cellStyle name="Komma 2 2 2 2 2 3 4" xfId="817" xr:uid="{00000000-0005-0000-0000-00001E030000}"/>
    <cellStyle name="Komma 2 2 2 2 2 3 5" xfId="818" xr:uid="{00000000-0005-0000-0000-00001F030000}"/>
    <cellStyle name="Komma 2 2 2 2 2 4" xfId="819" xr:uid="{00000000-0005-0000-0000-000020030000}"/>
    <cellStyle name="Komma 2 2 2 2 2 4 2" xfId="820" xr:uid="{00000000-0005-0000-0000-000021030000}"/>
    <cellStyle name="Komma 2 2 2 2 2 4 3" xfId="821" xr:uid="{00000000-0005-0000-0000-000022030000}"/>
    <cellStyle name="Komma 2 2 2 2 2 4 4" xfId="822" xr:uid="{00000000-0005-0000-0000-000023030000}"/>
    <cellStyle name="Komma 2 2 2 2 2 5" xfId="823" xr:uid="{00000000-0005-0000-0000-000024030000}"/>
    <cellStyle name="Komma 2 2 2 2 2 5 2" xfId="824" xr:uid="{00000000-0005-0000-0000-000025030000}"/>
    <cellStyle name="Komma 2 2 2 2 2 5 3" xfId="825" xr:uid="{00000000-0005-0000-0000-000026030000}"/>
    <cellStyle name="Komma 2 2 2 2 2 5 4" xfId="826" xr:uid="{00000000-0005-0000-0000-000027030000}"/>
    <cellStyle name="Komma 2 2 2 2 2 6" xfId="827" xr:uid="{00000000-0005-0000-0000-000028030000}"/>
    <cellStyle name="Komma 2 2 2 2 2 7" xfId="828" xr:uid="{00000000-0005-0000-0000-000029030000}"/>
    <cellStyle name="Komma 2 2 2 2 2 8" xfId="829" xr:uid="{00000000-0005-0000-0000-00002A030000}"/>
    <cellStyle name="Komma 2 2 2 2 3" xfId="830" xr:uid="{00000000-0005-0000-0000-00002B030000}"/>
    <cellStyle name="Komma 2 2 2 2 3 2" xfId="831" xr:uid="{00000000-0005-0000-0000-00002C030000}"/>
    <cellStyle name="Komma 2 2 2 2 3 2 2" xfId="832" xr:uid="{00000000-0005-0000-0000-00002D030000}"/>
    <cellStyle name="Komma 2 2 2 2 3 2 2 2" xfId="833" xr:uid="{00000000-0005-0000-0000-00002E030000}"/>
    <cellStyle name="Komma 2 2 2 2 3 2 2 2 2" xfId="834" xr:uid="{00000000-0005-0000-0000-00002F030000}"/>
    <cellStyle name="Komma 2 2 2 2 3 2 2 2 3" xfId="835" xr:uid="{00000000-0005-0000-0000-000030030000}"/>
    <cellStyle name="Komma 2 2 2 2 3 2 2 2 4" xfId="836" xr:uid="{00000000-0005-0000-0000-000031030000}"/>
    <cellStyle name="Komma 2 2 2 2 3 2 2 3" xfId="837" xr:uid="{00000000-0005-0000-0000-000032030000}"/>
    <cellStyle name="Komma 2 2 2 2 3 2 2 4" xfId="838" xr:uid="{00000000-0005-0000-0000-000033030000}"/>
    <cellStyle name="Komma 2 2 2 2 3 2 2 5" xfId="839" xr:uid="{00000000-0005-0000-0000-000034030000}"/>
    <cellStyle name="Komma 2 2 2 2 3 2 3" xfId="840" xr:uid="{00000000-0005-0000-0000-000035030000}"/>
    <cellStyle name="Komma 2 2 2 2 3 2 3 2" xfId="841" xr:uid="{00000000-0005-0000-0000-000036030000}"/>
    <cellStyle name="Komma 2 2 2 2 3 2 3 3" xfId="842" xr:uid="{00000000-0005-0000-0000-000037030000}"/>
    <cellStyle name="Komma 2 2 2 2 3 2 3 4" xfId="843" xr:uid="{00000000-0005-0000-0000-000038030000}"/>
    <cellStyle name="Komma 2 2 2 2 3 2 4" xfId="844" xr:uid="{00000000-0005-0000-0000-000039030000}"/>
    <cellStyle name="Komma 2 2 2 2 3 2 5" xfId="845" xr:uid="{00000000-0005-0000-0000-00003A030000}"/>
    <cellStyle name="Komma 2 2 2 2 3 2 6" xfId="846" xr:uid="{00000000-0005-0000-0000-00003B030000}"/>
    <cellStyle name="Komma 2 2 2 2 3 3" xfId="847" xr:uid="{00000000-0005-0000-0000-00003C030000}"/>
    <cellStyle name="Komma 2 2 2 2 3 3 2" xfId="848" xr:uid="{00000000-0005-0000-0000-00003D030000}"/>
    <cellStyle name="Komma 2 2 2 2 3 3 2 2" xfId="849" xr:uid="{00000000-0005-0000-0000-00003E030000}"/>
    <cellStyle name="Komma 2 2 2 2 3 3 2 3" xfId="850" xr:uid="{00000000-0005-0000-0000-00003F030000}"/>
    <cellStyle name="Komma 2 2 2 2 3 3 2 4" xfId="851" xr:uid="{00000000-0005-0000-0000-000040030000}"/>
    <cellStyle name="Komma 2 2 2 2 3 3 3" xfId="852" xr:uid="{00000000-0005-0000-0000-000041030000}"/>
    <cellStyle name="Komma 2 2 2 2 3 3 4" xfId="853" xr:uid="{00000000-0005-0000-0000-000042030000}"/>
    <cellStyle name="Komma 2 2 2 2 3 3 5" xfId="854" xr:uid="{00000000-0005-0000-0000-000043030000}"/>
    <cellStyle name="Komma 2 2 2 2 3 4" xfId="855" xr:uid="{00000000-0005-0000-0000-000044030000}"/>
    <cellStyle name="Komma 2 2 2 2 3 4 2" xfId="856" xr:uid="{00000000-0005-0000-0000-000045030000}"/>
    <cellStyle name="Komma 2 2 2 2 3 4 3" xfId="857" xr:uid="{00000000-0005-0000-0000-000046030000}"/>
    <cellStyle name="Komma 2 2 2 2 3 4 4" xfId="858" xr:uid="{00000000-0005-0000-0000-000047030000}"/>
    <cellStyle name="Komma 2 2 2 2 3 5" xfId="859" xr:uid="{00000000-0005-0000-0000-000048030000}"/>
    <cellStyle name="Komma 2 2 2 2 3 5 2" xfId="860" xr:uid="{00000000-0005-0000-0000-000049030000}"/>
    <cellStyle name="Komma 2 2 2 2 3 5 3" xfId="861" xr:uid="{00000000-0005-0000-0000-00004A030000}"/>
    <cellStyle name="Komma 2 2 2 2 3 5 4" xfId="862" xr:uid="{00000000-0005-0000-0000-00004B030000}"/>
    <cellStyle name="Komma 2 2 2 2 3 6" xfId="863" xr:uid="{00000000-0005-0000-0000-00004C030000}"/>
    <cellStyle name="Komma 2 2 2 2 3 7" xfId="864" xr:uid="{00000000-0005-0000-0000-00004D030000}"/>
    <cellStyle name="Komma 2 2 2 2 3 8" xfId="865" xr:uid="{00000000-0005-0000-0000-00004E030000}"/>
    <cellStyle name="Komma 2 2 2 2 4" xfId="866" xr:uid="{00000000-0005-0000-0000-00004F030000}"/>
    <cellStyle name="Komma 2 2 2 2 4 2" xfId="867" xr:uid="{00000000-0005-0000-0000-000050030000}"/>
    <cellStyle name="Komma 2 2 2 2 4 2 2" xfId="868" xr:uid="{00000000-0005-0000-0000-000051030000}"/>
    <cellStyle name="Komma 2 2 2 2 4 2 2 2" xfId="869" xr:uid="{00000000-0005-0000-0000-000052030000}"/>
    <cellStyle name="Komma 2 2 2 2 4 2 2 3" xfId="870" xr:uid="{00000000-0005-0000-0000-000053030000}"/>
    <cellStyle name="Komma 2 2 2 2 4 2 2 4" xfId="871" xr:uid="{00000000-0005-0000-0000-000054030000}"/>
    <cellStyle name="Komma 2 2 2 2 4 2 3" xfId="872" xr:uid="{00000000-0005-0000-0000-000055030000}"/>
    <cellStyle name="Komma 2 2 2 2 4 2 4" xfId="873" xr:uid="{00000000-0005-0000-0000-000056030000}"/>
    <cellStyle name="Komma 2 2 2 2 4 2 5" xfId="874" xr:uid="{00000000-0005-0000-0000-000057030000}"/>
    <cellStyle name="Komma 2 2 2 2 4 3" xfId="875" xr:uid="{00000000-0005-0000-0000-000058030000}"/>
    <cellStyle name="Komma 2 2 2 2 4 3 2" xfId="876" xr:uid="{00000000-0005-0000-0000-000059030000}"/>
    <cellStyle name="Komma 2 2 2 2 4 3 3" xfId="877" xr:uid="{00000000-0005-0000-0000-00005A030000}"/>
    <cellStyle name="Komma 2 2 2 2 4 3 4" xfId="878" xr:uid="{00000000-0005-0000-0000-00005B030000}"/>
    <cellStyle name="Komma 2 2 2 2 4 4" xfId="879" xr:uid="{00000000-0005-0000-0000-00005C030000}"/>
    <cellStyle name="Komma 2 2 2 2 4 5" xfId="880" xr:uid="{00000000-0005-0000-0000-00005D030000}"/>
    <cellStyle name="Komma 2 2 2 2 4 6" xfId="881" xr:uid="{00000000-0005-0000-0000-00005E030000}"/>
    <cellStyle name="Komma 2 2 2 2 5" xfId="882" xr:uid="{00000000-0005-0000-0000-00005F030000}"/>
    <cellStyle name="Komma 2 2 2 2 5 2" xfId="883" xr:uid="{00000000-0005-0000-0000-000060030000}"/>
    <cellStyle name="Komma 2 2 2 2 5 2 2" xfId="884" xr:uid="{00000000-0005-0000-0000-000061030000}"/>
    <cellStyle name="Komma 2 2 2 2 5 2 3" xfId="885" xr:uid="{00000000-0005-0000-0000-000062030000}"/>
    <cellStyle name="Komma 2 2 2 2 5 2 4" xfId="886" xr:uid="{00000000-0005-0000-0000-000063030000}"/>
    <cellStyle name="Komma 2 2 2 2 5 3" xfId="887" xr:uid="{00000000-0005-0000-0000-000064030000}"/>
    <cellStyle name="Komma 2 2 2 2 5 4" xfId="888" xr:uid="{00000000-0005-0000-0000-000065030000}"/>
    <cellStyle name="Komma 2 2 2 2 5 5" xfId="889" xr:uid="{00000000-0005-0000-0000-000066030000}"/>
    <cellStyle name="Komma 2 2 2 2 6" xfId="890" xr:uid="{00000000-0005-0000-0000-000067030000}"/>
    <cellStyle name="Komma 2 2 2 2 6 2" xfId="891" xr:uid="{00000000-0005-0000-0000-000068030000}"/>
    <cellStyle name="Komma 2 2 2 2 6 3" xfId="892" xr:uid="{00000000-0005-0000-0000-000069030000}"/>
    <cellStyle name="Komma 2 2 2 2 6 4" xfId="893" xr:uid="{00000000-0005-0000-0000-00006A030000}"/>
    <cellStyle name="Komma 2 2 2 2 7" xfId="894" xr:uid="{00000000-0005-0000-0000-00006B030000}"/>
    <cellStyle name="Komma 2 2 2 2 7 2" xfId="895" xr:uid="{00000000-0005-0000-0000-00006C030000}"/>
    <cellStyle name="Komma 2 2 2 2 7 3" xfId="896" xr:uid="{00000000-0005-0000-0000-00006D030000}"/>
    <cellStyle name="Komma 2 2 2 2 7 4" xfId="897" xr:uid="{00000000-0005-0000-0000-00006E030000}"/>
    <cellStyle name="Komma 2 2 2 2 8" xfId="898" xr:uid="{00000000-0005-0000-0000-00006F030000}"/>
    <cellStyle name="Komma 2 2 2 2 9" xfId="899" xr:uid="{00000000-0005-0000-0000-000070030000}"/>
    <cellStyle name="Komma 2 2 2 3" xfId="900" xr:uid="{00000000-0005-0000-0000-000071030000}"/>
    <cellStyle name="Komma 2 2 2 3 2" xfId="901" xr:uid="{00000000-0005-0000-0000-000072030000}"/>
    <cellStyle name="Komma 2 2 2 3 2 2" xfId="902" xr:uid="{00000000-0005-0000-0000-000073030000}"/>
    <cellStyle name="Komma 2 2 2 3 2 2 2" xfId="903" xr:uid="{00000000-0005-0000-0000-000074030000}"/>
    <cellStyle name="Komma 2 2 2 3 2 2 2 2" xfId="904" xr:uid="{00000000-0005-0000-0000-000075030000}"/>
    <cellStyle name="Komma 2 2 2 3 2 2 2 3" xfId="905" xr:uid="{00000000-0005-0000-0000-000076030000}"/>
    <cellStyle name="Komma 2 2 2 3 2 2 2 4" xfId="906" xr:uid="{00000000-0005-0000-0000-000077030000}"/>
    <cellStyle name="Komma 2 2 2 3 2 2 3" xfId="907" xr:uid="{00000000-0005-0000-0000-000078030000}"/>
    <cellStyle name="Komma 2 2 2 3 2 2 4" xfId="908" xr:uid="{00000000-0005-0000-0000-000079030000}"/>
    <cellStyle name="Komma 2 2 2 3 2 2 5" xfId="909" xr:uid="{00000000-0005-0000-0000-00007A030000}"/>
    <cellStyle name="Komma 2 2 2 3 2 3" xfId="910" xr:uid="{00000000-0005-0000-0000-00007B030000}"/>
    <cellStyle name="Komma 2 2 2 3 2 3 2" xfId="911" xr:uid="{00000000-0005-0000-0000-00007C030000}"/>
    <cellStyle name="Komma 2 2 2 3 2 3 3" xfId="912" xr:uid="{00000000-0005-0000-0000-00007D030000}"/>
    <cellStyle name="Komma 2 2 2 3 2 3 4" xfId="913" xr:uid="{00000000-0005-0000-0000-00007E030000}"/>
    <cellStyle name="Komma 2 2 2 3 2 4" xfId="914" xr:uid="{00000000-0005-0000-0000-00007F030000}"/>
    <cellStyle name="Komma 2 2 2 3 2 5" xfId="915" xr:uid="{00000000-0005-0000-0000-000080030000}"/>
    <cellStyle name="Komma 2 2 2 3 2 6" xfId="916" xr:uid="{00000000-0005-0000-0000-000081030000}"/>
    <cellStyle name="Komma 2 2 2 3 3" xfId="917" xr:uid="{00000000-0005-0000-0000-000082030000}"/>
    <cellStyle name="Komma 2 2 2 3 3 2" xfId="918" xr:uid="{00000000-0005-0000-0000-000083030000}"/>
    <cellStyle name="Komma 2 2 2 3 3 2 2" xfId="919" xr:uid="{00000000-0005-0000-0000-000084030000}"/>
    <cellStyle name="Komma 2 2 2 3 3 2 3" xfId="920" xr:uid="{00000000-0005-0000-0000-000085030000}"/>
    <cellStyle name="Komma 2 2 2 3 3 2 4" xfId="921" xr:uid="{00000000-0005-0000-0000-000086030000}"/>
    <cellStyle name="Komma 2 2 2 3 3 3" xfId="922" xr:uid="{00000000-0005-0000-0000-000087030000}"/>
    <cellStyle name="Komma 2 2 2 3 3 4" xfId="923" xr:uid="{00000000-0005-0000-0000-000088030000}"/>
    <cellStyle name="Komma 2 2 2 3 3 5" xfId="924" xr:uid="{00000000-0005-0000-0000-000089030000}"/>
    <cellStyle name="Komma 2 2 2 3 4" xfId="925" xr:uid="{00000000-0005-0000-0000-00008A030000}"/>
    <cellStyle name="Komma 2 2 2 3 4 2" xfId="926" xr:uid="{00000000-0005-0000-0000-00008B030000}"/>
    <cellStyle name="Komma 2 2 2 3 4 3" xfId="927" xr:uid="{00000000-0005-0000-0000-00008C030000}"/>
    <cellStyle name="Komma 2 2 2 3 4 4" xfId="928" xr:uid="{00000000-0005-0000-0000-00008D030000}"/>
    <cellStyle name="Komma 2 2 2 3 5" xfId="929" xr:uid="{00000000-0005-0000-0000-00008E030000}"/>
    <cellStyle name="Komma 2 2 2 3 5 2" xfId="930" xr:uid="{00000000-0005-0000-0000-00008F030000}"/>
    <cellStyle name="Komma 2 2 2 3 5 3" xfId="931" xr:uid="{00000000-0005-0000-0000-000090030000}"/>
    <cellStyle name="Komma 2 2 2 3 5 4" xfId="932" xr:uid="{00000000-0005-0000-0000-000091030000}"/>
    <cellStyle name="Komma 2 2 2 3 6" xfId="933" xr:uid="{00000000-0005-0000-0000-000092030000}"/>
    <cellStyle name="Komma 2 2 2 3 7" xfId="934" xr:uid="{00000000-0005-0000-0000-000093030000}"/>
    <cellStyle name="Komma 2 2 2 3 8" xfId="935" xr:uid="{00000000-0005-0000-0000-000094030000}"/>
    <cellStyle name="Komma 2 2 2 4" xfId="936" xr:uid="{00000000-0005-0000-0000-000095030000}"/>
    <cellStyle name="Komma 2 2 2 4 2" xfId="937" xr:uid="{00000000-0005-0000-0000-000096030000}"/>
    <cellStyle name="Komma 2 2 2 4 2 2" xfId="938" xr:uid="{00000000-0005-0000-0000-000097030000}"/>
    <cellStyle name="Komma 2 2 2 4 2 2 2" xfId="939" xr:uid="{00000000-0005-0000-0000-000098030000}"/>
    <cellStyle name="Komma 2 2 2 4 2 2 2 2" xfId="940" xr:uid="{00000000-0005-0000-0000-000099030000}"/>
    <cellStyle name="Komma 2 2 2 4 2 2 2 3" xfId="941" xr:uid="{00000000-0005-0000-0000-00009A030000}"/>
    <cellStyle name="Komma 2 2 2 4 2 2 2 4" xfId="942" xr:uid="{00000000-0005-0000-0000-00009B030000}"/>
    <cellStyle name="Komma 2 2 2 4 2 2 3" xfId="943" xr:uid="{00000000-0005-0000-0000-00009C030000}"/>
    <cellStyle name="Komma 2 2 2 4 2 2 4" xfId="944" xr:uid="{00000000-0005-0000-0000-00009D030000}"/>
    <cellStyle name="Komma 2 2 2 4 2 2 5" xfId="945" xr:uid="{00000000-0005-0000-0000-00009E030000}"/>
    <cellStyle name="Komma 2 2 2 4 2 3" xfId="946" xr:uid="{00000000-0005-0000-0000-00009F030000}"/>
    <cellStyle name="Komma 2 2 2 4 2 3 2" xfId="947" xr:uid="{00000000-0005-0000-0000-0000A0030000}"/>
    <cellStyle name="Komma 2 2 2 4 2 3 3" xfId="948" xr:uid="{00000000-0005-0000-0000-0000A1030000}"/>
    <cellStyle name="Komma 2 2 2 4 2 3 4" xfId="949" xr:uid="{00000000-0005-0000-0000-0000A2030000}"/>
    <cellStyle name="Komma 2 2 2 4 2 4" xfId="950" xr:uid="{00000000-0005-0000-0000-0000A3030000}"/>
    <cellStyle name="Komma 2 2 2 4 2 5" xfId="951" xr:uid="{00000000-0005-0000-0000-0000A4030000}"/>
    <cellStyle name="Komma 2 2 2 4 2 6" xfId="952" xr:uid="{00000000-0005-0000-0000-0000A5030000}"/>
    <cellStyle name="Komma 2 2 2 4 3" xfId="953" xr:uid="{00000000-0005-0000-0000-0000A6030000}"/>
    <cellStyle name="Komma 2 2 2 4 3 2" xfId="954" xr:uid="{00000000-0005-0000-0000-0000A7030000}"/>
    <cellStyle name="Komma 2 2 2 4 3 2 2" xfId="955" xr:uid="{00000000-0005-0000-0000-0000A8030000}"/>
    <cellStyle name="Komma 2 2 2 4 3 2 3" xfId="956" xr:uid="{00000000-0005-0000-0000-0000A9030000}"/>
    <cellStyle name="Komma 2 2 2 4 3 2 4" xfId="957" xr:uid="{00000000-0005-0000-0000-0000AA030000}"/>
    <cellStyle name="Komma 2 2 2 4 3 3" xfId="958" xr:uid="{00000000-0005-0000-0000-0000AB030000}"/>
    <cellStyle name="Komma 2 2 2 4 3 4" xfId="959" xr:uid="{00000000-0005-0000-0000-0000AC030000}"/>
    <cellStyle name="Komma 2 2 2 4 3 5" xfId="960" xr:uid="{00000000-0005-0000-0000-0000AD030000}"/>
    <cellStyle name="Komma 2 2 2 4 4" xfId="961" xr:uid="{00000000-0005-0000-0000-0000AE030000}"/>
    <cellStyle name="Komma 2 2 2 4 4 2" xfId="962" xr:uid="{00000000-0005-0000-0000-0000AF030000}"/>
    <cellStyle name="Komma 2 2 2 4 4 3" xfId="963" xr:uid="{00000000-0005-0000-0000-0000B0030000}"/>
    <cellStyle name="Komma 2 2 2 4 4 4" xfId="964" xr:uid="{00000000-0005-0000-0000-0000B1030000}"/>
    <cellStyle name="Komma 2 2 2 4 5" xfId="965" xr:uid="{00000000-0005-0000-0000-0000B2030000}"/>
    <cellStyle name="Komma 2 2 2 4 5 2" xfId="966" xr:uid="{00000000-0005-0000-0000-0000B3030000}"/>
    <cellStyle name="Komma 2 2 2 4 5 3" xfId="967" xr:uid="{00000000-0005-0000-0000-0000B4030000}"/>
    <cellStyle name="Komma 2 2 2 4 5 4" xfId="968" xr:uid="{00000000-0005-0000-0000-0000B5030000}"/>
    <cellStyle name="Komma 2 2 2 4 6" xfId="969" xr:uid="{00000000-0005-0000-0000-0000B6030000}"/>
    <cellStyle name="Komma 2 2 2 4 7" xfId="970" xr:uid="{00000000-0005-0000-0000-0000B7030000}"/>
    <cellStyle name="Komma 2 2 2 4 8" xfId="971" xr:uid="{00000000-0005-0000-0000-0000B8030000}"/>
    <cellStyle name="Komma 2 2 2 5" xfId="972" xr:uid="{00000000-0005-0000-0000-0000B9030000}"/>
    <cellStyle name="Komma 2 2 2 5 2" xfId="973" xr:uid="{00000000-0005-0000-0000-0000BA030000}"/>
    <cellStyle name="Komma 2 2 2 5 2 2" xfId="974" xr:uid="{00000000-0005-0000-0000-0000BB030000}"/>
    <cellStyle name="Komma 2 2 2 5 2 2 2" xfId="975" xr:uid="{00000000-0005-0000-0000-0000BC030000}"/>
    <cellStyle name="Komma 2 2 2 5 2 2 3" xfId="976" xr:uid="{00000000-0005-0000-0000-0000BD030000}"/>
    <cellStyle name="Komma 2 2 2 5 2 2 4" xfId="977" xr:uid="{00000000-0005-0000-0000-0000BE030000}"/>
    <cellStyle name="Komma 2 2 2 5 2 3" xfId="978" xr:uid="{00000000-0005-0000-0000-0000BF030000}"/>
    <cellStyle name="Komma 2 2 2 5 2 4" xfId="979" xr:uid="{00000000-0005-0000-0000-0000C0030000}"/>
    <cellStyle name="Komma 2 2 2 5 2 5" xfId="980" xr:uid="{00000000-0005-0000-0000-0000C1030000}"/>
    <cellStyle name="Komma 2 2 2 5 3" xfId="981" xr:uid="{00000000-0005-0000-0000-0000C2030000}"/>
    <cellStyle name="Komma 2 2 2 5 3 2" xfId="982" xr:uid="{00000000-0005-0000-0000-0000C3030000}"/>
    <cellStyle name="Komma 2 2 2 5 3 3" xfId="983" xr:uid="{00000000-0005-0000-0000-0000C4030000}"/>
    <cellStyle name="Komma 2 2 2 5 3 4" xfId="984" xr:uid="{00000000-0005-0000-0000-0000C5030000}"/>
    <cellStyle name="Komma 2 2 2 5 4" xfId="985" xr:uid="{00000000-0005-0000-0000-0000C6030000}"/>
    <cellStyle name="Komma 2 2 2 5 5" xfId="986" xr:uid="{00000000-0005-0000-0000-0000C7030000}"/>
    <cellStyle name="Komma 2 2 2 5 6" xfId="987" xr:uid="{00000000-0005-0000-0000-0000C8030000}"/>
    <cellStyle name="Komma 2 2 2 6" xfId="988" xr:uid="{00000000-0005-0000-0000-0000C9030000}"/>
    <cellStyle name="Komma 2 2 2 6 2" xfId="989" xr:uid="{00000000-0005-0000-0000-0000CA030000}"/>
    <cellStyle name="Komma 2 2 2 6 2 2" xfId="990" xr:uid="{00000000-0005-0000-0000-0000CB030000}"/>
    <cellStyle name="Komma 2 2 2 6 2 3" xfId="991" xr:uid="{00000000-0005-0000-0000-0000CC030000}"/>
    <cellStyle name="Komma 2 2 2 6 2 4" xfId="992" xr:uid="{00000000-0005-0000-0000-0000CD030000}"/>
    <cellStyle name="Komma 2 2 2 6 3" xfId="993" xr:uid="{00000000-0005-0000-0000-0000CE030000}"/>
    <cellStyle name="Komma 2 2 2 6 4" xfId="994" xr:uid="{00000000-0005-0000-0000-0000CF030000}"/>
    <cellStyle name="Komma 2 2 2 6 5" xfId="995" xr:uid="{00000000-0005-0000-0000-0000D0030000}"/>
    <cellStyle name="Komma 2 2 2 7" xfId="996" xr:uid="{00000000-0005-0000-0000-0000D1030000}"/>
    <cellStyle name="Komma 2 2 2 7 2" xfId="997" xr:uid="{00000000-0005-0000-0000-0000D2030000}"/>
    <cellStyle name="Komma 2 2 2 7 2 2" xfId="998" xr:uid="{00000000-0005-0000-0000-0000D3030000}"/>
    <cellStyle name="Komma 2 2 2 7 2 3" xfId="999" xr:uid="{00000000-0005-0000-0000-0000D4030000}"/>
    <cellStyle name="Komma 2 2 2 7 2 4" xfId="1000" xr:uid="{00000000-0005-0000-0000-0000D5030000}"/>
    <cellStyle name="Komma 2 2 2 7 3" xfId="1001" xr:uid="{00000000-0005-0000-0000-0000D6030000}"/>
    <cellStyle name="Komma 2 2 2 7 4" xfId="1002" xr:uid="{00000000-0005-0000-0000-0000D7030000}"/>
    <cellStyle name="Komma 2 2 2 7 5" xfId="1003" xr:uid="{00000000-0005-0000-0000-0000D8030000}"/>
    <cellStyle name="Komma 2 2 2 8" xfId="1004" xr:uid="{00000000-0005-0000-0000-0000D9030000}"/>
    <cellStyle name="Komma 2 2 2 8 2" xfId="1005" xr:uid="{00000000-0005-0000-0000-0000DA030000}"/>
    <cellStyle name="Komma 2 2 2 8 3" xfId="1006" xr:uid="{00000000-0005-0000-0000-0000DB030000}"/>
    <cellStyle name="Komma 2 2 2 8 4" xfId="1007" xr:uid="{00000000-0005-0000-0000-0000DC030000}"/>
    <cellStyle name="Komma 2 2 2 9" xfId="1008" xr:uid="{00000000-0005-0000-0000-0000DD030000}"/>
    <cellStyle name="Komma 2 2 2 9 2" xfId="1009" xr:uid="{00000000-0005-0000-0000-0000DE030000}"/>
    <cellStyle name="Komma 2 2 2 9 3" xfId="1010" xr:uid="{00000000-0005-0000-0000-0000DF030000}"/>
    <cellStyle name="Komma 2 2 2 9 4" xfId="1011" xr:uid="{00000000-0005-0000-0000-0000E0030000}"/>
    <cellStyle name="Komma 2 2 3" xfId="1012" xr:uid="{00000000-0005-0000-0000-0000E1030000}"/>
    <cellStyle name="Komma 2 2 3 10" xfId="1013" xr:uid="{00000000-0005-0000-0000-0000E2030000}"/>
    <cellStyle name="Komma 2 2 3 2" xfId="1014" xr:uid="{00000000-0005-0000-0000-0000E3030000}"/>
    <cellStyle name="Komma 2 2 3 2 2" xfId="1015" xr:uid="{00000000-0005-0000-0000-0000E4030000}"/>
    <cellStyle name="Komma 2 2 3 2 2 2" xfId="1016" xr:uid="{00000000-0005-0000-0000-0000E5030000}"/>
    <cellStyle name="Komma 2 2 3 2 2 2 2" xfId="1017" xr:uid="{00000000-0005-0000-0000-0000E6030000}"/>
    <cellStyle name="Komma 2 2 3 2 2 2 2 2" xfId="1018" xr:uid="{00000000-0005-0000-0000-0000E7030000}"/>
    <cellStyle name="Komma 2 2 3 2 2 2 2 3" xfId="1019" xr:uid="{00000000-0005-0000-0000-0000E8030000}"/>
    <cellStyle name="Komma 2 2 3 2 2 2 2 4" xfId="1020" xr:uid="{00000000-0005-0000-0000-0000E9030000}"/>
    <cellStyle name="Komma 2 2 3 2 2 2 3" xfId="1021" xr:uid="{00000000-0005-0000-0000-0000EA030000}"/>
    <cellStyle name="Komma 2 2 3 2 2 2 4" xfId="1022" xr:uid="{00000000-0005-0000-0000-0000EB030000}"/>
    <cellStyle name="Komma 2 2 3 2 2 2 5" xfId="1023" xr:uid="{00000000-0005-0000-0000-0000EC030000}"/>
    <cellStyle name="Komma 2 2 3 2 2 3" xfId="1024" xr:uid="{00000000-0005-0000-0000-0000ED030000}"/>
    <cellStyle name="Komma 2 2 3 2 2 3 2" xfId="1025" xr:uid="{00000000-0005-0000-0000-0000EE030000}"/>
    <cellStyle name="Komma 2 2 3 2 2 3 3" xfId="1026" xr:uid="{00000000-0005-0000-0000-0000EF030000}"/>
    <cellStyle name="Komma 2 2 3 2 2 3 4" xfId="1027" xr:uid="{00000000-0005-0000-0000-0000F0030000}"/>
    <cellStyle name="Komma 2 2 3 2 2 4" xfId="1028" xr:uid="{00000000-0005-0000-0000-0000F1030000}"/>
    <cellStyle name="Komma 2 2 3 2 2 5" xfId="1029" xr:uid="{00000000-0005-0000-0000-0000F2030000}"/>
    <cellStyle name="Komma 2 2 3 2 2 6" xfId="1030" xr:uid="{00000000-0005-0000-0000-0000F3030000}"/>
    <cellStyle name="Komma 2 2 3 2 3" xfId="1031" xr:uid="{00000000-0005-0000-0000-0000F4030000}"/>
    <cellStyle name="Komma 2 2 3 2 3 2" xfId="1032" xr:uid="{00000000-0005-0000-0000-0000F5030000}"/>
    <cellStyle name="Komma 2 2 3 2 3 2 2" xfId="1033" xr:uid="{00000000-0005-0000-0000-0000F6030000}"/>
    <cellStyle name="Komma 2 2 3 2 3 2 3" xfId="1034" xr:uid="{00000000-0005-0000-0000-0000F7030000}"/>
    <cellStyle name="Komma 2 2 3 2 3 2 4" xfId="1035" xr:uid="{00000000-0005-0000-0000-0000F8030000}"/>
    <cellStyle name="Komma 2 2 3 2 3 3" xfId="1036" xr:uid="{00000000-0005-0000-0000-0000F9030000}"/>
    <cellStyle name="Komma 2 2 3 2 3 4" xfId="1037" xr:uid="{00000000-0005-0000-0000-0000FA030000}"/>
    <cellStyle name="Komma 2 2 3 2 3 5" xfId="1038" xr:uid="{00000000-0005-0000-0000-0000FB030000}"/>
    <cellStyle name="Komma 2 2 3 2 4" xfId="1039" xr:uid="{00000000-0005-0000-0000-0000FC030000}"/>
    <cellStyle name="Komma 2 2 3 2 4 2" xfId="1040" xr:uid="{00000000-0005-0000-0000-0000FD030000}"/>
    <cellStyle name="Komma 2 2 3 2 4 3" xfId="1041" xr:uid="{00000000-0005-0000-0000-0000FE030000}"/>
    <cellStyle name="Komma 2 2 3 2 4 4" xfId="1042" xr:uid="{00000000-0005-0000-0000-0000FF030000}"/>
    <cellStyle name="Komma 2 2 3 2 5" xfId="1043" xr:uid="{00000000-0005-0000-0000-000000040000}"/>
    <cellStyle name="Komma 2 2 3 2 5 2" xfId="1044" xr:uid="{00000000-0005-0000-0000-000001040000}"/>
    <cellStyle name="Komma 2 2 3 2 5 3" xfId="1045" xr:uid="{00000000-0005-0000-0000-000002040000}"/>
    <cellStyle name="Komma 2 2 3 2 5 4" xfId="1046" xr:uid="{00000000-0005-0000-0000-000003040000}"/>
    <cellStyle name="Komma 2 2 3 2 6" xfId="1047" xr:uid="{00000000-0005-0000-0000-000004040000}"/>
    <cellStyle name="Komma 2 2 3 2 7" xfId="1048" xr:uid="{00000000-0005-0000-0000-000005040000}"/>
    <cellStyle name="Komma 2 2 3 2 8" xfId="1049" xr:uid="{00000000-0005-0000-0000-000006040000}"/>
    <cellStyle name="Komma 2 2 3 3" xfId="1050" xr:uid="{00000000-0005-0000-0000-000007040000}"/>
    <cellStyle name="Komma 2 2 3 3 2" xfId="1051" xr:uid="{00000000-0005-0000-0000-000008040000}"/>
    <cellStyle name="Komma 2 2 3 3 2 2" xfId="1052" xr:uid="{00000000-0005-0000-0000-000009040000}"/>
    <cellStyle name="Komma 2 2 3 3 2 2 2" xfId="1053" xr:uid="{00000000-0005-0000-0000-00000A040000}"/>
    <cellStyle name="Komma 2 2 3 3 2 2 2 2" xfId="1054" xr:uid="{00000000-0005-0000-0000-00000B040000}"/>
    <cellStyle name="Komma 2 2 3 3 2 2 2 3" xfId="1055" xr:uid="{00000000-0005-0000-0000-00000C040000}"/>
    <cellStyle name="Komma 2 2 3 3 2 2 2 4" xfId="1056" xr:uid="{00000000-0005-0000-0000-00000D040000}"/>
    <cellStyle name="Komma 2 2 3 3 2 2 3" xfId="1057" xr:uid="{00000000-0005-0000-0000-00000E040000}"/>
    <cellStyle name="Komma 2 2 3 3 2 2 4" xfId="1058" xr:uid="{00000000-0005-0000-0000-00000F040000}"/>
    <cellStyle name="Komma 2 2 3 3 2 2 5" xfId="1059" xr:uid="{00000000-0005-0000-0000-000010040000}"/>
    <cellStyle name="Komma 2 2 3 3 2 3" xfId="1060" xr:uid="{00000000-0005-0000-0000-000011040000}"/>
    <cellStyle name="Komma 2 2 3 3 2 3 2" xfId="1061" xr:uid="{00000000-0005-0000-0000-000012040000}"/>
    <cellStyle name="Komma 2 2 3 3 2 3 3" xfId="1062" xr:uid="{00000000-0005-0000-0000-000013040000}"/>
    <cellStyle name="Komma 2 2 3 3 2 3 4" xfId="1063" xr:uid="{00000000-0005-0000-0000-000014040000}"/>
    <cellStyle name="Komma 2 2 3 3 2 4" xfId="1064" xr:uid="{00000000-0005-0000-0000-000015040000}"/>
    <cellStyle name="Komma 2 2 3 3 2 5" xfId="1065" xr:uid="{00000000-0005-0000-0000-000016040000}"/>
    <cellStyle name="Komma 2 2 3 3 2 6" xfId="1066" xr:uid="{00000000-0005-0000-0000-000017040000}"/>
    <cellStyle name="Komma 2 2 3 3 3" xfId="1067" xr:uid="{00000000-0005-0000-0000-000018040000}"/>
    <cellStyle name="Komma 2 2 3 3 3 2" xfId="1068" xr:uid="{00000000-0005-0000-0000-000019040000}"/>
    <cellStyle name="Komma 2 2 3 3 3 2 2" xfId="1069" xr:uid="{00000000-0005-0000-0000-00001A040000}"/>
    <cellStyle name="Komma 2 2 3 3 3 2 3" xfId="1070" xr:uid="{00000000-0005-0000-0000-00001B040000}"/>
    <cellStyle name="Komma 2 2 3 3 3 2 4" xfId="1071" xr:uid="{00000000-0005-0000-0000-00001C040000}"/>
    <cellStyle name="Komma 2 2 3 3 3 3" xfId="1072" xr:uid="{00000000-0005-0000-0000-00001D040000}"/>
    <cellStyle name="Komma 2 2 3 3 3 4" xfId="1073" xr:uid="{00000000-0005-0000-0000-00001E040000}"/>
    <cellStyle name="Komma 2 2 3 3 3 5" xfId="1074" xr:uid="{00000000-0005-0000-0000-00001F040000}"/>
    <cellStyle name="Komma 2 2 3 3 4" xfId="1075" xr:uid="{00000000-0005-0000-0000-000020040000}"/>
    <cellStyle name="Komma 2 2 3 3 4 2" xfId="1076" xr:uid="{00000000-0005-0000-0000-000021040000}"/>
    <cellStyle name="Komma 2 2 3 3 4 3" xfId="1077" xr:uid="{00000000-0005-0000-0000-000022040000}"/>
    <cellStyle name="Komma 2 2 3 3 4 4" xfId="1078" xr:uid="{00000000-0005-0000-0000-000023040000}"/>
    <cellStyle name="Komma 2 2 3 3 5" xfId="1079" xr:uid="{00000000-0005-0000-0000-000024040000}"/>
    <cellStyle name="Komma 2 2 3 3 5 2" xfId="1080" xr:uid="{00000000-0005-0000-0000-000025040000}"/>
    <cellStyle name="Komma 2 2 3 3 5 3" xfId="1081" xr:uid="{00000000-0005-0000-0000-000026040000}"/>
    <cellStyle name="Komma 2 2 3 3 5 4" xfId="1082" xr:uid="{00000000-0005-0000-0000-000027040000}"/>
    <cellStyle name="Komma 2 2 3 3 6" xfId="1083" xr:uid="{00000000-0005-0000-0000-000028040000}"/>
    <cellStyle name="Komma 2 2 3 3 7" xfId="1084" xr:uid="{00000000-0005-0000-0000-000029040000}"/>
    <cellStyle name="Komma 2 2 3 3 8" xfId="1085" xr:uid="{00000000-0005-0000-0000-00002A040000}"/>
    <cellStyle name="Komma 2 2 3 4" xfId="1086" xr:uid="{00000000-0005-0000-0000-00002B040000}"/>
    <cellStyle name="Komma 2 2 3 4 2" xfId="1087" xr:uid="{00000000-0005-0000-0000-00002C040000}"/>
    <cellStyle name="Komma 2 2 3 4 2 2" xfId="1088" xr:uid="{00000000-0005-0000-0000-00002D040000}"/>
    <cellStyle name="Komma 2 2 3 4 2 2 2" xfId="1089" xr:uid="{00000000-0005-0000-0000-00002E040000}"/>
    <cellStyle name="Komma 2 2 3 4 2 2 3" xfId="1090" xr:uid="{00000000-0005-0000-0000-00002F040000}"/>
    <cellStyle name="Komma 2 2 3 4 2 2 4" xfId="1091" xr:uid="{00000000-0005-0000-0000-000030040000}"/>
    <cellStyle name="Komma 2 2 3 4 2 3" xfId="1092" xr:uid="{00000000-0005-0000-0000-000031040000}"/>
    <cellStyle name="Komma 2 2 3 4 2 4" xfId="1093" xr:uid="{00000000-0005-0000-0000-000032040000}"/>
    <cellStyle name="Komma 2 2 3 4 2 5" xfId="1094" xr:uid="{00000000-0005-0000-0000-000033040000}"/>
    <cellStyle name="Komma 2 2 3 4 3" xfId="1095" xr:uid="{00000000-0005-0000-0000-000034040000}"/>
    <cellStyle name="Komma 2 2 3 4 3 2" xfId="1096" xr:uid="{00000000-0005-0000-0000-000035040000}"/>
    <cellStyle name="Komma 2 2 3 4 3 3" xfId="1097" xr:uid="{00000000-0005-0000-0000-000036040000}"/>
    <cellStyle name="Komma 2 2 3 4 3 4" xfId="1098" xr:uid="{00000000-0005-0000-0000-000037040000}"/>
    <cellStyle name="Komma 2 2 3 4 4" xfId="1099" xr:uid="{00000000-0005-0000-0000-000038040000}"/>
    <cellStyle name="Komma 2 2 3 4 5" xfId="1100" xr:uid="{00000000-0005-0000-0000-000039040000}"/>
    <cellStyle name="Komma 2 2 3 4 6" xfId="1101" xr:uid="{00000000-0005-0000-0000-00003A040000}"/>
    <cellStyle name="Komma 2 2 3 5" xfId="1102" xr:uid="{00000000-0005-0000-0000-00003B040000}"/>
    <cellStyle name="Komma 2 2 3 5 2" xfId="1103" xr:uid="{00000000-0005-0000-0000-00003C040000}"/>
    <cellStyle name="Komma 2 2 3 5 2 2" xfId="1104" xr:uid="{00000000-0005-0000-0000-00003D040000}"/>
    <cellStyle name="Komma 2 2 3 5 2 3" xfId="1105" xr:uid="{00000000-0005-0000-0000-00003E040000}"/>
    <cellStyle name="Komma 2 2 3 5 2 4" xfId="1106" xr:uid="{00000000-0005-0000-0000-00003F040000}"/>
    <cellStyle name="Komma 2 2 3 5 3" xfId="1107" xr:uid="{00000000-0005-0000-0000-000040040000}"/>
    <cellStyle name="Komma 2 2 3 5 4" xfId="1108" xr:uid="{00000000-0005-0000-0000-000041040000}"/>
    <cellStyle name="Komma 2 2 3 5 5" xfId="1109" xr:uid="{00000000-0005-0000-0000-000042040000}"/>
    <cellStyle name="Komma 2 2 3 6" xfId="1110" xr:uid="{00000000-0005-0000-0000-000043040000}"/>
    <cellStyle name="Komma 2 2 3 6 2" xfId="1111" xr:uid="{00000000-0005-0000-0000-000044040000}"/>
    <cellStyle name="Komma 2 2 3 6 3" xfId="1112" xr:uid="{00000000-0005-0000-0000-000045040000}"/>
    <cellStyle name="Komma 2 2 3 6 4" xfId="1113" xr:uid="{00000000-0005-0000-0000-000046040000}"/>
    <cellStyle name="Komma 2 2 3 7" xfId="1114" xr:uid="{00000000-0005-0000-0000-000047040000}"/>
    <cellStyle name="Komma 2 2 3 7 2" xfId="1115" xr:uid="{00000000-0005-0000-0000-000048040000}"/>
    <cellStyle name="Komma 2 2 3 7 3" xfId="1116" xr:uid="{00000000-0005-0000-0000-000049040000}"/>
    <cellStyle name="Komma 2 2 3 7 4" xfId="1117" xr:uid="{00000000-0005-0000-0000-00004A040000}"/>
    <cellStyle name="Komma 2 2 3 8" xfId="1118" xr:uid="{00000000-0005-0000-0000-00004B040000}"/>
    <cellStyle name="Komma 2 2 3 9" xfId="1119" xr:uid="{00000000-0005-0000-0000-00004C040000}"/>
    <cellStyle name="Komma 2 2 4" xfId="1120" xr:uid="{00000000-0005-0000-0000-00004D040000}"/>
    <cellStyle name="Komma 2 2 4 2" xfId="1121" xr:uid="{00000000-0005-0000-0000-00004E040000}"/>
    <cellStyle name="Komma 2 2 4 2 2" xfId="1122" xr:uid="{00000000-0005-0000-0000-00004F040000}"/>
    <cellStyle name="Komma 2 2 4 2 2 2" xfId="1123" xr:uid="{00000000-0005-0000-0000-000050040000}"/>
    <cellStyle name="Komma 2 2 4 2 2 2 2" xfId="1124" xr:uid="{00000000-0005-0000-0000-000051040000}"/>
    <cellStyle name="Komma 2 2 4 2 2 2 3" xfId="1125" xr:uid="{00000000-0005-0000-0000-000052040000}"/>
    <cellStyle name="Komma 2 2 4 2 2 2 4" xfId="1126" xr:uid="{00000000-0005-0000-0000-000053040000}"/>
    <cellStyle name="Komma 2 2 4 2 2 3" xfId="1127" xr:uid="{00000000-0005-0000-0000-000054040000}"/>
    <cellStyle name="Komma 2 2 4 2 2 4" xfId="1128" xr:uid="{00000000-0005-0000-0000-000055040000}"/>
    <cellStyle name="Komma 2 2 4 2 2 5" xfId="1129" xr:uid="{00000000-0005-0000-0000-000056040000}"/>
    <cellStyle name="Komma 2 2 4 2 3" xfId="1130" xr:uid="{00000000-0005-0000-0000-000057040000}"/>
    <cellStyle name="Komma 2 2 4 2 3 2" xfId="1131" xr:uid="{00000000-0005-0000-0000-000058040000}"/>
    <cellStyle name="Komma 2 2 4 2 3 3" xfId="1132" xr:uid="{00000000-0005-0000-0000-000059040000}"/>
    <cellStyle name="Komma 2 2 4 2 3 4" xfId="1133" xr:uid="{00000000-0005-0000-0000-00005A040000}"/>
    <cellStyle name="Komma 2 2 4 2 4" xfId="1134" xr:uid="{00000000-0005-0000-0000-00005B040000}"/>
    <cellStyle name="Komma 2 2 4 2 5" xfId="1135" xr:uid="{00000000-0005-0000-0000-00005C040000}"/>
    <cellStyle name="Komma 2 2 4 2 6" xfId="1136" xr:uid="{00000000-0005-0000-0000-00005D040000}"/>
    <cellStyle name="Komma 2 2 4 3" xfId="1137" xr:uid="{00000000-0005-0000-0000-00005E040000}"/>
    <cellStyle name="Komma 2 2 4 3 2" xfId="1138" xr:uid="{00000000-0005-0000-0000-00005F040000}"/>
    <cellStyle name="Komma 2 2 4 3 2 2" xfId="1139" xr:uid="{00000000-0005-0000-0000-000060040000}"/>
    <cellStyle name="Komma 2 2 4 3 2 3" xfId="1140" xr:uid="{00000000-0005-0000-0000-000061040000}"/>
    <cellStyle name="Komma 2 2 4 3 2 4" xfId="1141" xr:uid="{00000000-0005-0000-0000-000062040000}"/>
    <cellStyle name="Komma 2 2 4 3 3" xfId="1142" xr:uid="{00000000-0005-0000-0000-000063040000}"/>
    <cellStyle name="Komma 2 2 4 3 4" xfId="1143" xr:uid="{00000000-0005-0000-0000-000064040000}"/>
    <cellStyle name="Komma 2 2 4 3 5" xfId="1144" xr:uid="{00000000-0005-0000-0000-000065040000}"/>
    <cellStyle name="Komma 2 2 4 4" xfId="1145" xr:uid="{00000000-0005-0000-0000-000066040000}"/>
    <cellStyle name="Komma 2 2 4 4 2" xfId="1146" xr:uid="{00000000-0005-0000-0000-000067040000}"/>
    <cellStyle name="Komma 2 2 4 4 3" xfId="1147" xr:uid="{00000000-0005-0000-0000-000068040000}"/>
    <cellStyle name="Komma 2 2 4 4 4" xfId="1148" xr:uid="{00000000-0005-0000-0000-000069040000}"/>
    <cellStyle name="Komma 2 2 4 5" xfId="1149" xr:uid="{00000000-0005-0000-0000-00006A040000}"/>
    <cellStyle name="Komma 2 2 4 5 2" xfId="1150" xr:uid="{00000000-0005-0000-0000-00006B040000}"/>
    <cellStyle name="Komma 2 2 4 5 3" xfId="1151" xr:uid="{00000000-0005-0000-0000-00006C040000}"/>
    <cellStyle name="Komma 2 2 4 5 4" xfId="1152" xr:uid="{00000000-0005-0000-0000-00006D040000}"/>
    <cellStyle name="Komma 2 2 4 6" xfId="1153" xr:uid="{00000000-0005-0000-0000-00006E040000}"/>
    <cellStyle name="Komma 2 2 4 7" xfId="1154" xr:uid="{00000000-0005-0000-0000-00006F040000}"/>
    <cellStyle name="Komma 2 2 4 8" xfId="1155" xr:uid="{00000000-0005-0000-0000-000070040000}"/>
    <cellStyle name="Komma 2 2 5" xfId="1156" xr:uid="{00000000-0005-0000-0000-000071040000}"/>
    <cellStyle name="Komma 2 2 5 2" xfId="1157" xr:uid="{00000000-0005-0000-0000-000072040000}"/>
    <cellStyle name="Komma 2 2 5 2 2" xfId="1158" xr:uid="{00000000-0005-0000-0000-000073040000}"/>
    <cellStyle name="Komma 2 2 5 2 2 2" xfId="1159" xr:uid="{00000000-0005-0000-0000-000074040000}"/>
    <cellStyle name="Komma 2 2 5 2 2 2 2" xfId="1160" xr:uid="{00000000-0005-0000-0000-000075040000}"/>
    <cellStyle name="Komma 2 2 5 2 2 2 3" xfId="1161" xr:uid="{00000000-0005-0000-0000-000076040000}"/>
    <cellStyle name="Komma 2 2 5 2 2 2 4" xfId="1162" xr:uid="{00000000-0005-0000-0000-000077040000}"/>
    <cellStyle name="Komma 2 2 5 2 2 3" xfId="1163" xr:uid="{00000000-0005-0000-0000-000078040000}"/>
    <cellStyle name="Komma 2 2 5 2 2 4" xfId="1164" xr:uid="{00000000-0005-0000-0000-000079040000}"/>
    <cellStyle name="Komma 2 2 5 2 2 5" xfId="1165" xr:uid="{00000000-0005-0000-0000-00007A040000}"/>
    <cellStyle name="Komma 2 2 5 2 3" xfId="1166" xr:uid="{00000000-0005-0000-0000-00007B040000}"/>
    <cellStyle name="Komma 2 2 5 2 3 2" xfId="1167" xr:uid="{00000000-0005-0000-0000-00007C040000}"/>
    <cellStyle name="Komma 2 2 5 2 3 3" xfId="1168" xr:uid="{00000000-0005-0000-0000-00007D040000}"/>
    <cellStyle name="Komma 2 2 5 2 3 4" xfId="1169" xr:uid="{00000000-0005-0000-0000-00007E040000}"/>
    <cellStyle name="Komma 2 2 5 2 4" xfId="1170" xr:uid="{00000000-0005-0000-0000-00007F040000}"/>
    <cellStyle name="Komma 2 2 5 2 5" xfId="1171" xr:uid="{00000000-0005-0000-0000-000080040000}"/>
    <cellStyle name="Komma 2 2 5 2 6" xfId="1172" xr:uid="{00000000-0005-0000-0000-000081040000}"/>
    <cellStyle name="Komma 2 2 5 3" xfId="1173" xr:uid="{00000000-0005-0000-0000-000082040000}"/>
    <cellStyle name="Komma 2 2 5 3 2" xfId="1174" xr:uid="{00000000-0005-0000-0000-000083040000}"/>
    <cellStyle name="Komma 2 2 5 3 2 2" xfId="1175" xr:uid="{00000000-0005-0000-0000-000084040000}"/>
    <cellStyle name="Komma 2 2 5 3 2 3" xfId="1176" xr:uid="{00000000-0005-0000-0000-000085040000}"/>
    <cellStyle name="Komma 2 2 5 3 2 4" xfId="1177" xr:uid="{00000000-0005-0000-0000-000086040000}"/>
    <cellStyle name="Komma 2 2 5 3 3" xfId="1178" xr:uid="{00000000-0005-0000-0000-000087040000}"/>
    <cellStyle name="Komma 2 2 5 3 4" xfId="1179" xr:uid="{00000000-0005-0000-0000-000088040000}"/>
    <cellStyle name="Komma 2 2 5 3 5" xfId="1180" xr:uid="{00000000-0005-0000-0000-000089040000}"/>
    <cellStyle name="Komma 2 2 5 4" xfId="1181" xr:uid="{00000000-0005-0000-0000-00008A040000}"/>
    <cellStyle name="Komma 2 2 5 4 2" xfId="1182" xr:uid="{00000000-0005-0000-0000-00008B040000}"/>
    <cellStyle name="Komma 2 2 5 4 3" xfId="1183" xr:uid="{00000000-0005-0000-0000-00008C040000}"/>
    <cellStyle name="Komma 2 2 5 4 4" xfId="1184" xr:uid="{00000000-0005-0000-0000-00008D040000}"/>
    <cellStyle name="Komma 2 2 5 5" xfId="1185" xr:uid="{00000000-0005-0000-0000-00008E040000}"/>
    <cellStyle name="Komma 2 2 5 5 2" xfId="1186" xr:uid="{00000000-0005-0000-0000-00008F040000}"/>
    <cellStyle name="Komma 2 2 5 5 3" xfId="1187" xr:uid="{00000000-0005-0000-0000-000090040000}"/>
    <cellStyle name="Komma 2 2 5 5 4" xfId="1188" xr:uid="{00000000-0005-0000-0000-000091040000}"/>
    <cellStyle name="Komma 2 2 5 6" xfId="1189" xr:uid="{00000000-0005-0000-0000-000092040000}"/>
    <cellStyle name="Komma 2 2 5 7" xfId="1190" xr:uid="{00000000-0005-0000-0000-000093040000}"/>
    <cellStyle name="Komma 2 2 5 8" xfId="1191" xr:uid="{00000000-0005-0000-0000-000094040000}"/>
    <cellStyle name="Komma 2 2 6" xfId="1192" xr:uid="{00000000-0005-0000-0000-000095040000}"/>
    <cellStyle name="Komma 2 2 6 2" xfId="1193" xr:uid="{00000000-0005-0000-0000-000096040000}"/>
    <cellStyle name="Komma 2 2 6 2 2" xfId="1194" xr:uid="{00000000-0005-0000-0000-000097040000}"/>
    <cellStyle name="Komma 2 2 6 2 2 2" xfId="1195" xr:uid="{00000000-0005-0000-0000-000098040000}"/>
    <cellStyle name="Komma 2 2 6 2 2 3" xfId="1196" xr:uid="{00000000-0005-0000-0000-000099040000}"/>
    <cellStyle name="Komma 2 2 6 2 2 4" xfId="1197" xr:uid="{00000000-0005-0000-0000-00009A040000}"/>
    <cellStyle name="Komma 2 2 6 2 3" xfId="1198" xr:uid="{00000000-0005-0000-0000-00009B040000}"/>
    <cellStyle name="Komma 2 2 6 2 4" xfId="1199" xr:uid="{00000000-0005-0000-0000-00009C040000}"/>
    <cellStyle name="Komma 2 2 6 2 5" xfId="1200" xr:uid="{00000000-0005-0000-0000-00009D040000}"/>
    <cellStyle name="Komma 2 2 6 3" xfId="1201" xr:uid="{00000000-0005-0000-0000-00009E040000}"/>
    <cellStyle name="Komma 2 2 6 3 2" xfId="1202" xr:uid="{00000000-0005-0000-0000-00009F040000}"/>
    <cellStyle name="Komma 2 2 6 3 3" xfId="1203" xr:uid="{00000000-0005-0000-0000-0000A0040000}"/>
    <cellStyle name="Komma 2 2 6 3 4" xfId="1204" xr:uid="{00000000-0005-0000-0000-0000A1040000}"/>
    <cellStyle name="Komma 2 2 6 4" xfId="1205" xr:uid="{00000000-0005-0000-0000-0000A2040000}"/>
    <cellStyle name="Komma 2 2 6 5" xfId="1206" xr:uid="{00000000-0005-0000-0000-0000A3040000}"/>
    <cellStyle name="Komma 2 2 6 6" xfId="1207" xr:uid="{00000000-0005-0000-0000-0000A4040000}"/>
    <cellStyle name="Komma 2 2 7" xfId="1208" xr:uid="{00000000-0005-0000-0000-0000A5040000}"/>
    <cellStyle name="Komma 2 2 7 2" xfId="1209" xr:uid="{00000000-0005-0000-0000-0000A6040000}"/>
    <cellStyle name="Komma 2 2 7 2 2" xfId="1210" xr:uid="{00000000-0005-0000-0000-0000A7040000}"/>
    <cellStyle name="Komma 2 2 7 2 3" xfId="1211" xr:uid="{00000000-0005-0000-0000-0000A8040000}"/>
    <cellStyle name="Komma 2 2 7 2 4" xfId="1212" xr:uid="{00000000-0005-0000-0000-0000A9040000}"/>
    <cellStyle name="Komma 2 2 7 3" xfId="1213" xr:uid="{00000000-0005-0000-0000-0000AA040000}"/>
    <cellStyle name="Komma 2 2 7 4" xfId="1214" xr:uid="{00000000-0005-0000-0000-0000AB040000}"/>
    <cellStyle name="Komma 2 2 7 5" xfId="1215" xr:uid="{00000000-0005-0000-0000-0000AC040000}"/>
    <cellStyle name="Komma 2 2 8" xfId="1216" xr:uid="{00000000-0005-0000-0000-0000AD040000}"/>
    <cellStyle name="Komma 2 2 8 2" xfId="1217" xr:uid="{00000000-0005-0000-0000-0000AE040000}"/>
    <cellStyle name="Komma 2 2 8 2 2" xfId="1218" xr:uid="{00000000-0005-0000-0000-0000AF040000}"/>
    <cellStyle name="Komma 2 2 8 2 3" xfId="1219" xr:uid="{00000000-0005-0000-0000-0000B0040000}"/>
    <cellStyle name="Komma 2 2 8 2 4" xfId="1220" xr:uid="{00000000-0005-0000-0000-0000B1040000}"/>
    <cellStyle name="Komma 2 2 8 3" xfId="1221" xr:uid="{00000000-0005-0000-0000-0000B2040000}"/>
    <cellStyle name="Komma 2 2 8 4" xfId="1222" xr:uid="{00000000-0005-0000-0000-0000B3040000}"/>
    <cellStyle name="Komma 2 2 8 5" xfId="1223" xr:uid="{00000000-0005-0000-0000-0000B4040000}"/>
    <cellStyle name="Komma 2 2 9" xfId="1224" xr:uid="{00000000-0005-0000-0000-0000B5040000}"/>
    <cellStyle name="Komma 2 2 9 2" xfId="1225" xr:uid="{00000000-0005-0000-0000-0000B6040000}"/>
    <cellStyle name="Komma 2 2 9 3" xfId="1226" xr:uid="{00000000-0005-0000-0000-0000B7040000}"/>
    <cellStyle name="Komma 2 2 9 4" xfId="1227" xr:uid="{00000000-0005-0000-0000-0000B8040000}"/>
    <cellStyle name="Komma 2 3" xfId="1228" xr:uid="{00000000-0005-0000-0000-0000B9040000}"/>
    <cellStyle name="Komma 2 3 10" xfId="1229" xr:uid="{00000000-0005-0000-0000-0000BA040000}"/>
    <cellStyle name="Komma 2 3 10 2" xfId="1230" xr:uid="{00000000-0005-0000-0000-0000BB040000}"/>
    <cellStyle name="Komma 2 3 10 3" xfId="1231" xr:uid="{00000000-0005-0000-0000-0000BC040000}"/>
    <cellStyle name="Komma 2 3 10 4" xfId="1232" xr:uid="{00000000-0005-0000-0000-0000BD040000}"/>
    <cellStyle name="Komma 2 3 11" xfId="1233" xr:uid="{00000000-0005-0000-0000-0000BE040000}"/>
    <cellStyle name="Komma 2 3 11 2" xfId="1234" xr:uid="{00000000-0005-0000-0000-0000BF040000}"/>
    <cellStyle name="Komma 2 3 11 3" xfId="1235" xr:uid="{00000000-0005-0000-0000-0000C0040000}"/>
    <cellStyle name="Komma 2 3 11 4" xfId="1236" xr:uid="{00000000-0005-0000-0000-0000C1040000}"/>
    <cellStyle name="Komma 2 3 12" xfId="1237" xr:uid="{00000000-0005-0000-0000-0000C2040000}"/>
    <cellStyle name="Komma 2 3 13" xfId="1238" xr:uid="{00000000-0005-0000-0000-0000C3040000}"/>
    <cellStyle name="Komma 2 3 14" xfId="1239" xr:uid="{00000000-0005-0000-0000-0000C4040000}"/>
    <cellStyle name="Komma 2 3 2" xfId="1240" xr:uid="{00000000-0005-0000-0000-0000C5040000}"/>
    <cellStyle name="Komma 2 3 2 10" xfId="1241" xr:uid="{00000000-0005-0000-0000-0000C6040000}"/>
    <cellStyle name="Komma 2 3 2 10 2" xfId="1242" xr:uid="{00000000-0005-0000-0000-0000C7040000}"/>
    <cellStyle name="Komma 2 3 2 10 3" xfId="1243" xr:uid="{00000000-0005-0000-0000-0000C8040000}"/>
    <cellStyle name="Komma 2 3 2 10 4" xfId="1244" xr:uid="{00000000-0005-0000-0000-0000C9040000}"/>
    <cellStyle name="Komma 2 3 2 11" xfId="1245" xr:uid="{00000000-0005-0000-0000-0000CA040000}"/>
    <cellStyle name="Komma 2 3 2 12" xfId="1246" xr:uid="{00000000-0005-0000-0000-0000CB040000}"/>
    <cellStyle name="Komma 2 3 2 13" xfId="1247" xr:uid="{00000000-0005-0000-0000-0000CC040000}"/>
    <cellStyle name="Komma 2 3 2 2" xfId="1248" xr:uid="{00000000-0005-0000-0000-0000CD040000}"/>
    <cellStyle name="Komma 2 3 2 2 10" xfId="1249" xr:uid="{00000000-0005-0000-0000-0000CE040000}"/>
    <cellStyle name="Komma 2 3 2 2 2" xfId="1250" xr:uid="{00000000-0005-0000-0000-0000CF040000}"/>
    <cellStyle name="Komma 2 3 2 2 2 2" xfId="1251" xr:uid="{00000000-0005-0000-0000-0000D0040000}"/>
    <cellStyle name="Komma 2 3 2 2 2 2 2" xfId="1252" xr:uid="{00000000-0005-0000-0000-0000D1040000}"/>
    <cellStyle name="Komma 2 3 2 2 2 2 2 2" xfId="1253" xr:uid="{00000000-0005-0000-0000-0000D2040000}"/>
    <cellStyle name="Komma 2 3 2 2 2 2 2 2 2" xfId="1254" xr:uid="{00000000-0005-0000-0000-0000D3040000}"/>
    <cellStyle name="Komma 2 3 2 2 2 2 2 2 3" xfId="1255" xr:uid="{00000000-0005-0000-0000-0000D4040000}"/>
    <cellStyle name="Komma 2 3 2 2 2 2 2 2 4" xfId="1256" xr:uid="{00000000-0005-0000-0000-0000D5040000}"/>
    <cellStyle name="Komma 2 3 2 2 2 2 2 3" xfId="1257" xr:uid="{00000000-0005-0000-0000-0000D6040000}"/>
    <cellStyle name="Komma 2 3 2 2 2 2 2 4" xfId="1258" xr:uid="{00000000-0005-0000-0000-0000D7040000}"/>
    <cellStyle name="Komma 2 3 2 2 2 2 2 5" xfId="1259" xr:uid="{00000000-0005-0000-0000-0000D8040000}"/>
    <cellStyle name="Komma 2 3 2 2 2 2 3" xfId="1260" xr:uid="{00000000-0005-0000-0000-0000D9040000}"/>
    <cellStyle name="Komma 2 3 2 2 2 2 3 2" xfId="1261" xr:uid="{00000000-0005-0000-0000-0000DA040000}"/>
    <cellStyle name="Komma 2 3 2 2 2 2 3 3" xfId="1262" xr:uid="{00000000-0005-0000-0000-0000DB040000}"/>
    <cellStyle name="Komma 2 3 2 2 2 2 3 4" xfId="1263" xr:uid="{00000000-0005-0000-0000-0000DC040000}"/>
    <cellStyle name="Komma 2 3 2 2 2 2 4" xfId="1264" xr:uid="{00000000-0005-0000-0000-0000DD040000}"/>
    <cellStyle name="Komma 2 3 2 2 2 2 5" xfId="1265" xr:uid="{00000000-0005-0000-0000-0000DE040000}"/>
    <cellStyle name="Komma 2 3 2 2 2 2 6" xfId="1266" xr:uid="{00000000-0005-0000-0000-0000DF040000}"/>
    <cellStyle name="Komma 2 3 2 2 2 3" xfId="1267" xr:uid="{00000000-0005-0000-0000-0000E0040000}"/>
    <cellStyle name="Komma 2 3 2 2 2 3 2" xfId="1268" xr:uid="{00000000-0005-0000-0000-0000E1040000}"/>
    <cellStyle name="Komma 2 3 2 2 2 3 2 2" xfId="1269" xr:uid="{00000000-0005-0000-0000-0000E2040000}"/>
    <cellStyle name="Komma 2 3 2 2 2 3 2 3" xfId="1270" xr:uid="{00000000-0005-0000-0000-0000E3040000}"/>
    <cellStyle name="Komma 2 3 2 2 2 3 2 4" xfId="1271" xr:uid="{00000000-0005-0000-0000-0000E4040000}"/>
    <cellStyle name="Komma 2 3 2 2 2 3 3" xfId="1272" xr:uid="{00000000-0005-0000-0000-0000E5040000}"/>
    <cellStyle name="Komma 2 3 2 2 2 3 4" xfId="1273" xr:uid="{00000000-0005-0000-0000-0000E6040000}"/>
    <cellStyle name="Komma 2 3 2 2 2 3 5" xfId="1274" xr:uid="{00000000-0005-0000-0000-0000E7040000}"/>
    <cellStyle name="Komma 2 3 2 2 2 4" xfId="1275" xr:uid="{00000000-0005-0000-0000-0000E8040000}"/>
    <cellStyle name="Komma 2 3 2 2 2 4 2" xfId="1276" xr:uid="{00000000-0005-0000-0000-0000E9040000}"/>
    <cellStyle name="Komma 2 3 2 2 2 4 3" xfId="1277" xr:uid="{00000000-0005-0000-0000-0000EA040000}"/>
    <cellStyle name="Komma 2 3 2 2 2 4 4" xfId="1278" xr:uid="{00000000-0005-0000-0000-0000EB040000}"/>
    <cellStyle name="Komma 2 3 2 2 2 5" xfId="1279" xr:uid="{00000000-0005-0000-0000-0000EC040000}"/>
    <cellStyle name="Komma 2 3 2 2 2 5 2" xfId="1280" xr:uid="{00000000-0005-0000-0000-0000ED040000}"/>
    <cellStyle name="Komma 2 3 2 2 2 5 3" xfId="1281" xr:uid="{00000000-0005-0000-0000-0000EE040000}"/>
    <cellStyle name="Komma 2 3 2 2 2 5 4" xfId="1282" xr:uid="{00000000-0005-0000-0000-0000EF040000}"/>
    <cellStyle name="Komma 2 3 2 2 2 6" xfId="1283" xr:uid="{00000000-0005-0000-0000-0000F0040000}"/>
    <cellStyle name="Komma 2 3 2 2 2 7" xfId="1284" xr:uid="{00000000-0005-0000-0000-0000F1040000}"/>
    <cellStyle name="Komma 2 3 2 2 2 8" xfId="1285" xr:uid="{00000000-0005-0000-0000-0000F2040000}"/>
    <cellStyle name="Komma 2 3 2 2 3" xfId="1286" xr:uid="{00000000-0005-0000-0000-0000F3040000}"/>
    <cellStyle name="Komma 2 3 2 2 3 2" xfId="1287" xr:uid="{00000000-0005-0000-0000-0000F4040000}"/>
    <cellStyle name="Komma 2 3 2 2 3 2 2" xfId="1288" xr:uid="{00000000-0005-0000-0000-0000F5040000}"/>
    <cellStyle name="Komma 2 3 2 2 3 2 2 2" xfId="1289" xr:uid="{00000000-0005-0000-0000-0000F6040000}"/>
    <cellStyle name="Komma 2 3 2 2 3 2 2 2 2" xfId="1290" xr:uid="{00000000-0005-0000-0000-0000F7040000}"/>
    <cellStyle name="Komma 2 3 2 2 3 2 2 2 3" xfId="1291" xr:uid="{00000000-0005-0000-0000-0000F8040000}"/>
    <cellStyle name="Komma 2 3 2 2 3 2 2 2 4" xfId="1292" xr:uid="{00000000-0005-0000-0000-0000F9040000}"/>
    <cellStyle name="Komma 2 3 2 2 3 2 2 3" xfId="1293" xr:uid="{00000000-0005-0000-0000-0000FA040000}"/>
    <cellStyle name="Komma 2 3 2 2 3 2 2 4" xfId="1294" xr:uid="{00000000-0005-0000-0000-0000FB040000}"/>
    <cellStyle name="Komma 2 3 2 2 3 2 2 5" xfId="1295" xr:uid="{00000000-0005-0000-0000-0000FC040000}"/>
    <cellStyle name="Komma 2 3 2 2 3 2 3" xfId="1296" xr:uid="{00000000-0005-0000-0000-0000FD040000}"/>
    <cellStyle name="Komma 2 3 2 2 3 2 3 2" xfId="1297" xr:uid="{00000000-0005-0000-0000-0000FE040000}"/>
    <cellStyle name="Komma 2 3 2 2 3 2 3 3" xfId="1298" xr:uid="{00000000-0005-0000-0000-0000FF040000}"/>
    <cellStyle name="Komma 2 3 2 2 3 2 3 4" xfId="1299" xr:uid="{00000000-0005-0000-0000-000000050000}"/>
    <cellStyle name="Komma 2 3 2 2 3 2 4" xfId="1300" xr:uid="{00000000-0005-0000-0000-000001050000}"/>
    <cellStyle name="Komma 2 3 2 2 3 2 5" xfId="1301" xr:uid="{00000000-0005-0000-0000-000002050000}"/>
    <cellStyle name="Komma 2 3 2 2 3 2 6" xfId="1302" xr:uid="{00000000-0005-0000-0000-000003050000}"/>
    <cellStyle name="Komma 2 3 2 2 3 3" xfId="1303" xr:uid="{00000000-0005-0000-0000-000004050000}"/>
    <cellStyle name="Komma 2 3 2 2 3 3 2" xfId="1304" xr:uid="{00000000-0005-0000-0000-000005050000}"/>
    <cellStyle name="Komma 2 3 2 2 3 3 2 2" xfId="1305" xr:uid="{00000000-0005-0000-0000-000006050000}"/>
    <cellStyle name="Komma 2 3 2 2 3 3 2 3" xfId="1306" xr:uid="{00000000-0005-0000-0000-000007050000}"/>
    <cellStyle name="Komma 2 3 2 2 3 3 2 4" xfId="1307" xr:uid="{00000000-0005-0000-0000-000008050000}"/>
    <cellStyle name="Komma 2 3 2 2 3 3 3" xfId="1308" xr:uid="{00000000-0005-0000-0000-000009050000}"/>
    <cellStyle name="Komma 2 3 2 2 3 3 4" xfId="1309" xr:uid="{00000000-0005-0000-0000-00000A050000}"/>
    <cellStyle name="Komma 2 3 2 2 3 3 5" xfId="1310" xr:uid="{00000000-0005-0000-0000-00000B050000}"/>
    <cellStyle name="Komma 2 3 2 2 3 4" xfId="1311" xr:uid="{00000000-0005-0000-0000-00000C050000}"/>
    <cellStyle name="Komma 2 3 2 2 3 4 2" xfId="1312" xr:uid="{00000000-0005-0000-0000-00000D050000}"/>
    <cellStyle name="Komma 2 3 2 2 3 4 3" xfId="1313" xr:uid="{00000000-0005-0000-0000-00000E050000}"/>
    <cellStyle name="Komma 2 3 2 2 3 4 4" xfId="1314" xr:uid="{00000000-0005-0000-0000-00000F050000}"/>
    <cellStyle name="Komma 2 3 2 2 3 5" xfId="1315" xr:uid="{00000000-0005-0000-0000-000010050000}"/>
    <cellStyle name="Komma 2 3 2 2 3 5 2" xfId="1316" xr:uid="{00000000-0005-0000-0000-000011050000}"/>
    <cellStyle name="Komma 2 3 2 2 3 5 3" xfId="1317" xr:uid="{00000000-0005-0000-0000-000012050000}"/>
    <cellStyle name="Komma 2 3 2 2 3 5 4" xfId="1318" xr:uid="{00000000-0005-0000-0000-000013050000}"/>
    <cellStyle name="Komma 2 3 2 2 3 6" xfId="1319" xr:uid="{00000000-0005-0000-0000-000014050000}"/>
    <cellStyle name="Komma 2 3 2 2 3 7" xfId="1320" xr:uid="{00000000-0005-0000-0000-000015050000}"/>
    <cellStyle name="Komma 2 3 2 2 3 8" xfId="1321" xr:uid="{00000000-0005-0000-0000-000016050000}"/>
    <cellStyle name="Komma 2 3 2 2 4" xfId="1322" xr:uid="{00000000-0005-0000-0000-000017050000}"/>
    <cellStyle name="Komma 2 3 2 2 4 2" xfId="1323" xr:uid="{00000000-0005-0000-0000-000018050000}"/>
    <cellStyle name="Komma 2 3 2 2 4 2 2" xfId="1324" xr:uid="{00000000-0005-0000-0000-000019050000}"/>
    <cellStyle name="Komma 2 3 2 2 4 2 2 2" xfId="1325" xr:uid="{00000000-0005-0000-0000-00001A050000}"/>
    <cellStyle name="Komma 2 3 2 2 4 2 2 3" xfId="1326" xr:uid="{00000000-0005-0000-0000-00001B050000}"/>
    <cellStyle name="Komma 2 3 2 2 4 2 2 4" xfId="1327" xr:uid="{00000000-0005-0000-0000-00001C050000}"/>
    <cellStyle name="Komma 2 3 2 2 4 2 3" xfId="1328" xr:uid="{00000000-0005-0000-0000-00001D050000}"/>
    <cellStyle name="Komma 2 3 2 2 4 2 4" xfId="1329" xr:uid="{00000000-0005-0000-0000-00001E050000}"/>
    <cellStyle name="Komma 2 3 2 2 4 2 5" xfId="1330" xr:uid="{00000000-0005-0000-0000-00001F050000}"/>
    <cellStyle name="Komma 2 3 2 2 4 3" xfId="1331" xr:uid="{00000000-0005-0000-0000-000020050000}"/>
    <cellStyle name="Komma 2 3 2 2 4 3 2" xfId="1332" xr:uid="{00000000-0005-0000-0000-000021050000}"/>
    <cellStyle name="Komma 2 3 2 2 4 3 3" xfId="1333" xr:uid="{00000000-0005-0000-0000-000022050000}"/>
    <cellStyle name="Komma 2 3 2 2 4 3 4" xfId="1334" xr:uid="{00000000-0005-0000-0000-000023050000}"/>
    <cellStyle name="Komma 2 3 2 2 4 4" xfId="1335" xr:uid="{00000000-0005-0000-0000-000024050000}"/>
    <cellStyle name="Komma 2 3 2 2 4 5" xfId="1336" xr:uid="{00000000-0005-0000-0000-000025050000}"/>
    <cellStyle name="Komma 2 3 2 2 4 6" xfId="1337" xr:uid="{00000000-0005-0000-0000-000026050000}"/>
    <cellStyle name="Komma 2 3 2 2 5" xfId="1338" xr:uid="{00000000-0005-0000-0000-000027050000}"/>
    <cellStyle name="Komma 2 3 2 2 5 2" xfId="1339" xr:uid="{00000000-0005-0000-0000-000028050000}"/>
    <cellStyle name="Komma 2 3 2 2 5 2 2" xfId="1340" xr:uid="{00000000-0005-0000-0000-000029050000}"/>
    <cellStyle name="Komma 2 3 2 2 5 2 3" xfId="1341" xr:uid="{00000000-0005-0000-0000-00002A050000}"/>
    <cellStyle name="Komma 2 3 2 2 5 2 4" xfId="1342" xr:uid="{00000000-0005-0000-0000-00002B050000}"/>
    <cellStyle name="Komma 2 3 2 2 5 3" xfId="1343" xr:uid="{00000000-0005-0000-0000-00002C050000}"/>
    <cellStyle name="Komma 2 3 2 2 5 4" xfId="1344" xr:uid="{00000000-0005-0000-0000-00002D050000}"/>
    <cellStyle name="Komma 2 3 2 2 5 5" xfId="1345" xr:uid="{00000000-0005-0000-0000-00002E050000}"/>
    <cellStyle name="Komma 2 3 2 2 6" xfId="1346" xr:uid="{00000000-0005-0000-0000-00002F050000}"/>
    <cellStyle name="Komma 2 3 2 2 6 2" xfId="1347" xr:uid="{00000000-0005-0000-0000-000030050000}"/>
    <cellStyle name="Komma 2 3 2 2 6 3" xfId="1348" xr:uid="{00000000-0005-0000-0000-000031050000}"/>
    <cellStyle name="Komma 2 3 2 2 6 4" xfId="1349" xr:uid="{00000000-0005-0000-0000-000032050000}"/>
    <cellStyle name="Komma 2 3 2 2 7" xfId="1350" xr:uid="{00000000-0005-0000-0000-000033050000}"/>
    <cellStyle name="Komma 2 3 2 2 7 2" xfId="1351" xr:uid="{00000000-0005-0000-0000-000034050000}"/>
    <cellStyle name="Komma 2 3 2 2 7 3" xfId="1352" xr:uid="{00000000-0005-0000-0000-000035050000}"/>
    <cellStyle name="Komma 2 3 2 2 7 4" xfId="1353" xr:uid="{00000000-0005-0000-0000-000036050000}"/>
    <cellStyle name="Komma 2 3 2 2 8" xfId="1354" xr:uid="{00000000-0005-0000-0000-000037050000}"/>
    <cellStyle name="Komma 2 3 2 2 9" xfId="1355" xr:uid="{00000000-0005-0000-0000-000038050000}"/>
    <cellStyle name="Komma 2 3 2 3" xfId="1356" xr:uid="{00000000-0005-0000-0000-000039050000}"/>
    <cellStyle name="Komma 2 3 2 3 2" xfId="1357" xr:uid="{00000000-0005-0000-0000-00003A050000}"/>
    <cellStyle name="Komma 2 3 2 3 2 2" xfId="1358" xr:uid="{00000000-0005-0000-0000-00003B050000}"/>
    <cellStyle name="Komma 2 3 2 3 2 2 2" xfId="1359" xr:uid="{00000000-0005-0000-0000-00003C050000}"/>
    <cellStyle name="Komma 2 3 2 3 2 2 2 2" xfId="1360" xr:uid="{00000000-0005-0000-0000-00003D050000}"/>
    <cellStyle name="Komma 2 3 2 3 2 2 2 3" xfId="1361" xr:uid="{00000000-0005-0000-0000-00003E050000}"/>
    <cellStyle name="Komma 2 3 2 3 2 2 2 4" xfId="1362" xr:uid="{00000000-0005-0000-0000-00003F050000}"/>
    <cellStyle name="Komma 2 3 2 3 2 2 3" xfId="1363" xr:uid="{00000000-0005-0000-0000-000040050000}"/>
    <cellStyle name="Komma 2 3 2 3 2 2 4" xfId="1364" xr:uid="{00000000-0005-0000-0000-000041050000}"/>
    <cellStyle name="Komma 2 3 2 3 2 2 5" xfId="1365" xr:uid="{00000000-0005-0000-0000-000042050000}"/>
    <cellStyle name="Komma 2 3 2 3 2 3" xfId="1366" xr:uid="{00000000-0005-0000-0000-000043050000}"/>
    <cellStyle name="Komma 2 3 2 3 2 3 2" xfId="1367" xr:uid="{00000000-0005-0000-0000-000044050000}"/>
    <cellStyle name="Komma 2 3 2 3 2 3 3" xfId="1368" xr:uid="{00000000-0005-0000-0000-000045050000}"/>
    <cellStyle name="Komma 2 3 2 3 2 3 4" xfId="1369" xr:uid="{00000000-0005-0000-0000-000046050000}"/>
    <cellStyle name="Komma 2 3 2 3 2 4" xfId="1370" xr:uid="{00000000-0005-0000-0000-000047050000}"/>
    <cellStyle name="Komma 2 3 2 3 2 5" xfId="1371" xr:uid="{00000000-0005-0000-0000-000048050000}"/>
    <cellStyle name="Komma 2 3 2 3 2 6" xfId="1372" xr:uid="{00000000-0005-0000-0000-000049050000}"/>
    <cellStyle name="Komma 2 3 2 3 3" xfId="1373" xr:uid="{00000000-0005-0000-0000-00004A050000}"/>
    <cellStyle name="Komma 2 3 2 3 3 2" xfId="1374" xr:uid="{00000000-0005-0000-0000-00004B050000}"/>
    <cellStyle name="Komma 2 3 2 3 3 2 2" xfId="1375" xr:uid="{00000000-0005-0000-0000-00004C050000}"/>
    <cellStyle name="Komma 2 3 2 3 3 2 3" xfId="1376" xr:uid="{00000000-0005-0000-0000-00004D050000}"/>
    <cellStyle name="Komma 2 3 2 3 3 2 4" xfId="1377" xr:uid="{00000000-0005-0000-0000-00004E050000}"/>
    <cellStyle name="Komma 2 3 2 3 3 3" xfId="1378" xr:uid="{00000000-0005-0000-0000-00004F050000}"/>
    <cellStyle name="Komma 2 3 2 3 3 4" xfId="1379" xr:uid="{00000000-0005-0000-0000-000050050000}"/>
    <cellStyle name="Komma 2 3 2 3 3 5" xfId="1380" xr:uid="{00000000-0005-0000-0000-000051050000}"/>
    <cellStyle name="Komma 2 3 2 3 4" xfId="1381" xr:uid="{00000000-0005-0000-0000-000052050000}"/>
    <cellStyle name="Komma 2 3 2 3 4 2" xfId="1382" xr:uid="{00000000-0005-0000-0000-000053050000}"/>
    <cellStyle name="Komma 2 3 2 3 4 3" xfId="1383" xr:uid="{00000000-0005-0000-0000-000054050000}"/>
    <cellStyle name="Komma 2 3 2 3 4 4" xfId="1384" xr:uid="{00000000-0005-0000-0000-000055050000}"/>
    <cellStyle name="Komma 2 3 2 3 5" xfId="1385" xr:uid="{00000000-0005-0000-0000-000056050000}"/>
    <cellStyle name="Komma 2 3 2 3 5 2" xfId="1386" xr:uid="{00000000-0005-0000-0000-000057050000}"/>
    <cellStyle name="Komma 2 3 2 3 5 3" xfId="1387" xr:uid="{00000000-0005-0000-0000-000058050000}"/>
    <cellStyle name="Komma 2 3 2 3 5 4" xfId="1388" xr:uid="{00000000-0005-0000-0000-000059050000}"/>
    <cellStyle name="Komma 2 3 2 3 6" xfId="1389" xr:uid="{00000000-0005-0000-0000-00005A050000}"/>
    <cellStyle name="Komma 2 3 2 3 7" xfId="1390" xr:uid="{00000000-0005-0000-0000-00005B050000}"/>
    <cellStyle name="Komma 2 3 2 3 8" xfId="1391" xr:uid="{00000000-0005-0000-0000-00005C050000}"/>
    <cellStyle name="Komma 2 3 2 4" xfId="1392" xr:uid="{00000000-0005-0000-0000-00005D050000}"/>
    <cellStyle name="Komma 2 3 2 4 2" xfId="1393" xr:uid="{00000000-0005-0000-0000-00005E050000}"/>
    <cellStyle name="Komma 2 3 2 4 2 2" xfId="1394" xr:uid="{00000000-0005-0000-0000-00005F050000}"/>
    <cellStyle name="Komma 2 3 2 4 2 2 2" xfId="1395" xr:uid="{00000000-0005-0000-0000-000060050000}"/>
    <cellStyle name="Komma 2 3 2 4 2 2 2 2" xfId="1396" xr:uid="{00000000-0005-0000-0000-000061050000}"/>
    <cellStyle name="Komma 2 3 2 4 2 2 2 3" xfId="1397" xr:uid="{00000000-0005-0000-0000-000062050000}"/>
    <cellStyle name="Komma 2 3 2 4 2 2 2 4" xfId="1398" xr:uid="{00000000-0005-0000-0000-000063050000}"/>
    <cellStyle name="Komma 2 3 2 4 2 2 3" xfId="1399" xr:uid="{00000000-0005-0000-0000-000064050000}"/>
    <cellStyle name="Komma 2 3 2 4 2 2 4" xfId="1400" xr:uid="{00000000-0005-0000-0000-000065050000}"/>
    <cellStyle name="Komma 2 3 2 4 2 2 5" xfId="1401" xr:uid="{00000000-0005-0000-0000-000066050000}"/>
    <cellStyle name="Komma 2 3 2 4 2 3" xfId="1402" xr:uid="{00000000-0005-0000-0000-000067050000}"/>
    <cellStyle name="Komma 2 3 2 4 2 3 2" xfId="1403" xr:uid="{00000000-0005-0000-0000-000068050000}"/>
    <cellStyle name="Komma 2 3 2 4 2 3 3" xfId="1404" xr:uid="{00000000-0005-0000-0000-000069050000}"/>
    <cellStyle name="Komma 2 3 2 4 2 3 4" xfId="1405" xr:uid="{00000000-0005-0000-0000-00006A050000}"/>
    <cellStyle name="Komma 2 3 2 4 2 4" xfId="1406" xr:uid="{00000000-0005-0000-0000-00006B050000}"/>
    <cellStyle name="Komma 2 3 2 4 2 5" xfId="1407" xr:uid="{00000000-0005-0000-0000-00006C050000}"/>
    <cellStyle name="Komma 2 3 2 4 2 6" xfId="1408" xr:uid="{00000000-0005-0000-0000-00006D050000}"/>
    <cellStyle name="Komma 2 3 2 4 3" xfId="1409" xr:uid="{00000000-0005-0000-0000-00006E050000}"/>
    <cellStyle name="Komma 2 3 2 4 3 2" xfId="1410" xr:uid="{00000000-0005-0000-0000-00006F050000}"/>
    <cellStyle name="Komma 2 3 2 4 3 2 2" xfId="1411" xr:uid="{00000000-0005-0000-0000-000070050000}"/>
    <cellStyle name="Komma 2 3 2 4 3 2 3" xfId="1412" xr:uid="{00000000-0005-0000-0000-000071050000}"/>
    <cellStyle name="Komma 2 3 2 4 3 2 4" xfId="1413" xr:uid="{00000000-0005-0000-0000-000072050000}"/>
    <cellStyle name="Komma 2 3 2 4 3 3" xfId="1414" xr:uid="{00000000-0005-0000-0000-000073050000}"/>
    <cellStyle name="Komma 2 3 2 4 3 4" xfId="1415" xr:uid="{00000000-0005-0000-0000-000074050000}"/>
    <cellStyle name="Komma 2 3 2 4 3 5" xfId="1416" xr:uid="{00000000-0005-0000-0000-000075050000}"/>
    <cellStyle name="Komma 2 3 2 4 4" xfId="1417" xr:uid="{00000000-0005-0000-0000-000076050000}"/>
    <cellStyle name="Komma 2 3 2 4 4 2" xfId="1418" xr:uid="{00000000-0005-0000-0000-000077050000}"/>
    <cellStyle name="Komma 2 3 2 4 4 3" xfId="1419" xr:uid="{00000000-0005-0000-0000-000078050000}"/>
    <cellStyle name="Komma 2 3 2 4 4 4" xfId="1420" xr:uid="{00000000-0005-0000-0000-000079050000}"/>
    <cellStyle name="Komma 2 3 2 4 5" xfId="1421" xr:uid="{00000000-0005-0000-0000-00007A050000}"/>
    <cellStyle name="Komma 2 3 2 4 5 2" xfId="1422" xr:uid="{00000000-0005-0000-0000-00007B050000}"/>
    <cellStyle name="Komma 2 3 2 4 5 3" xfId="1423" xr:uid="{00000000-0005-0000-0000-00007C050000}"/>
    <cellStyle name="Komma 2 3 2 4 5 4" xfId="1424" xr:uid="{00000000-0005-0000-0000-00007D050000}"/>
    <cellStyle name="Komma 2 3 2 4 6" xfId="1425" xr:uid="{00000000-0005-0000-0000-00007E050000}"/>
    <cellStyle name="Komma 2 3 2 4 7" xfId="1426" xr:uid="{00000000-0005-0000-0000-00007F050000}"/>
    <cellStyle name="Komma 2 3 2 4 8" xfId="1427" xr:uid="{00000000-0005-0000-0000-000080050000}"/>
    <cellStyle name="Komma 2 3 2 5" xfId="1428" xr:uid="{00000000-0005-0000-0000-000081050000}"/>
    <cellStyle name="Komma 2 3 2 5 2" xfId="1429" xr:uid="{00000000-0005-0000-0000-000082050000}"/>
    <cellStyle name="Komma 2 3 2 5 2 2" xfId="1430" xr:uid="{00000000-0005-0000-0000-000083050000}"/>
    <cellStyle name="Komma 2 3 2 5 2 2 2" xfId="1431" xr:uid="{00000000-0005-0000-0000-000084050000}"/>
    <cellStyle name="Komma 2 3 2 5 2 2 3" xfId="1432" xr:uid="{00000000-0005-0000-0000-000085050000}"/>
    <cellStyle name="Komma 2 3 2 5 2 2 4" xfId="1433" xr:uid="{00000000-0005-0000-0000-000086050000}"/>
    <cellStyle name="Komma 2 3 2 5 2 3" xfId="1434" xr:uid="{00000000-0005-0000-0000-000087050000}"/>
    <cellStyle name="Komma 2 3 2 5 2 4" xfId="1435" xr:uid="{00000000-0005-0000-0000-000088050000}"/>
    <cellStyle name="Komma 2 3 2 5 2 5" xfId="1436" xr:uid="{00000000-0005-0000-0000-000089050000}"/>
    <cellStyle name="Komma 2 3 2 5 3" xfId="1437" xr:uid="{00000000-0005-0000-0000-00008A050000}"/>
    <cellStyle name="Komma 2 3 2 5 3 2" xfId="1438" xr:uid="{00000000-0005-0000-0000-00008B050000}"/>
    <cellStyle name="Komma 2 3 2 5 3 3" xfId="1439" xr:uid="{00000000-0005-0000-0000-00008C050000}"/>
    <cellStyle name="Komma 2 3 2 5 3 4" xfId="1440" xr:uid="{00000000-0005-0000-0000-00008D050000}"/>
    <cellStyle name="Komma 2 3 2 5 4" xfId="1441" xr:uid="{00000000-0005-0000-0000-00008E050000}"/>
    <cellStyle name="Komma 2 3 2 5 5" xfId="1442" xr:uid="{00000000-0005-0000-0000-00008F050000}"/>
    <cellStyle name="Komma 2 3 2 5 6" xfId="1443" xr:uid="{00000000-0005-0000-0000-000090050000}"/>
    <cellStyle name="Komma 2 3 2 6" xfId="1444" xr:uid="{00000000-0005-0000-0000-000091050000}"/>
    <cellStyle name="Komma 2 3 2 6 2" xfId="1445" xr:uid="{00000000-0005-0000-0000-000092050000}"/>
    <cellStyle name="Komma 2 3 2 6 2 2" xfId="1446" xr:uid="{00000000-0005-0000-0000-000093050000}"/>
    <cellStyle name="Komma 2 3 2 6 2 3" xfId="1447" xr:uid="{00000000-0005-0000-0000-000094050000}"/>
    <cellStyle name="Komma 2 3 2 6 2 4" xfId="1448" xr:uid="{00000000-0005-0000-0000-000095050000}"/>
    <cellStyle name="Komma 2 3 2 6 3" xfId="1449" xr:uid="{00000000-0005-0000-0000-000096050000}"/>
    <cellStyle name="Komma 2 3 2 6 4" xfId="1450" xr:uid="{00000000-0005-0000-0000-000097050000}"/>
    <cellStyle name="Komma 2 3 2 6 5" xfId="1451" xr:uid="{00000000-0005-0000-0000-000098050000}"/>
    <cellStyle name="Komma 2 3 2 7" xfId="1452" xr:uid="{00000000-0005-0000-0000-000099050000}"/>
    <cellStyle name="Komma 2 3 2 7 2" xfId="1453" xr:uid="{00000000-0005-0000-0000-00009A050000}"/>
    <cellStyle name="Komma 2 3 2 7 2 2" xfId="1454" xr:uid="{00000000-0005-0000-0000-00009B050000}"/>
    <cellStyle name="Komma 2 3 2 7 2 3" xfId="1455" xr:uid="{00000000-0005-0000-0000-00009C050000}"/>
    <cellStyle name="Komma 2 3 2 7 2 4" xfId="1456" xr:uid="{00000000-0005-0000-0000-00009D050000}"/>
    <cellStyle name="Komma 2 3 2 7 3" xfId="1457" xr:uid="{00000000-0005-0000-0000-00009E050000}"/>
    <cellStyle name="Komma 2 3 2 7 4" xfId="1458" xr:uid="{00000000-0005-0000-0000-00009F050000}"/>
    <cellStyle name="Komma 2 3 2 7 5" xfId="1459" xr:uid="{00000000-0005-0000-0000-0000A0050000}"/>
    <cellStyle name="Komma 2 3 2 8" xfId="1460" xr:uid="{00000000-0005-0000-0000-0000A1050000}"/>
    <cellStyle name="Komma 2 3 2 8 2" xfId="1461" xr:uid="{00000000-0005-0000-0000-0000A2050000}"/>
    <cellStyle name="Komma 2 3 2 8 3" xfId="1462" xr:uid="{00000000-0005-0000-0000-0000A3050000}"/>
    <cellStyle name="Komma 2 3 2 8 4" xfId="1463" xr:uid="{00000000-0005-0000-0000-0000A4050000}"/>
    <cellStyle name="Komma 2 3 2 9" xfId="1464" xr:uid="{00000000-0005-0000-0000-0000A5050000}"/>
    <cellStyle name="Komma 2 3 2 9 2" xfId="1465" xr:uid="{00000000-0005-0000-0000-0000A6050000}"/>
    <cellStyle name="Komma 2 3 2 9 3" xfId="1466" xr:uid="{00000000-0005-0000-0000-0000A7050000}"/>
    <cellStyle name="Komma 2 3 2 9 4" xfId="1467" xr:uid="{00000000-0005-0000-0000-0000A8050000}"/>
    <cellStyle name="Komma 2 3 3" xfId="1468" xr:uid="{00000000-0005-0000-0000-0000A9050000}"/>
    <cellStyle name="Komma 2 3 3 10" xfId="1469" xr:uid="{00000000-0005-0000-0000-0000AA050000}"/>
    <cellStyle name="Komma 2 3 3 2" xfId="1470" xr:uid="{00000000-0005-0000-0000-0000AB050000}"/>
    <cellStyle name="Komma 2 3 3 2 2" xfId="1471" xr:uid="{00000000-0005-0000-0000-0000AC050000}"/>
    <cellStyle name="Komma 2 3 3 2 2 2" xfId="1472" xr:uid="{00000000-0005-0000-0000-0000AD050000}"/>
    <cellStyle name="Komma 2 3 3 2 2 2 2" xfId="1473" xr:uid="{00000000-0005-0000-0000-0000AE050000}"/>
    <cellStyle name="Komma 2 3 3 2 2 2 2 2" xfId="1474" xr:uid="{00000000-0005-0000-0000-0000AF050000}"/>
    <cellStyle name="Komma 2 3 3 2 2 2 2 3" xfId="1475" xr:uid="{00000000-0005-0000-0000-0000B0050000}"/>
    <cellStyle name="Komma 2 3 3 2 2 2 2 4" xfId="1476" xr:uid="{00000000-0005-0000-0000-0000B1050000}"/>
    <cellStyle name="Komma 2 3 3 2 2 2 3" xfId="1477" xr:uid="{00000000-0005-0000-0000-0000B2050000}"/>
    <cellStyle name="Komma 2 3 3 2 2 2 4" xfId="1478" xr:uid="{00000000-0005-0000-0000-0000B3050000}"/>
    <cellStyle name="Komma 2 3 3 2 2 2 5" xfId="1479" xr:uid="{00000000-0005-0000-0000-0000B4050000}"/>
    <cellStyle name="Komma 2 3 3 2 2 3" xfId="1480" xr:uid="{00000000-0005-0000-0000-0000B5050000}"/>
    <cellStyle name="Komma 2 3 3 2 2 3 2" xfId="1481" xr:uid="{00000000-0005-0000-0000-0000B6050000}"/>
    <cellStyle name="Komma 2 3 3 2 2 3 3" xfId="1482" xr:uid="{00000000-0005-0000-0000-0000B7050000}"/>
    <cellStyle name="Komma 2 3 3 2 2 3 4" xfId="1483" xr:uid="{00000000-0005-0000-0000-0000B8050000}"/>
    <cellStyle name="Komma 2 3 3 2 2 4" xfId="1484" xr:uid="{00000000-0005-0000-0000-0000B9050000}"/>
    <cellStyle name="Komma 2 3 3 2 2 5" xfId="1485" xr:uid="{00000000-0005-0000-0000-0000BA050000}"/>
    <cellStyle name="Komma 2 3 3 2 2 6" xfId="1486" xr:uid="{00000000-0005-0000-0000-0000BB050000}"/>
    <cellStyle name="Komma 2 3 3 2 3" xfId="1487" xr:uid="{00000000-0005-0000-0000-0000BC050000}"/>
    <cellStyle name="Komma 2 3 3 2 3 2" xfId="1488" xr:uid="{00000000-0005-0000-0000-0000BD050000}"/>
    <cellStyle name="Komma 2 3 3 2 3 2 2" xfId="1489" xr:uid="{00000000-0005-0000-0000-0000BE050000}"/>
    <cellStyle name="Komma 2 3 3 2 3 2 3" xfId="1490" xr:uid="{00000000-0005-0000-0000-0000BF050000}"/>
    <cellStyle name="Komma 2 3 3 2 3 2 4" xfId="1491" xr:uid="{00000000-0005-0000-0000-0000C0050000}"/>
    <cellStyle name="Komma 2 3 3 2 3 3" xfId="1492" xr:uid="{00000000-0005-0000-0000-0000C1050000}"/>
    <cellStyle name="Komma 2 3 3 2 3 4" xfId="1493" xr:uid="{00000000-0005-0000-0000-0000C2050000}"/>
    <cellStyle name="Komma 2 3 3 2 3 5" xfId="1494" xr:uid="{00000000-0005-0000-0000-0000C3050000}"/>
    <cellStyle name="Komma 2 3 3 2 4" xfId="1495" xr:uid="{00000000-0005-0000-0000-0000C4050000}"/>
    <cellStyle name="Komma 2 3 3 2 4 2" xfId="1496" xr:uid="{00000000-0005-0000-0000-0000C5050000}"/>
    <cellStyle name="Komma 2 3 3 2 4 3" xfId="1497" xr:uid="{00000000-0005-0000-0000-0000C6050000}"/>
    <cellStyle name="Komma 2 3 3 2 4 4" xfId="1498" xr:uid="{00000000-0005-0000-0000-0000C7050000}"/>
    <cellStyle name="Komma 2 3 3 2 5" xfId="1499" xr:uid="{00000000-0005-0000-0000-0000C8050000}"/>
    <cellStyle name="Komma 2 3 3 2 5 2" xfId="1500" xr:uid="{00000000-0005-0000-0000-0000C9050000}"/>
    <cellStyle name="Komma 2 3 3 2 5 3" xfId="1501" xr:uid="{00000000-0005-0000-0000-0000CA050000}"/>
    <cellStyle name="Komma 2 3 3 2 5 4" xfId="1502" xr:uid="{00000000-0005-0000-0000-0000CB050000}"/>
    <cellStyle name="Komma 2 3 3 2 6" xfId="1503" xr:uid="{00000000-0005-0000-0000-0000CC050000}"/>
    <cellStyle name="Komma 2 3 3 2 7" xfId="1504" xr:uid="{00000000-0005-0000-0000-0000CD050000}"/>
    <cellStyle name="Komma 2 3 3 2 8" xfId="1505" xr:uid="{00000000-0005-0000-0000-0000CE050000}"/>
    <cellStyle name="Komma 2 3 3 3" xfId="1506" xr:uid="{00000000-0005-0000-0000-0000CF050000}"/>
    <cellStyle name="Komma 2 3 3 3 2" xfId="1507" xr:uid="{00000000-0005-0000-0000-0000D0050000}"/>
    <cellStyle name="Komma 2 3 3 3 2 2" xfId="1508" xr:uid="{00000000-0005-0000-0000-0000D1050000}"/>
    <cellStyle name="Komma 2 3 3 3 2 2 2" xfId="1509" xr:uid="{00000000-0005-0000-0000-0000D2050000}"/>
    <cellStyle name="Komma 2 3 3 3 2 2 2 2" xfId="1510" xr:uid="{00000000-0005-0000-0000-0000D3050000}"/>
    <cellStyle name="Komma 2 3 3 3 2 2 2 3" xfId="1511" xr:uid="{00000000-0005-0000-0000-0000D4050000}"/>
    <cellStyle name="Komma 2 3 3 3 2 2 2 4" xfId="1512" xr:uid="{00000000-0005-0000-0000-0000D5050000}"/>
    <cellStyle name="Komma 2 3 3 3 2 2 3" xfId="1513" xr:uid="{00000000-0005-0000-0000-0000D6050000}"/>
    <cellStyle name="Komma 2 3 3 3 2 2 4" xfId="1514" xr:uid="{00000000-0005-0000-0000-0000D7050000}"/>
    <cellStyle name="Komma 2 3 3 3 2 2 5" xfId="1515" xr:uid="{00000000-0005-0000-0000-0000D8050000}"/>
    <cellStyle name="Komma 2 3 3 3 2 3" xfId="1516" xr:uid="{00000000-0005-0000-0000-0000D9050000}"/>
    <cellStyle name="Komma 2 3 3 3 2 3 2" xfId="1517" xr:uid="{00000000-0005-0000-0000-0000DA050000}"/>
    <cellStyle name="Komma 2 3 3 3 2 3 3" xfId="1518" xr:uid="{00000000-0005-0000-0000-0000DB050000}"/>
    <cellStyle name="Komma 2 3 3 3 2 3 4" xfId="1519" xr:uid="{00000000-0005-0000-0000-0000DC050000}"/>
    <cellStyle name="Komma 2 3 3 3 2 4" xfId="1520" xr:uid="{00000000-0005-0000-0000-0000DD050000}"/>
    <cellStyle name="Komma 2 3 3 3 2 5" xfId="1521" xr:uid="{00000000-0005-0000-0000-0000DE050000}"/>
    <cellStyle name="Komma 2 3 3 3 2 6" xfId="1522" xr:uid="{00000000-0005-0000-0000-0000DF050000}"/>
    <cellStyle name="Komma 2 3 3 3 3" xfId="1523" xr:uid="{00000000-0005-0000-0000-0000E0050000}"/>
    <cellStyle name="Komma 2 3 3 3 3 2" xfId="1524" xr:uid="{00000000-0005-0000-0000-0000E1050000}"/>
    <cellStyle name="Komma 2 3 3 3 3 2 2" xfId="1525" xr:uid="{00000000-0005-0000-0000-0000E2050000}"/>
    <cellStyle name="Komma 2 3 3 3 3 2 3" xfId="1526" xr:uid="{00000000-0005-0000-0000-0000E3050000}"/>
    <cellStyle name="Komma 2 3 3 3 3 2 4" xfId="1527" xr:uid="{00000000-0005-0000-0000-0000E4050000}"/>
    <cellStyle name="Komma 2 3 3 3 3 3" xfId="1528" xr:uid="{00000000-0005-0000-0000-0000E5050000}"/>
    <cellStyle name="Komma 2 3 3 3 3 4" xfId="1529" xr:uid="{00000000-0005-0000-0000-0000E6050000}"/>
    <cellStyle name="Komma 2 3 3 3 3 5" xfId="1530" xr:uid="{00000000-0005-0000-0000-0000E7050000}"/>
    <cellStyle name="Komma 2 3 3 3 4" xfId="1531" xr:uid="{00000000-0005-0000-0000-0000E8050000}"/>
    <cellStyle name="Komma 2 3 3 3 4 2" xfId="1532" xr:uid="{00000000-0005-0000-0000-0000E9050000}"/>
    <cellStyle name="Komma 2 3 3 3 4 3" xfId="1533" xr:uid="{00000000-0005-0000-0000-0000EA050000}"/>
    <cellStyle name="Komma 2 3 3 3 4 4" xfId="1534" xr:uid="{00000000-0005-0000-0000-0000EB050000}"/>
    <cellStyle name="Komma 2 3 3 3 5" xfId="1535" xr:uid="{00000000-0005-0000-0000-0000EC050000}"/>
    <cellStyle name="Komma 2 3 3 3 5 2" xfId="1536" xr:uid="{00000000-0005-0000-0000-0000ED050000}"/>
    <cellStyle name="Komma 2 3 3 3 5 3" xfId="1537" xr:uid="{00000000-0005-0000-0000-0000EE050000}"/>
    <cellStyle name="Komma 2 3 3 3 5 4" xfId="1538" xr:uid="{00000000-0005-0000-0000-0000EF050000}"/>
    <cellStyle name="Komma 2 3 3 3 6" xfId="1539" xr:uid="{00000000-0005-0000-0000-0000F0050000}"/>
    <cellStyle name="Komma 2 3 3 3 7" xfId="1540" xr:uid="{00000000-0005-0000-0000-0000F1050000}"/>
    <cellStyle name="Komma 2 3 3 3 8" xfId="1541" xr:uid="{00000000-0005-0000-0000-0000F2050000}"/>
    <cellStyle name="Komma 2 3 3 4" xfId="1542" xr:uid="{00000000-0005-0000-0000-0000F3050000}"/>
    <cellStyle name="Komma 2 3 3 4 2" xfId="1543" xr:uid="{00000000-0005-0000-0000-0000F4050000}"/>
    <cellStyle name="Komma 2 3 3 4 2 2" xfId="1544" xr:uid="{00000000-0005-0000-0000-0000F5050000}"/>
    <cellStyle name="Komma 2 3 3 4 2 2 2" xfId="1545" xr:uid="{00000000-0005-0000-0000-0000F6050000}"/>
    <cellStyle name="Komma 2 3 3 4 2 2 3" xfId="1546" xr:uid="{00000000-0005-0000-0000-0000F7050000}"/>
    <cellStyle name="Komma 2 3 3 4 2 2 4" xfId="1547" xr:uid="{00000000-0005-0000-0000-0000F8050000}"/>
    <cellStyle name="Komma 2 3 3 4 2 3" xfId="1548" xr:uid="{00000000-0005-0000-0000-0000F9050000}"/>
    <cellStyle name="Komma 2 3 3 4 2 4" xfId="1549" xr:uid="{00000000-0005-0000-0000-0000FA050000}"/>
    <cellStyle name="Komma 2 3 3 4 2 5" xfId="1550" xr:uid="{00000000-0005-0000-0000-0000FB050000}"/>
    <cellStyle name="Komma 2 3 3 4 3" xfId="1551" xr:uid="{00000000-0005-0000-0000-0000FC050000}"/>
    <cellStyle name="Komma 2 3 3 4 3 2" xfId="1552" xr:uid="{00000000-0005-0000-0000-0000FD050000}"/>
    <cellStyle name="Komma 2 3 3 4 3 3" xfId="1553" xr:uid="{00000000-0005-0000-0000-0000FE050000}"/>
    <cellStyle name="Komma 2 3 3 4 3 4" xfId="1554" xr:uid="{00000000-0005-0000-0000-0000FF050000}"/>
    <cellStyle name="Komma 2 3 3 4 4" xfId="1555" xr:uid="{00000000-0005-0000-0000-000000060000}"/>
    <cellStyle name="Komma 2 3 3 4 5" xfId="1556" xr:uid="{00000000-0005-0000-0000-000001060000}"/>
    <cellStyle name="Komma 2 3 3 4 6" xfId="1557" xr:uid="{00000000-0005-0000-0000-000002060000}"/>
    <cellStyle name="Komma 2 3 3 5" xfId="1558" xr:uid="{00000000-0005-0000-0000-000003060000}"/>
    <cellStyle name="Komma 2 3 3 5 2" xfId="1559" xr:uid="{00000000-0005-0000-0000-000004060000}"/>
    <cellStyle name="Komma 2 3 3 5 2 2" xfId="1560" xr:uid="{00000000-0005-0000-0000-000005060000}"/>
    <cellStyle name="Komma 2 3 3 5 2 3" xfId="1561" xr:uid="{00000000-0005-0000-0000-000006060000}"/>
    <cellStyle name="Komma 2 3 3 5 2 4" xfId="1562" xr:uid="{00000000-0005-0000-0000-000007060000}"/>
    <cellStyle name="Komma 2 3 3 5 3" xfId="1563" xr:uid="{00000000-0005-0000-0000-000008060000}"/>
    <cellStyle name="Komma 2 3 3 5 4" xfId="1564" xr:uid="{00000000-0005-0000-0000-000009060000}"/>
    <cellStyle name="Komma 2 3 3 5 5" xfId="1565" xr:uid="{00000000-0005-0000-0000-00000A060000}"/>
    <cellStyle name="Komma 2 3 3 6" xfId="1566" xr:uid="{00000000-0005-0000-0000-00000B060000}"/>
    <cellStyle name="Komma 2 3 3 6 2" xfId="1567" xr:uid="{00000000-0005-0000-0000-00000C060000}"/>
    <cellStyle name="Komma 2 3 3 6 3" xfId="1568" xr:uid="{00000000-0005-0000-0000-00000D060000}"/>
    <cellStyle name="Komma 2 3 3 6 4" xfId="1569" xr:uid="{00000000-0005-0000-0000-00000E060000}"/>
    <cellStyle name="Komma 2 3 3 7" xfId="1570" xr:uid="{00000000-0005-0000-0000-00000F060000}"/>
    <cellStyle name="Komma 2 3 3 7 2" xfId="1571" xr:uid="{00000000-0005-0000-0000-000010060000}"/>
    <cellStyle name="Komma 2 3 3 7 3" xfId="1572" xr:uid="{00000000-0005-0000-0000-000011060000}"/>
    <cellStyle name="Komma 2 3 3 7 4" xfId="1573" xr:uid="{00000000-0005-0000-0000-000012060000}"/>
    <cellStyle name="Komma 2 3 3 8" xfId="1574" xr:uid="{00000000-0005-0000-0000-000013060000}"/>
    <cellStyle name="Komma 2 3 3 9" xfId="1575" xr:uid="{00000000-0005-0000-0000-000014060000}"/>
    <cellStyle name="Komma 2 3 4" xfId="1576" xr:uid="{00000000-0005-0000-0000-000015060000}"/>
    <cellStyle name="Komma 2 3 4 2" xfId="1577" xr:uid="{00000000-0005-0000-0000-000016060000}"/>
    <cellStyle name="Komma 2 3 4 2 2" xfId="1578" xr:uid="{00000000-0005-0000-0000-000017060000}"/>
    <cellStyle name="Komma 2 3 4 2 2 2" xfId="1579" xr:uid="{00000000-0005-0000-0000-000018060000}"/>
    <cellStyle name="Komma 2 3 4 2 2 2 2" xfId="1580" xr:uid="{00000000-0005-0000-0000-000019060000}"/>
    <cellStyle name="Komma 2 3 4 2 2 2 3" xfId="1581" xr:uid="{00000000-0005-0000-0000-00001A060000}"/>
    <cellStyle name="Komma 2 3 4 2 2 2 4" xfId="1582" xr:uid="{00000000-0005-0000-0000-00001B060000}"/>
    <cellStyle name="Komma 2 3 4 2 2 3" xfId="1583" xr:uid="{00000000-0005-0000-0000-00001C060000}"/>
    <cellStyle name="Komma 2 3 4 2 2 4" xfId="1584" xr:uid="{00000000-0005-0000-0000-00001D060000}"/>
    <cellStyle name="Komma 2 3 4 2 2 5" xfId="1585" xr:uid="{00000000-0005-0000-0000-00001E060000}"/>
    <cellStyle name="Komma 2 3 4 2 3" xfId="1586" xr:uid="{00000000-0005-0000-0000-00001F060000}"/>
    <cellStyle name="Komma 2 3 4 2 3 2" xfId="1587" xr:uid="{00000000-0005-0000-0000-000020060000}"/>
    <cellStyle name="Komma 2 3 4 2 3 3" xfId="1588" xr:uid="{00000000-0005-0000-0000-000021060000}"/>
    <cellStyle name="Komma 2 3 4 2 3 4" xfId="1589" xr:uid="{00000000-0005-0000-0000-000022060000}"/>
    <cellStyle name="Komma 2 3 4 2 4" xfId="1590" xr:uid="{00000000-0005-0000-0000-000023060000}"/>
    <cellStyle name="Komma 2 3 4 2 5" xfId="1591" xr:uid="{00000000-0005-0000-0000-000024060000}"/>
    <cellStyle name="Komma 2 3 4 2 6" xfId="1592" xr:uid="{00000000-0005-0000-0000-000025060000}"/>
    <cellStyle name="Komma 2 3 4 3" xfId="1593" xr:uid="{00000000-0005-0000-0000-000026060000}"/>
    <cellStyle name="Komma 2 3 4 3 2" xfId="1594" xr:uid="{00000000-0005-0000-0000-000027060000}"/>
    <cellStyle name="Komma 2 3 4 3 2 2" xfId="1595" xr:uid="{00000000-0005-0000-0000-000028060000}"/>
    <cellStyle name="Komma 2 3 4 3 2 3" xfId="1596" xr:uid="{00000000-0005-0000-0000-000029060000}"/>
    <cellStyle name="Komma 2 3 4 3 2 4" xfId="1597" xr:uid="{00000000-0005-0000-0000-00002A060000}"/>
    <cellStyle name="Komma 2 3 4 3 3" xfId="1598" xr:uid="{00000000-0005-0000-0000-00002B060000}"/>
    <cellStyle name="Komma 2 3 4 3 4" xfId="1599" xr:uid="{00000000-0005-0000-0000-00002C060000}"/>
    <cellStyle name="Komma 2 3 4 3 5" xfId="1600" xr:uid="{00000000-0005-0000-0000-00002D060000}"/>
    <cellStyle name="Komma 2 3 4 4" xfId="1601" xr:uid="{00000000-0005-0000-0000-00002E060000}"/>
    <cellStyle name="Komma 2 3 4 4 2" xfId="1602" xr:uid="{00000000-0005-0000-0000-00002F060000}"/>
    <cellStyle name="Komma 2 3 4 4 3" xfId="1603" xr:uid="{00000000-0005-0000-0000-000030060000}"/>
    <cellStyle name="Komma 2 3 4 4 4" xfId="1604" xr:uid="{00000000-0005-0000-0000-000031060000}"/>
    <cellStyle name="Komma 2 3 4 5" xfId="1605" xr:uid="{00000000-0005-0000-0000-000032060000}"/>
    <cellStyle name="Komma 2 3 4 5 2" xfId="1606" xr:uid="{00000000-0005-0000-0000-000033060000}"/>
    <cellStyle name="Komma 2 3 4 5 3" xfId="1607" xr:uid="{00000000-0005-0000-0000-000034060000}"/>
    <cellStyle name="Komma 2 3 4 5 4" xfId="1608" xr:uid="{00000000-0005-0000-0000-000035060000}"/>
    <cellStyle name="Komma 2 3 4 6" xfId="1609" xr:uid="{00000000-0005-0000-0000-000036060000}"/>
    <cellStyle name="Komma 2 3 4 7" xfId="1610" xr:uid="{00000000-0005-0000-0000-000037060000}"/>
    <cellStyle name="Komma 2 3 4 8" xfId="1611" xr:uid="{00000000-0005-0000-0000-000038060000}"/>
    <cellStyle name="Komma 2 3 5" xfId="1612" xr:uid="{00000000-0005-0000-0000-000039060000}"/>
    <cellStyle name="Komma 2 3 5 2" xfId="1613" xr:uid="{00000000-0005-0000-0000-00003A060000}"/>
    <cellStyle name="Komma 2 3 5 2 2" xfId="1614" xr:uid="{00000000-0005-0000-0000-00003B060000}"/>
    <cellStyle name="Komma 2 3 5 2 2 2" xfId="1615" xr:uid="{00000000-0005-0000-0000-00003C060000}"/>
    <cellStyle name="Komma 2 3 5 2 2 2 2" xfId="1616" xr:uid="{00000000-0005-0000-0000-00003D060000}"/>
    <cellStyle name="Komma 2 3 5 2 2 2 3" xfId="1617" xr:uid="{00000000-0005-0000-0000-00003E060000}"/>
    <cellStyle name="Komma 2 3 5 2 2 2 4" xfId="1618" xr:uid="{00000000-0005-0000-0000-00003F060000}"/>
    <cellStyle name="Komma 2 3 5 2 2 3" xfId="1619" xr:uid="{00000000-0005-0000-0000-000040060000}"/>
    <cellStyle name="Komma 2 3 5 2 2 4" xfId="1620" xr:uid="{00000000-0005-0000-0000-000041060000}"/>
    <cellStyle name="Komma 2 3 5 2 2 5" xfId="1621" xr:uid="{00000000-0005-0000-0000-000042060000}"/>
    <cellStyle name="Komma 2 3 5 2 3" xfId="1622" xr:uid="{00000000-0005-0000-0000-000043060000}"/>
    <cellStyle name="Komma 2 3 5 2 3 2" xfId="1623" xr:uid="{00000000-0005-0000-0000-000044060000}"/>
    <cellStyle name="Komma 2 3 5 2 3 3" xfId="1624" xr:uid="{00000000-0005-0000-0000-000045060000}"/>
    <cellStyle name="Komma 2 3 5 2 3 4" xfId="1625" xr:uid="{00000000-0005-0000-0000-000046060000}"/>
    <cellStyle name="Komma 2 3 5 2 4" xfId="1626" xr:uid="{00000000-0005-0000-0000-000047060000}"/>
    <cellStyle name="Komma 2 3 5 2 5" xfId="1627" xr:uid="{00000000-0005-0000-0000-000048060000}"/>
    <cellStyle name="Komma 2 3 5 2 6" xfId="1628" xr:uid="{00000000-0005-0000-0000-000049060000}"/>
    <cellStyle name="Komma 2 3 5 3" xfId="1629" xr:uid="{00000000-0005-0000-0000-00004A060000}"/>
    <cellStyle name="Komma 2 3 5 3 2" xfId="1630" xr:uid="{00000000-0005-0000-0000-00004B060000}"/>
    <cellStyle name="Komma 2 3 5 3 2 2" xfId="1631" xr:uid="{00000000-0005-0000-0000-00004C060000}"/>
    <cellStyle name="Komma 2 3 5 3 2 3" xfId="1632" xr:uid="{00000000-0005-0000-0000-00004D060000}"/>
    <cellStyle name="Komma 2 3 5 3 2 4" xfId="1633" xr:uid="{00000000-0005-0000-0000-00004E060000}"/>
    <cellStyle name="Komma 2 3 5 3 3" xfId="1634" xr:uid="{00000000-0005-0000-0000-00004F060000}"/>
    <cellStyle name="Komma 2 3 5 3 4" xfId="1635" xr:uid="{00000000-0005-0000-0000-000050060000}"/>
    <cellStyle name="Komma 2 3 5 3 5" xfId="1636" xr:uid="{00000000-0005-0000-0000-000051060000}"/>
    <cellStyle name="Komma 2 3 5 4" xfId="1637" xr:uid="{00000000-0005-0000-0000-000052060000}"/>
    <cellStyle name="Komma 2 3 5 4 2" xfId="1638" xr:uid="{00000000-0005-0000-0000-000053060000}"/>
    <cellStyle name="Komma 2 3 5 4 3" xfId="1639" xr:uid="{00000000-0005-0000-0000-000054060000}"/>
    <cellStyle name="Komma 2 3 5 4 4" xfId="1640" xr:uid="{00000000-0005-0000-0000-000055060000}"/>
    <cellStyle name="Komma 2 3 5 5" xfId="1641" xr:uid="{00000000-0005-0000-0000-000056060000}"/>
    <cellStyle name="Komma 2 3 5 5 2" xfId="1642" xr:uid="{00000000-0005-0000-0000-000057060000}"/>
    <cellStyle name="Komma 2 3 5 5 3" xfId="1643" xr:uid="{00000000-0005-0000-0000-000058060000}"/>
    <cellStyle name="Komma 2 3 5 5 4" xfId="1644" xr:uid="{00000000-0005-0000-0000-000059060000}"/>
    <cellStyle name="Komma 2 3 5 6" xfId="1645" xr:uid="{00000000-0005-0000-0000-00005A060000}"/>
    <cellStyle name="Komma 2 3 5 7" xfId="1646" xr:uid="{00000000-0005-0000-0000-00005B060000}"/>
    <cellStyle name="Komma 2 3 5 8" xfId="1647" xr:uid="{00000000-0005-0000-0000-00005C060000}"/>
    <cellStyle name="Komma 2 3 6" xfId="1648" xr:uid="{00000000-0005-0000-0000-00005D060000}"/>
    <cellStyle name="Komma 2 3 6 2" xfId="1649" xr:uid="{00000000-0005-0000-0000-00005E060000}"/>
    <cellStyle name="Komma 2 3 6 2 2" xfId="1650" xr:uid="{00000000-0005-0000-0000-00005F060000}"/>
    <cellStyle name="Komma 2 3 6 2 2 2" xfId="1651" xr:uid="{00000000-0005-0000-0000-000060060000}"/>
    <cellStyle name="Komma 2 3 6 2 2 3" xfId="1652" xr:uid="{00000000-0005-0000-0000-000061060000}"/>
    <cellStyle name="Komma 2 3 6 2 2 4" xfId="1653" xr:uid="{00000000-0005-0000-0000-000062060000}"/>
    <cellStyle name="Komma 2 3 6 2 3" xfId="1654" xr:uid="{00000000-0005-0000-0000-000063060000}"/>
    <cellStyle name="Komma 2 3 6 2 4" xfId="1655" xr:uid="{00000000-0005-0000-0000-000064060000}"/>
    <cellStyle name="Komma 2 3 6 2 5" xfId="1656" xr:uid="{00000000-0005-0000-0000-000065060000}"/>
    <cellStyle name="Komma 2 3 6 3" xfId="1657" xr:uid="{00000000-0005-0000-0000-000066060000}"/>
    <cellStyle name="Komma 2 3 6 3 2" xfId="1658" xr:uid="{00000000-0005-0000-0000-000067060000}"/>
    <cellStyle name="Komma 2 3 6 3 3" xfId="1659" xr:uid="{00000000-0005-0000-0000-000068060000}"/>
    <cellStyle name="Komma 2 3 6 3 4" xfId="1660" xr:uid="{00000000-0005-0000-0000-000069060000}"/>
    <cellStyle name="Komma 2 3 6 4" xfId="1661" xr:uid="{00000000-0005-0000-0000-00006A060000}"/>
    <cellStyle name="Komma 2 3 6 5" xfId="1662" xr:uid="{00000000-0005-0000-0000-00006B060000}"/>
    <cellStyle name="Komma 2 3 6 6" xfId="1663" xr:uid="{00000000-0005-0000-0000-00006C060000}"/>
    <cellStyle name="Komma 2 3 7" xfId="1664" xr:uid="{00000000-0005-0000-0000-00006D060000}"/>
    <cellStyle name="Komma 2 3 7 2" xfId="1665" xr:uid="{00000000-0005-0000-0000-00006E060000}"/>
    <cellStyle name="Komma 2 3 7 2 2" xfId="1666" xr:uid="{00000000-0005-0000-0000-00006F060000}"/>
    <cellStyle name="Komma 2 3 7 2 3" xfId="1667" xr:uid="{00000000-0005-0000-0000-000070060000}"/>
    <cellStyle name="Komma 2 3 7 2 4" xfId="1668" xr:uid="{00000000-0005-0000-0000-000071060000}"/>
    <cellStyle name="Komma 2 3 7 3" xfId="1669" xr:uid="{00000000-0005-0000-0000-000072060000}"/>
    <cellStyle name="Komma 2 3 7 4" xfId="1670" xr:uid="{00000000-0005-0000-0000-000073060000}"/>
    <cellStyle name="Komma 2 3 7 5" xfId="1671" xr:uid="{00000000-0005-0000-0000-000074060000}"/>
    <cellStyle name="Komma 2 3 8" xfId="1672" xr:uid="{00000000-0005-0000-0000-000075060000}"/>
    <cellStyle name="Komma 2 3 8 2" xfId="1673" xr:uid="{00000000-0005-0000-0000-000076060000}"/>
    <cellStyle name="Komma 2 3 8 2 2" xfId="1674" xr:uid="{00000000-0005-0000-0000-000077060000}"/>
    <cellStyle name="Komma 2 3 8 2 3" xfId="1675" xr:uid="{00000000-0005-0000-0000-000078060000}"/>
    <cellStyle name="Komma 2 3 8 2 4" xfId="1676" xr:uid="{00000000-0005-0000-0000-000079060000}"/>
    <cellStyle name="Komma 2 3 8 3" xfId="1677" xr:uid="{00000000-0005-0000-0000-00007A060000}"/>
    <cellStyle name="Komma 2 3 8 4" xfId="1678" xr:uid="{00000000-0005-0000-0000-00007B060000}"/>
    <cellStyle name="Komma 2 3 8 5" xfId="1679" xr:uid="{00000000-0005-0000-0000-00007C060000}"/>
    <cellStyle name="Komma 2 3 9" xfId="1680" xr:uid="{00000000-0005-0000-0000-00007D060000}"/>
    <cellStyle name="Komma 2 3 9 2" xfId="1681" xr:uid="{00000000-0005-0000-0000-00007E060000}"/>
    <cellStyle name="Komma 2 3 9 3" xfId="1682" xr:uid="{00000000-0005-0000-0000-00007F060000}"/>
    <cellStyle name="Komma 2 3 9 4" xfId="1683" xr:uid="{00000000-0005-0000-0000-000080060000}"/>
    <cellStyle name="Komma 2 4" xfId="1684" xr:uid="{00000000-0005-0000-0000-000081060000}"/>
    <cellStyle name="Komma 2 4 10" xfId="1685" xr:uid="{00000000-0005-0000-0000-000082060000}"/>
    <cellStyle name="Komma 2 4 10 2" xfId="1686" xr:uid="{00000000-0005-0000-0000-000083060000}"/>
    <cellStyle name="Komma 2 4 10 3" xfId="1687" xr:uid="{00000000-0005-0000-0000-000084060000}"/>
    <cellStyle name="Komma 2 4 10 4" xfId="1688" xr:uid="{00000000-0005-0000-0000-000085060000}"/>
    <cellStyle name="Komma 2 4 11" xfId="1689" xr:uid="{00000000-0005-0000-0000-000086060000}"/>
    <cellStyle name="Komma 2 4 11 2" xfId="1690" xr:uid="{00000000-0005-0000-0000-000087060000}"/>
    <cellStyle name="Komma 2 4 11 3" xfId="1691" xr:uid="{00000000-0005-0000-0000-000088060000}"/>
    <cellStyle name="Komma 2 4 11 4" xfId="1692" xr:uid="{00000000-0005-0000-0000-000089060000}"/>
    <cellStyle name="Komma 2 4 12" xfId="1693" xr:uid="{00000000-0005-0000-0000-00008A060000}"/>
    <cellStyle name="Komma 2 4 13" xfId="1694" xr:uid="{00000000-0005-0000-0000-00008B060000}"/>
    <cellStyle name="Komma 2 4 14" xfId="1695" xr:uid="{00000000-0005-0000-0000-00008C060000}"/>
    <cellStyle name="Komma 2 4 2" xfId="1696" xr:uid="{00000000-0005-0000-0000-00008D060000}"/>
    <cellStyle name="Komma 2 4 2 10" xfId="1697" xr:uid="{00000000-0005-0000-0000-00008E060000}"/>
    <cellStyle name="Komma 2 4 2 10 2" xfId="1698" xr:uid="{00000000-0005-0000-0000-00008F060000}"/>
    <cellStyle name="Komma 2 4 2 10 3" xfId="1699" xr:uid="{00000000-0005-0000-0000-000090060000}"/>
    <cellStyle name="Komma 2 4 2 10 4" xfId="1700" xr:uid="{00000000-0005-0000-0000-000091060000}"/>
    <cellStyle name="Komma 2 4 2 11" xfId="1701" xr:uid="{00000000-0005-0000-0000-000092060000}"/>
    <cellStyle name="Komma 2 4 2 12" xfId="1702" xr:uid="{00000000-0005-0000-0000-000093060000}"/>
    <cellStyle name="Komma 2 4 2 13" xfId="1703" xr:uid="{00000000-0005-0000-0000-000094060000}"/>
    <cellStyle name="Komma 2 4 2 2" xfId="1704" xr:uid="{00000000-0005-0000-0000-000095060000}"/>
    <cellStyle name="Komma 2 4 2 2 10" xfId="1705" xr:uid="{00000000-0005-0000-0000-000096060000}"/>
    <cellStyle name="Komma 2 4 2 2 2" xfId="1706" xr:uid="{00000000-0005-0000-0000-000097060000}"/>
    <cellStyle name="Komma 2 4 2 2 2 2" xfId="1707" xr:uid="{00000000-0005-0000-0000-000098060000}"/>
    <cellStyle name="Komma 2 4 2 2 2 2 2" xfId="1708" xr:uid="{00000000-0005-0000-0000-000099060000}"/>
    <cellStyle name="Komma 2 4 2 2 2 2 2 2" xfId="1709" xr:uid="{00000000-0005-0000-0000-00009A060000}"/>
    <cellStyle name="Komma 2 4 2 2 2 2 2 2 2" xfId="1710" xr:uid="{00000000-0005-0000-0000-00009B060000}"/>
    <cellStyle name="Komma 2 4 2 2 2 2 2 2 3" xfId="1711" xr:uid="{00000000-0005-0000-0000-00009C060000}"/>
    <cellStyle name="Komma 2 4 2 2 2 2 2 2 4" xfId="1712" xr:uid="{00000000-0005-0000-0000-00009D060000}"/>
    <cellStyle name="Komma 2 4 2 2 2 2 2 3" xfId="1713" xr:uid="{00000000-0005-0000-0000-00009E060000}"/>
    <cellStyle name="Komma 2 4 2 2 2 2 2 4" xfId="1714" xr:uid="{00000000-0005-0000-0000-00009F060000}"/>
    <cellStyle name="Komma 2 4 2 2 2 2 2 5" xfId="1715" xr:uid="{00000000-0005-0000-0000-0000A0060000}"/>
    <cellStyle name="Komma 2 4 2 2 2 2 3" xfId="1716" xr:uid="{00000000-0005-0000-0000-0000A1060000}"/>
    <cellStyle name="Komma 2 4 2 2 2 2 3 2" xfId="1717" xr:uid="{00000000-0005-0000-0000-0000A2060000}"/>
    <cellStyle name="Komma 2 4 2 2 2 2 3 3" xfId="1718" xr:uid="{00000000-0005-0000-0000-0000A3060000}"/>
    <cellStyle name="Komma 2 4 2 2 2 2 3 4" xfId="1719" xr:uid="{00000000-0005-0000-0000-0000A4060000}"/>
    <cellStyle name="Komma 2 4 2 2 2 2 4" xfId="1720" xr:uid="{00000000-0005-0000-0000-0000A5060000}"/>
    <cellStyle name="Komma 2 4 2 2 2 2 5" xfId="1721" xr:uid="{00000000-0005-0000-0000-0000A6060000}"/>
    <cellStyle name="Komma 2 4 2 2 2 2 6" xfId="1722" xr:uid="{00000000-0005-0000-0000-0000A7060000}"/>
    <cellStyle name="Komma 2 4 2 2 2 3" xfId="1723" xr:uid="{00000000-0005-0000-0000-0000A8060000}"/>
    <cellStyle name="Komma 2 4 2 2 2 3 2" xfId="1724" xr:uid="{00000000-0005-0000-0000-0000A9060000}"/>
    <cellStyle name="Komma 2 4 2 2 2 3 2 2" xfId="1725" xr:uid="{00000000-0005-0000-0000-0000AA060000}"/>
    <cellStyle name="Komma 2 4 2 2 2 3 2 3" xfId="1726" xr:uid="{00000000-0005-0000-0000-0000AB060000}"/>
    <cellStyle name="Komma 2 4 2 2 2 3 2 4" xfId="1727" xr:uid="{00000000-0005-0000-0000-0000AC060000}"/>
    <cellStyle name="Komma 2 4 2 2 2 3 3" xfId="1728" xr:uid="{00000000-0005-0000-0000-0000AD060000}"/>
    <cellStyle name="Komma 2 4 2 2 2 3 4" xfId="1729" xr:uid="{00000000-0005-0000-0000-0000AE060000}"/>
    <cellStyle name="Komma 2 4 2 2 2 3 5" xfId="1730" xr:uid="{00000000-0005-0000-0000-0000AF060000}"/>
    <cellStyle name="Komma 2 4 2 2 2 4" xfId="1731" xr:uid="{00000000-0005-0000-0000-0000B0060000}"/>
    <cellStyle name="Komma 2 4 2 2 2 4 2" xfId="1732" xr:uid="{00000000-0005-0000-0000-0000B1060000}"/>
    <cellStyle name="Komma 2 4 2 2 2 4 3" xfId="1733" xr:uid="{00000000-0005-0000-0000-0000B2060000}"/>
    <cellStyle name="Komma 2 4 2 2 2 4 4" xfId="1734" xr:uid="{00000000-0005-0000-0000-0000B3060000}"/>
    <cellStyle name="Komma 2 4 2 2 2 5" xfId="1735" xr:uid="{00000000-0005-0000-0000-0000B4060000}"/>
    <cellStyle name="Komma 2 4 2 2 2 5 2" xfId="1736" xr:uid="{00000000-0005-0000-0000-0000B5060000}"/>
    <cellStyle name="Komma 2 4 2 2 2 5 3" xfId="1737" xr:uid="{00000000-0005-0000-0000-0000B6060000}"/>
    <cellStyle name="Komma 2 4 2 2 2 5 4" xfId="1738" xr:uid="{00000000-0005-0000-0000-0000B7060000}"/>
    <cellStyle name="Komma 2 4 2 2 2 6" xfId="1739" xr:uid="{00000000-0005-0000-0000-0000B8060000}"/>
    <cellStyle name="Komma 2 4 2 2 2 7" xfId="1740" xr:uid="{00000000-0005-0000-0000-0000B9060000}"/>
    <cellStyle name="Komma 2 4 2 2 2 8" xfId="1741" xr:uid="{00000000-0005-0000-0000-0000BA060000}"/>
    <cellStyle name="Komma 2 4 2 2 3" xfId="1742" xr:uid="{00000000-0005-0000-0000-0000BB060000}"/>
    <cellStyle name="Komma 2 4 2 2 3 2" xfId="1743" xr:uid="{00000000-0005-0000-0000-0000BC060000}"/>
    <cellStyle name="Komma 2 4 2 2 3 2 2" xfId="1744" xr:uid="{00000000-0005-0000-0000-0000BD060000}"/>
    <cellStyle name="Komma 2 4 2 2 3 2 2 2" xfId="1745" xr:uid="{00000000-0005-0000-0000-0000BE060000}"/>
    <cellStyle name="Komma 2 4 2 2 3 2 2 2 2" xfId="1746" xr:uid="{00000000-0005-0000-0000-0000BF060000}"/>
    <cellStyle name="Komma 2 4 2 2 3 2 2 2 3" xfId="1747" xr:uid="{00000000-0005-0000-0000-0000C0060000}"/>
    <cellStyle name="Komma 2 4 2 2 3 2 2 2 4" xfId="1748" xr:uid="{00000000-0005-0000-0000-0000C1060000}"/>
    <cellStyle name="Komma 2 4 2 2 3 2 2 3" xfId="1749" xr:uid="{00000000-0005-0000-0000-0000C2060000}"/>
    <cellStyle name="Komma 2 4 2 2 3 2 2 4" xfId="1750" xr:uid="{00000000-0005-0000-0000-0000C3060000}"/>
    <cellStyle name="Komma 2 4 2 2 3 2 2 5" xfId="1751" xr:uid="{00000000-0005-0000-0000-0000C4060000}"/>
    <cellStyle name="Komma 2 4 2 2 3 2 3" xfId="1752" xr:uid="{00000000-0005-0000-0000-0000C5060000}"/>
    <cellStyle name="Komma 2 4 2 2 3 2 3 2" xfId="1753" xr:uid="{00000000-0005-0000-0000-0000C6060000}"/>
    <cellStyle name="Komma 2 4 2 2 3 2 3 3" xfId="1754" xr:uid="{00000000-0005-0000-0000-0000C7060000}"/>
    <cellStyle name="Komma 2 4 2 2 3 2 3 4" xfId="1755" xr:uid="{00000000-0005-0000-0000-0000C8060000}"/>
    <cellStyle name="Komma 2 4 2 2 3 2 4" xfId="1756" xr:uid="{00000000-0005-0000-0000-0000C9060000}"/>
    <cellStyle name="Komma 2 4 2 2 3 2 5" xfId="1757" xr:uid="{00000000-0005-0000-0000-0000CA060000}"/>
    <cellStyle name="Komma 2 4 2 2 3 2 6" xfId="1758" xr:uid="{00000000-0005-0000-0000-0000CB060000}"/>
    <cellStyle name="Komma 2 4 2 2 3 3" xfId="1759" xr:uid="{00000000-0005-0000-0000-0000CC060000}"/>
    <cellStyle name="Komma 2 4 2 2 3 3 2" xfId="1760" xr:uid="{00000000-0005-0000-0000-0000CD060000}"/>
    <cellStyle name="Komma 2 4 2 2 3 3 2 2" xfId="1761" xr:uid="{00000000-0005-0000-0000-0000CE060000}"/>
    <cellStyle name="Komma 2 4 2 2 3 3 2 3" xfId="1762" xr:uid="{00000000-0005-0000-0000-0000CF060000}"/>
    <cellStyle name="Komma 2 4 2 2 3 3 2 4" xfId="1763" xr:uid="{00000000-0005-0000-0000-0000D0060000}"/>
    <cellStyle name="Komma 2 4 2 2 3 3 3" xfId="1764" xr:uid="{00000000-0005-0000-0000-0000D1060000}"/>
    <cellStyle name="Komma 2 4 2 2 3 3 4" xfId="1765" xr:uid="{00000000-0005-0000-0000-0000D2060000}"/>
    <cellStyle name="Komma 2 4 2 2 3 3 5" xfId="1766" xr:uid="{00000000-0005-0000-0000-0000D3060000}"/>
    <cellStyle name="Komma 2 4 2 2 3 4" xfId="1767" xr:uid="{00000000-0005-0000-0000-0000D4060000}"/>
    <cellStyle name="Komma 2 4 2 2 3 4 2" xfId="1768" xr:uid="{00000000-0005-0000-0000-0000D5060000}"/>
    <cellStyle name="Komma 2 4 2 2 3 4 3" xfId="1769" xr:uid="{00000000-0005-0000-0000-0000D6060000}"/>
    <cellStyle name="Komma 2 4 2 2 3 4 4" xfId="1770" xr:uid="{00000000-0005-0000-0000-0000D7060000}"/>
    <cellStyle name="Komma 2 4 2 2 3 5" xfId="1771" xr:uid="{00000000-0005-0000-0000-0000D8060000}"/>
    <cellStyle name="Komma 2 4 2 2 3 5 2" xfId="1772" xr:uid="{00000000-0005-0000-0000-0000D9060000}"/>
    <cellStyle name="Komma 2 4 2 2 3 5 3" xfId="1773" xr:uid="{00000000-0005-0000-0000-0000DA060000}"/>
    <cellStyle name="Komma 2 4 2 2 3 5 4" xfId="1774" xr:uid="{00000000-0005-0000-0000-0000DB060000}"/>
    <cellStyle name="Komma 2 4 2 2 3 6" xfId="1775" xr:uid="{00000000-0005-0000-0000-0000DC060000}"/>
    <cellStyle name="Komma 2 4 2 2 3 7" xfId="1776" xr:uid="{00000000-0005-0000-0000-0000DD060000}"/>
    <cellStyle name="Komma 2 4 2 2 3 8" xfId="1777" xr:uid="{00000000-0005-0000-0000-0000DE060000}"/>
    <cellStyle name="Komma 2 4 2 2 4" xfId="1778" xr:uid="{00000000-0005-0000-0000-0000DF060000}"/>
    <cellStyle name="Komma 2 4 2 2 4 2" xfId="1779" xr:uid="{00000000-0005-0000-0000-0000E0060000}"/>
    <cellStyle name="Komma 2 4 2 2 4 2 2" xfId="1780" xr:uid="{00000000-0005-0000-0000-0000E1060000}"/>
    <cellStyle name="Komma 2 4 2 2 4 2 2 2" xfId="1781" xr:uid="{00000000-0005-0000-0000-0000E2060000}"/>
    <cellStyle name="Komma 2 4 2 2 4 2 2 3" xfId="1782" xr:uid="{00000000-0005-0000-0000-0000E3060000}"/>
    <cellStyle name="Komma 2 4 2 2 4 2 2 4" xfId="1783" xr:uid="{00000000-0005-0000-0000-0000E4060000}"/>
    <cellStyle name="Komma 2 4 2 2 4 2 3" xfId="1784" xr:uid="{00000000-0005-0000-0000-0000E5060000}"/>
    <cellStyle name="Komma 2 4 2 2 4 2 4" xfId="1785" xr:uid="{00000000-0005-0000-0000-0000E6060000}"/>
    <cellStyle name="Komma 2 4 2 2 4 2 5" xfId="1786" xr:uid="{00000000-0005-0000-0000-0000E7060000}"/>
    <cellStyle name="Komma 2 4 2 2 4 3" xfId="1787" xr:uid="{00000000-0005-0000-0000-0000E8060000}"/>
    <cellStyle name="Komma 2 4 2 2 4 3 2" xfId="1788" xr:uid="{00000000-0005-0000-0000-0000E9060000}"/>
    <cellStyle name="Komma 2 4 2 2 4 3 3" xfId="1789" xr:uid="{00000000-0005-0000-0000-0000EA060000}"/>
    <cellStyle name="Komma 2 4 2 2 4 3 4" xfId="1790" xr:uid="{00000000-0005-0000-0000-0000EB060000}"/>
    <cellStyle name="Komma 2 4 2 2 4 4" xfId="1791" xr:uid="{00000000-0005-0000-0000-0000EC060000}"/>
    <cellStyle name="Komma 2 4 2 2 4 5" xfId="1792" xr:uid="{00000000-0005-0000-0000-0000ED060000}"/>
    <cellStyle name="Komma 2 4 2 2 4 6" xfId="1793" xr:uid="{00000000-0005-0000-0000-0000EE060000}"/>
    <cellStyle name="Komma 2 4 2 2 5" xfId="1794" xr:uid="{00000000-0005-0000-0000-0000EF060000}"/>
    <cellStyle name="Komma 2 4 2 2 5 2" xfId="1795" xr:uid="{00000000-0005-0000-0000-0000F0060000}"/>
    <cellStyle name="Komma 2 4 2 2 5 2 2" xfId="1796" xr:uid="{00000000-0005-0000-0000-0000F1060000}"/>
    <cellStyle name="Komma 2 4 2 2 5 2 3" xfId="1797" xr:uid="{00000000-0005-0000-0000-0000F2060000}"/>
    <cellStyle name="Komma 2 4 2 2 5 2 4" xfId="1798" xr:uid="{00000000-0005-0000-0000-0000F3060000}"/>
    <cellStyle name="Komma 2 4 2 2 5 3" xfId="1799" xr:uid="{00000000-0005-0000-0000-0000F4060000}"/>
    <cellStyle name="Komma 2 4 2 2 5 4" xfId="1800" xr:uid="{00000000-0005-0000-0000-0000F5060000}"/>
    <cellStyle name="Komma 2 4 2 2 5 5" xfId="1801" xr:uid="{00000000-0005-0000-0000-0000F6060000}"/>
    <cellStyle name="Komma 2 4 2 2 6" xfId="1802" xr:uid="{00000000-0005-0000-0000-0000F7060000}"/>
    <cellStyle name="Komma 2 4 2 2 6 2" xfId="1803" xr:uid="{00000000-0005-0000-0000-0000F8060000}"/>
    <cellStyle name="Komma 2 4 2 2 6 3" xfId="1804" xr:uid="{00000000-0005-0000-0000-0000F9060000}"/>
    <cellStyle name="Komma 2 4 2 2 6 4" xfId="1805" xr:uid="{00000000-0005-0000-0000-0000FA060000}"/>
    <cellStyle name="Komma 2 4 2 2 7" xfId="1806" xr:uid="{00000000-0005-0000-0000-0000FB060000}"/>
    <cellStyle name="Komma 2 4 2 2 7 2" xfId="1807" xr:uid="{00000000-0005-0000-0000-0000FC060000}"/>
    <cellStyle name="Komma 2 4 2 2 7 3" xfId="1808" xr:uid="{00000000-0005-0000-0000-0000FD060000}"/>
    <cellStyle name="Komma 2 4 2 2 7 4" xfId="1809" xr:uid="{00000000-0005-0000-0000-0000FE060000}"/>
    <cellStyle name="Komma 2 4 2 2 8" xfId="1810" xr:uid="{00000000-0005-0000-0000-0000FF060000}"/>
    <cellStyle name="Komma 2 4 2 2 9" xfId="1811" xr:uid="{00000000-0005-0000-0000-000000070000}"/>
    <cellStyle name="Komma 2 4 2 3" xfId="1812" xr:uid="{00000000-0005-0000-0000-000001070000}"/>
    <cellStyle name="Komma 2 4 2 3 2" xfId="1813" xr:uid="{00000000-0005-0000-0000-000002070000}"/>
    <cellStyle name="Komma 2 4 2 3 2 2" xfId="1814" xr:uid="{00000000-0005-0000-0000-000003070000}"/>
    <cellStyle name="Komma 2 4 2 3 2 2 2" xfId="1815" xr:uid="{00000000-0005-0000-0000-000004070000}"/>
    <cellStyle name="Komma 2 4 2 3 2 2 2 2" xfId="1816" xr:uid="{00000000-0005-0000-0000-000005070000}"/>
    <cellStyle name="Komma 2 4 2 3 2 2 2 3" xfId="1817" xr:uid="{00000000-0005-0000-0000-000006070000}"/>
    <cellStyle name="Komma 2 4 2 3 2 2 2 4" xfId="1818" xr:uid="{00000000-0005-0000-0000-000007070000}"/>
    <cellStyle name="Komma 2 4 2 3 2 2 3" xfId="1819" xr:uid="{00000000-0005-0000-0000-000008070000}"/>
    <cellStyle name="Komma 2 4 2 3 2 2 4" xfId="1820" xr:uid="{00000000-0005-0000-0000-000009070000}"/>
    <cellStyle name="Komma 2 4 2 3 2 2 5" xfId="1821" xr:uid="{00000000-0005-0000-0000-00000A070000}"/>
    <cellStyle name="Komma 2 4 2 3 2 3" xfId="1822" xr:uid="{00000000-0005-0000-0000-00000B070000}"/>
    <cellStyle name="Komma 2 4 2 3 2 3 2" xfId="1823" xr:uid="{00000000-0005-0000-0000-00000C070000}"/>
    <cellStyle name="Komma 2 4 2 3 2 3 3" xfId="1824" xr:uid="{00000000-0005-0000-0000-00000D070000}"/>
    <cellStyle name="Komma 2 4 2 3 2 3 4" xfId="1825" xr:uid="{00000000-0005-0000-0000-00000E070000}"/>
    <cellStyle name="Komma 2 4 2 3 2 4" xfId="1826" xr:uid="{00000000-0005-0000-0000-00000F070000}"/>
    <cellStyle name="Komma 2 4 2 3 2 5" xfId="1827" xr:uid="{00000000-0005-0000-0000-000010070000}"/>
    <cellStyle name="Komma 2 4 2 3 2 6" xfId="1828" xr:uid="{00000000-0005-0000-0000-000011070000}"/>
    <cellStyle name="Komma 2 4 2 3 3" xfId="1829" xr:uid="{00000000-0005-0000-0000-000012070000}"/>
    <cellStyle name="Komma 2 4 2 3 3 2" xfId="1830" xr:uid="{00000000-0005-0000-0000-000013070000}"/>
    <cellStyle name="Komma 2 4 2 3 3 2 2" xfId="1831" xr:uid="{00000000-0005-0000-0000-000014070000}"/>
    <cellStyle name="Komma 2 4 2 3 3 2 3" xfId="1832" xr:uid="{00000000-0005-0000-0000-000015070000}"/>
    <cellStyle name="Komma 2 4 2 3 3 2 4" xfId="1833" xr:uid="{00000000-0005-0000-0000-000016070000}"/>
    <cellStyle name="Komma 2 4 2 3 3 3" xfId="1834" xr:uid="{00000000-0005-0000-0000-000017070000}"/>
    <cellStyle name="Komma 2 4 2 3 3 4" xfId="1835" xr:uid="{00000000-0005-0000-0000-000018070000}"/>
    <cellStyle name="Komma 2 4 2 3 3 5" xfId="1836" xr:uid="{00000000-0005-0000-0000-000019070000}"/>
    <cellStyle name="Komma 2 4 2 3 4" xfId="1837" xr:uid="{00000000-0005-0000-0000-00001A070000}"/>
    <cellStyle name="Komma 2 4 2 3 4 2" xfId="1838" xr:uid="{00000000-0005-0000-0000-00001B070000}"/>
    <cellStyle name="Komma 2 4 2 3 4 3" xfId="1839" xr:uid="{00000000-0005-0000-0000-00001C070000}"/>
    <cellStyle name="Komma 2 4 2 3 4 4" xfId="1840" xr:uid="{00000000-0005-0000-0000-00001D070000}"/>
    <cellStyle name="Komma 2 4 2 3 5" xfId="1841" xr:uid="{00000000-0005-0000-0000-00001E070000}"/>
    <cellStyle name="Komma 2 4 2 3 5 2" xfId="1842" xr:uid="{00000000-0005-0000-0000-00001F070000}"/>
    <cellStyle name="Komma 2 4 2 3 5 3" xfId="1843" xr:uid="{00000000-0005-0000-0000-000020070000}"/>
    <cellStyle name="Komma 2 4 2 3 5 4" xfId="1844" xr:uid="{00000000-0005-0000-0000-000021070000}"/>
    <cellStyle name="Komma 2 4 2 3 6" xfId="1845" xr:uid="{00000000-0005-0000-0000-000022070000}"/>
    <cellStyle name="Komma 2 4 2 3 7" xfId="1846" xr:uid="{00000000-0005-0000-0000-000023070000}"/>
    <cellStyle name="Komma 2 4 2 3 8" xfId="1847" xr:uid="{00000000-0005-0000-0000-000024070000}"/>
    <cellStyle name="Komma 2 4 2 4" xfId="1848" xr:uid="{00000000-0005-0000-0000-000025070000}"/>
    <cellStyle name="Komma 2 4 2 4 2" xfId="1849" xr:uid="{00000000-0005-0000-0000-000026070000}"/>
    <cellStyle name="Komma 2 4 2 4 2 2" xfId="1850" xr:uid="{00000000-0005-0000-0000-000027070000}"/>
    <cellStyle name="Komma 2 4 2 4 2 2 2" xfId="1851" xr:uid="{00000000-0005-0000-0000-000028070000}"/>
    <cellStyle name="Komma 2 4 2 4 2 2 2 2" xfId="1852" xr:uid="{00000000-0005-0000-0000-000029070000}"/>
    <cellStyle name="Komma 2 4 2 4 2 2 2 3" xfId="1853" xr:uid="{00000000-0005-0000-0000-00002A070000}"/>
    <cellStyle name="Komma 2 4 2 4 2 2 2 4" xfId="1854" xr:uid="{00000000-0005-0000-0000-00002B070000}"/>
    <cellStyle name="Komma 2 4 2 4 2 2 3" xfId="1855" xr:uid="{00000000-0005-0000-0000-00002C070000}"/>
    <cellStyle name="Komma 2 4 2 4 2 2 4" xfId="1856" xr:uid="{00000000-0005-0000-0000-00002D070000}"/>
    <cellStyle name="Komma 2 4 2 4 2 2 5" xfId="1857" xr:uid="{00000000-0005-0000-0000-00002E070000}"/>
    <cellStyle name="Komma 2 4 2 4 2 3" xfId="1858" xr:uid="{00000000-0005-0000-0000-00002F070000}"/>
    <cellStyle name="Komma 2 4 2 4 2 3 2" xfId="1859" xr:uid="{00000000-0005-0000-0000-000030070000}"/>
    <cellStyle name="Komma 2 4 2 4 2 3 3" xfId="1860" xr:uid="{00000000-0005-0000-0000-000031070000}"/>
    <cellStyle name="Komma 2 4 2 4 2 3 4" xfId="1861" xr:uid="{00000000-0005-0000-0000-000032070000}"/>
    <cellStyle name="Komma 2 4 2 4 2 4" xfId="1862" xr:uid="{00000000-0005-0000-0000-000033070000}"/>
    <cellStyle name="Komma 2 4 2 4 2 5" xfId="1863" xr:uid="{00000000-0005-0000-0000-000034070000}"/>
    <cellStyle name="Komma 2 4 2 4 2 6" xfId="1864" xr:uid="{00000000-0005-0000-0000-000035070000}"/>
    <cellStyle name="Komma 2 4 2 4 3" xfId="1865" xr:uid="{00000000-0005-0000-0000-000036070000}"/>
    <cellStyle name="Komma 2 4 2 4 3 2" xfId="1866" xr:uid="{00000000-0005-0000-0000-000037070000}"/>
    <cellStyle name="Komma 2 4 2 4 3 2 2" xfId="1867" xr:uid="{00000000-0005-0000-0000-000038070000}"/>
    <cellStyle name="Komma 2 4 2 4 3 2 3" xfId="1868" xr:uid="{00000000-0005-0000-0000-000039070000}"/>
    <cellStyle name="Komma 2 4 2 4 3 2 4" xfId="1869" xr:uid="{00000000-0005-0000-0000-00003A070000}"/>
    <cellStyle name="Komma 2 4 2 4 3 3" xfId="1870" xr:uid="{00000000-0005-0000-0000-00003B070000}"/>
    <cellStyle name="Komma 2 4 2 4 3 4" xfId="1871" xr:uid="{00000000-0005-0000-0000-00003C070000}"/>
    <cellStyle name="Komma 2 4 2 4 3 5" xfId="1872" xr:uid="{00000000-0005-0000-0000-00003D070000}"/>
    <cellStyle name="Komma 2 4 2 4 4" xfId="1873" xr:uid="{00000000-0005-0000-0000-00003E070000}"/>
    <cellStyle name="Komma 2 4 2 4 4 2" xfId="1874" xr:uid="{00000000-0005-0000-0000-00003F070000}"/>
    <cellStyle name="Komma 2 4 2 4 4 3" xfId="1875" xr:uid="{00000000-0005-0000-0000-000040070000}"/>
    <cellStyle name="Komma 2 4 2 4 4 4" xfId="1876" xr:uid="{00000000-0005-0000-0000-000041070000}"/>
    <cellStyle name="Komma 2 4 2 4 5" xfId="1877" xr:uid="{00000000-0005-0000-0000-000042070000}"/>
    <cellStyle name="Komma 2 4 2 4 5 2" xfId="1878" xr:uid="{00000000-0005-0000-0000-000043070000}"/>
    <cellStyle name="Komma 2 4 2 4 5 3" xfId="1879" xr:uid="{00000000-0005-0000-0000-000044070000}"/>
    <cellStyle name="Komma 2 4 2 4 5 4" xfId="1880" xr:uid="{00000000-0005-0000-0000-000045070000}"/>
    <cellStyle name="Komma 2 4 2 4 6" xfId="1881" xr:uid="{00000000-0005-0000-0000-000046070000}"/>
    <cellStyle name="Komma 2 4 2 4 7" xfId="1882" xr:uid="{00000000-0005-0000-0000-000047070000}"/>
    <cellStyle name="Komma 2 4 2 4 8" xfId="1883" xr:uid="{00000000-0005-0000-0000-000048070000}"/>
    <cellStyle name="Komma 2 4 2 5" xfId="1884" xr:uid="{00000000-0005-0000-0000-000049070000}"/>
    <cellStyle name="Komma 2 4 2 5 2" xfId="1885" xr:uid="{00000000-0005-0000-0000-00004A070000}"/>
    <cellStyle name="Komma 2 4 2 5 2 2" xfId="1886" xr:uid="{00000000-0005-0000-0000-00004B070000}"/>
    <cellStyle name="Komma 2 4 2 5 2 2 2" xfId="1887" xr:uid="{00000000-0005-0000-0000-00004C070000}"/>
    <cellStyle name="Komma 2 4 2 5 2 2 3" xfId="1888" xr:uid="{00000000-0005-0000-0000-00004D070000}"/>
    <cellStyle name="Komma 2 4 2 5 2 2 4" xfId="1889" xr:uid="{00000000-0005-0000-0000-00004E070000}"/>
    <cellStyle name="Komma 2 4 2 5 2 3" xfId="1890" xr:uid="{00000000-0005-0000-0000-00004F070000}"/>
    <cellStyle name="Komma 2 4 2 5 2 4" xfId="1891" xr:uid="{00000000-0005-0000-0000-000050070000}"/>
    <cellStyle name="Komma 2 4 2 5 2 5" xfId="1892" xr:uid="{00000000-0005-0000-0000-000051070000}"/>
    <cellStyle name="Komma 2 4 2 5 3" xfId="1893" xr:uid="{00000000-0005-0000-0000-000052070000}"/>
    <cellStyle name="Komma 2 4 2 5 3 2" xfId="1894" xr:uid="{00000000-0005-0000-0000-000053070000}"/>
    <cellStyle name="Komma 2 4 2 5 3 3" xfId="1895" xr:uid="{00000000-0005-0000-0000-000054070000}"/>
    <cellStyle name="Komma 2 4 2 5 3 4" xfId="1896" xr:uid="{00000000-0005-0000-0000-000055070000}"/>
    <cellStyle name="Komma 2 4 2 5 4" xfId="1897" xr:uid="{00000000-0005-0000-0000-000056070000}"/>
    <cellStyle name="Komma 2 4 2 5 5" xfId="1898" xr:uid="{00000000-0005-0000-0000-000057070000}"/>
    <cellStyle name="Komma 2 4 2 5 6" xfId="1899" xr:uid="{00000000-0005-0000-0000-000058070000}"/>
    <cellStyle name="Komma 2 4 2 6" xfId="1900" xr:uid="{00000000-0005-0000-0000-000059070000}"/>
    <cellStyle name="Komma 2 4 2 6 2" xfId="1901" xr:uid="{00000000-0005-0000-0000-00005A070000}"/>
    <cellStyle name="Komma 2 4 2 6 2 2" xfId="1902" xr:uid="{00000000-0005-0000-0000-00005B070000}"/>
    <cellStyle name="Komma 2 4 2 6 2 3" xfId="1903" xr:uid="{00000000-0005-0000-0000-00005C070000}"/>
    <cellStyle name="Komma 2 4 2 6 2 4" xfId="1904" xr:uid="{00000000-0005-0000-0000-00005D070000}"/>
    <cellStyle name="Komma 2 4 2 6 3" xfId="1905" xr:uid="{00000000-0005-0000-0000-00005E070000}"/>
    <cellStyle name="Komma 2 4 2 6 4" xfId="1906" xr:uid="{00000000-0005-0000-0000-00005F070000}"/>
    <cellStyle name="Komma 2 4 2 6 5" xfId="1907" xr:uid="{00000000-0005-0000-0000-000060070000}"/>
    <cellStyle name="Komma 2 4 2 7" xfId="1908" xr:uid="{00000000-0005-0000-0000-000061070000}"/>
    <cellStyle name="Komma 2 4 2 7 2" xfId="1909" xr:uid="{00000000-0005-0000-0000-000062070000}"/>
    <cellStyle name="Komma 2 4 2 7 2 2" xfId="1910" xr:uid="{00000000-0005-0000-0000-000063070000}"/>
    <cellStyle name="Komma 2 4 2 7 2 3" xfId="1911" xr:uid="{00000000-0005-0000-0000-000064070000}"/>
    <cellStyle name="Komma 2 4 2 7 2 4" xfId="1912" xr:uid="{00000000-0005-0000-0000-000065070000}"/>
    <cellStyle name="Komma 2 4 2 7 3" xfId="1913" xr:uid="{00000000-0005-0000-0000-000066070000}"/>
    <cellStyle name="Komma 2 4 2 7 4" xfId="1914" xr:uid="{00000000-0005-0000-0000-000067070000}"/>
    <cellStyle name="Komma 2 4 2 7 5" xfId="1915" xr:uid="{00000000-0005-0000-0000-000068070000}"/>
    <cellStyle name="Komma 2 4 2 8" xfId="1916" xr:uid="{00000000-0005-0000-0000-000069070000}"/>
    <cellStyle name="Komma 2 4 2 8 2" xfId="1917" xr:uid="{00000000-0005-0000-0000-00006A070000}"/>
    <cellStyle name="Komma 2 4 2 8 3" xfId="1918" xr:uid="{00000000-0005-0000-0000-00006B070000}"/>
    <cellStyle name="Komma 2 4 2 8 4" xfId="1919" xr:uid="{00000000-0005-0000-0000-00006C070000}"/>
    <cellStyle name="Komma 2 4 2 9" xfId="1920" xr:uid="{00000000-0005-0000-0000-00006D070000}"/>
    <cellStyle name="Komma 2 4 2 9 2" xfId="1921" xr:uid="{00000000-0005-0000-0000-00006E070000}"/>
    <cellStyle name="Komma 2 4 2 9 3" xfId="1922" xr:uid="{00000000-0005-0000-0000-00006F070000}"/>
    <cellStyle name="Komma 2 4 2 9 4" xfId="1923" xr:uid="{00000000-0005-0000-0000-000070070000}"/>
    <cellStyle name="Komma 2 4 3" xfId="1924" xr:uid="{00000000-0005-0000-0000-000071070000}"/>
    <cellStyle name="Komma 2 4 3 10" xfId="1925" xr:uid="{00000000-0005-0000-0000-000072070000}"/>
    <cellStyle name="Komma 2 4 3 2" xfId="1926" xr:uid="{00000000-0005-0000-0000-000073070000}"/>
    <cellStyle name="Komma 2 4 3 2 2" xfId="1927" xr:uid="{00000000-0005-0000-0000-000074070000}"/>
    <cellStyle name="Komma 2 4 3 2 2 2" xfId="1928" xr:uid="{00000000-0005-0000-0000-000075070000}"/>
    <cellStyle name="Komma 2 4 3 2 2 2 2" xfId="1929" xr:uid="{00000000-0005-0000-0000-000076070000}"/>
    <cellStyle name="Komma 2 4 3 2 2 2 2 2" xfId="1930" xr:uid="{00000000-0005-0000-0000-000077070000}"/>
    <cellStyle name="Komma 2 4 3 2 2 2 2 3" xfId="1931" xr:uid="{00000000-0005-0000-0000-000078070000}"/>
    <cellStyle name="Komma 2 4 3 2 2 2 2 4" xfId="1932" xr:uid="{00000000-0005-0000-0000-000079070000}"/>
    <cellStyle name="Komma 2 4 3 2 2 2 3" xfId="1933" xr:uid="{00000000-0005-0000-0000-00007A070000}"/>
    <cellStyle name="Komma 2 4 3 2 2 2 4" xfId="1934" xr:uid="{00000000-0005-0000-0000-00007B070000}"/>
    <cellStyle name="Komma 2 4 3 2 2 2 5" xfId="1935" xr:uid="{00000000-0005-0000-0000-00007C070000}"/>
    <cellStyle name="Komma 2 4 3 2 2 3" xfId="1936" xr:uid="{00000000-0005-0000-0000-00007D070000}"/>
    <cellStyle name="Komma 2 4 3 2 2 3 2" xfId="1937" xr:uid="{00000000-0005-0000-0000-00007E070000}"/>
    <cellStyle name="Komma 2 4 3 2 2 3 3" xfId="1938" xr:uid="{00000000-0005-0000-0000-00007F070000}"/>
    <cellStyle name="Komma 2 4 3 2 2 3 4" xfId="1939" xr:uid="{00000000-0005-0000-0000-000080070000}"/>
    <cellStyle name="Komma 2 4 3 2 2 4" xfId="1940" xr:uid="{00000000-0005-0000-0000-000081070000}"/>
    <cellStyle name="Komma 2 4 3 2 2 5" xfId="1941" xr:uid="{00000000-0005-0000-0000-000082070000}"/>
    <cellStyle name="Komma 2 4 3 2 2 6" xfId="1942" xr:uid="{00000000-0005-0000-0000-000083070000}"/>
    <cellStyle name="Komma 2 4 3 2 3" xfId="1943" xr:uid="{00000000-0005-0000-0000-000084070000}"/>
    <cellStyle name="Komma 2 4 3 2 3 2" xfId="1944" xr:uid="{00000000-0005-0000-0000-000085070000}"/>
    <cellStyle name="Komma 2 4 3 2 3 2 2" xfId="1945" xr:uid="{00000000-0005-0000-0000-000086070000}"/>
    <cellStyle name="Komma 2 4 3 2 3 2 3" xfId="1946" xr:uid="{00000000-0005-0000-0000-000087070000}"/>
    <cellStyle name="Komma 2 4 3 2 3 2 4" xfId="1947" xr:uid="{00000000-0005-0000-0000-000088070000}"/>
    <cellStyle name="Komma 2 4 3 2 3 3" xfId="1948" xr:uid="{00000000-0005-0000-0000-000089070000}"/>
    <cellStyle name="Komma 2 4 3 2 3 4" xfId="1949" xr:uid="{00000000-0005-0000-0000-00008A070000}"/>
    <cellStyle name="Komma 2 4 3 2 3 5" xfId="1950" xr:uid="{00000000-0005-0000-0000-00008B070000}"/>
    <cellStyle name="Komma 2 4 3 2 4" xfId="1951" xr:uid="{00000000-0005-0000-0000-00008C070000}"/>
    <cellStyle name="Komma 2 4 3 2 4 2" xfId="1952" xr:uid="{00000000-0005-0000-0000-00008D070000}"/>
    <cellStyle name="Komma 2 4 3 2 4 3" xfId="1953" xr:uid="{00000000-0005-0000-0000-00008E070000}"/>
    <cellStyle name="Komma 2 4 3 2 4 4" xfId="1954" xr:uid="{00000000-0005-0000-0000-00008F070000}"/>
    <cellStyle name="Komma 2 4 3 2 5" xfId="1955" xr:uid="{00000000-0005-0000-0000-000090070000}"/>
    <cellStyle name="Komma 2 4 3 2 5 2" xfId="1956" xr:uid="{00000000-0005-0000-0000-000091070000}"/>
    <cellStyle name="Komma 2 4 3 2 5 3" xfId="1957" xr:uid="{00000000-0005-0000-0000-000092070000}"/>
    <cellStyle name="Komma 2 4 3 2 5 4" xfId="1958" xr:uid="{00000000-0005-0000-0000-000093070000}"/>
    <cellStyle name="Komma 2 4 3 2 6" xfId="1959" xr:uid="{00000000-0005-0000-0000-000094070000}"/>
    <cellStyle name="Komma 2 4 3 2 7" xfId="1960" xr:uid="{00000000-0005-0000-0000-000095070000}"/>
    <cellStyle name="Komma 2 4 3 2 8" xfId="1961" xr:uid="{00000000-0005-0000-0000-000096070000}"/>
    <cellStyle name="Komma 2 4 3 3" xfId="1962" xr:uid="{00000000-0005-0000-0000-000097070000}"/>
    <cellStyle name="Komma 2 4 3 3 2" xfId="1963" xr:uid="{00000000-0005-0000-0000-000098070000}"/>
    <cellStyle name="Komma 2 4 3 3 2 2" xfId="1964" xr:uid="{00000000-0005-0000-0000-000099070000}"/>
    <cellStyle name="Komma 2 4 3 3 2 2 2" xfId="1965" xr:uid="{00000000-0005-0000-0000-00009A070000}"/>
    <cellStyle name="Komma 2 4 3 3 2 2 2 2" xfId="1966" xr:uid="{00000000-0005-0000-0000-00009B070000}"/>
    <cellStyle name="Komma 2 4 3 3 2 2 2 3" xfId="1967" xr:uid="{00000000-0005-0000-0000-00009C070000}"/>
    <cellStyle name="Komma 2 4 3 3 2 2 2 4" xfId="1968" xr:uid="{00000000-0005-0000-0000-00009D070000}"/>
    <cellStyle name="Komma 2 4 3 3 2 2 3" xfId="1969" xr:uid="{00000000-0005-0000-0000-00009E070000}"/>
    <cellStyle name="Komma 2 4 3 3 2 2 4" xfId="1970" xr:uid="{00000000-0005-0000-0000-00009F070000}"/>
    <cellStyle name="Komma 2 4 3 3 2 2 5" xfId="1971" xr:uid="{00000000-0005-0000-0000-0000A0070000}"/>
    <cellStyle name="Komma 2 4 3 3 2 3" xfId="1972" xr:uid="{00000000-0005-0000-0000-0000A1070000}"/>
    <cellStyle name="Komma 2 4 3 3 2 3 2" xfId="1973" xr:uid="{00000000-0005-0000-0000-0000A2070000}"/>
    <cellStyle name="Komma 2 4 3 3 2 3 3" xfId="1974" xr:uid="{00000000-0005-0000-0000-0000A3070000}"/>
    <cellStyle name="Komma 2 4 3 3 2 3 4" xfId="1975" xr:uid="{00000000-0005-0000-0000-0000A4070000}"/>
    <cellStyle name="Komma 2 4 3 3 2 4" xfId="1976" xr:uid="{00000000-0005-0000-0000-0000A5070000}"/>
    <cellStyle name="Komma 2 4 3 3 2 5" xfId="1977" xr:uid="{00000000-0005-0000-0000-0000A6070000}"/>
    <cellStyle name="Komma 2 4 3 3 2 6" xfId="1978" xr:uid="{00000000-0005-0000-0000-0000A7070000}"/>
    <cellStyle name="Komma 2 4 3 3 3" xfId="1979" xr:uid="{00000000-0005-0000-0000-0000A8070000}"/>
    <cellStyle name="Komma 2 4 3 3 3 2" xfId="1980" xr:uid="{00000000-0005-0000-0000-0000A9070000}"/>
    <cellStyle name="Komma 2 4 3 3 3 2 2" xfId="1981" xr:uid="{00000000-0005-0000-0000-0000AA070000}"/>
    <cellStyle name="Komma 2 4 3 3 3 2 3" xfId="1982" xr:uid="{00000000-0005-0000-0000-0000AB070000}"/>
    <cellStyle name="Komma 2 4 3 3 3 2 4" xfId="1983" xr:uid="{00000000-0005-0000-0000-0000AC070000}"/>
    <cellStyle name="Komma 2 4 3 3 3 3" xfId="1984" xr:uid="{00000000-0005-0000-0000-0000AD070000}"/>
    <cellStyle name="Komma 2 4 3 3 3 4" xfId="1985" xr:uid="{00000000-0005-0000-0000-0000AE070000}"/>
    <cellStyle name="Komma 2 4 3 3 3 5" xfId="1986" xr:uid="{00000000-0005-0000-0000-0000AF070000}"/>
    <cellStyle name="Komma 2 4 3 3 4" xfId="1987" xr:uid="{00000000-0005-0000-0000-0000B0070000}"/>
    <cellStyle name="Komma 2 4 3 3 4 2" xfId="1988" xr:uid="{00000000-0005-0000-0000-0000B1070000}"/>
    <cellStyle name="Komma 2 4 3 3 4 3" xfId="1989" xr:uid="{00000000-0005-0000-0000-0000B2070000}"/>
    <cellStyle name="Komma 2 4 3 3 4 4" xfId="1990" xr:uid="{00000000-0005-0000-0000-0000B3070000}"/>
    <cellStyle name="Komma 2 4 3 3 5" xfId="1991" xr:uid="{00000000-0005-0000-0000-0000B4070000}"/>
    <cellStyle name="Komma 2 4 3 3 5 2" xfId="1992" xr:uid="{00000000-0005-0000-0000-0000B5070000}"/>
    <cellStyle name="Komma 2 4 3 3 5 3" xfId="1993" xr:uid="{00000000-0005-0000-0000-0000B6070000}"/>
    <cellStyle name="Komma 2 4 3 3 5 4" xfId="1994" xr:uid="{00000000-0005-0000-0000-0000B7070000}"/>
    <cellStyle name="Komma 2 4 3 3 6" xfId="1995" xr:uid="{00000000-0005-0000-0000-0000B8070000}"/>
    <cellStyle name="Komma 2 4 3 3 7" xfId="1996" xr:uid="{00000000-0005-0000-0000-0000B9070000}"/>
    <cellStyle name="Komma 2 4 3 3 8" xfId="1997" xr:uid="{00000000-0005-0000-0000-0000BA070000}"/>
    <cellStyle name="Komma 2 4 3 4" xfId="1998" xr:uid="{00000000-0005-0000-0000-0000BB070000}"/>
    <cellStyle name="Komma 2 4 3 4 2" xfId="1999" xr:uid="{00000000-0005-0000-0000-0000BC070000}"/>
    <cellStyle name="Komma 2 4 3 4 2 2" xfId="2000" xr:uid="{00000000-0005-0000-0000-0000BD070000}"/>
    <cellStyle name="Komma 2 4 3 4 2 2 2" xfId="2001" xr:uid="{00000000-0005-0000-0000-0000BE070000}"/>
    <cellStyle name="Komma 2 4 3 4 2 2 3" xfId="2002" xr:uid="{00000000-0005-0000-0000-0000BF070000}"/>
    <cellStyle name="Komma 2 4 3 4 2 2 4" xfId="2003" xr:uid="{00000000-0005-0000-0000-0000C0070000}"/>
    <cellStyle name="Komma 2 4 3 4 2 3" xfId="2004" xr:uid="{00000000-0005-0000-0000-0000C1070000}"/>
    <cellStyle name="Komma 2 4 3 4 2 4" xfId="2005" xr:uid="{00000000-0005-0000-0000-0000C2070000}"/>
    <cellStyle name="Komma 2 4 3 4 2 5" xfId="2006" xr:uid="{00000000-0005-0000-0000-0000C3070000}"/>
    <cellStyle name="Komma 2 4 3 4 3" xfId="2007" xr:uid="{00000000-0005-0000-0000-0000C4070000}"/>
    <cellStyle name="Komma 2 4 3 4 3 2" xfId="2008" xr:uid="{00000000-0005-0000-0000-0000C5070000}"/>
    <cellStyle name="Komma 2 4 3 4 3 3" xfId="2009" xr:uid="{00000000-0005-0000-0000-0000C6070000}"/>
    <cellStyle name="Komma 2 4 3 4 3 4" xfId="2010" xr:uid="{00000000-0005-0000-0000-0000C7070000}"/>
    <cellStyle name="Komma 2 4 3 4 4" xfId="2011" xr:uid="{00000000-0005-0000-0000-0000C8070000}"/>
    <cellStyle name="Komma 2 4 3 4 5" xfId="2012" xr:uid="{00000000-0005-0000-0000-0000C9070000}"/>
    <cellStyle name="Komma 2 4 3 4 6" xfId="2013" xr:uid="{00000000-0005-0000-0000-0000CA070000}"/>
    <cellStyle name="Komma 2 4 3 5" xfId="2014" xr:uid="{00000000-0005-0000-0000-0000CB070000}"/>
    <cellStyle name="Komma 2 4 3 5 2" xfId="2015" xr:uid="{00000000-0005-0000-0000-0000CC070000}"/>
    <cellStyle name="Komma 2 4 3 5 2 2" xfId="2016" xr:uid="{00000000-0005-0000-0000-0000CD070000}"/>
    <cellStyle name="Komma 2 4 3 5 2 3" xfId="2017" xr:uid="{00000000-0005-0000-0000-0000CE070000}"/>
    <cellStyle name="Komma 2 4 3 5 2 4" xfId="2018" xr:uid="{00000000-0005-0000-0000-0000CF070000}"/>
    <cellStyle name="Komma 2 4 3 5 3" xfId="2019" xr:uid="{00000000-0005-0000-0000-0000D0070000}"/>
    <cellStyle name="Komma 2 4 3 5 4" xfId="2020" xr:uid="{00000000-0005-0000-0000-0000D1070000}"/>
    <cellStyle name="Komma 2 4 3 5 5" xfId="2021" xr:uid="{00000000-0005-0000-0000-0000D2070000}"/>
    <cellStyle name="Komma 2 4 3 6" xfId="2022" xr:uid="{00000000-0005-0000-0000-0000D3070000}"/>
    <cellStyle name="Komma 2 4 3 6 2" xfId="2023" xr:uid="{00000000-0005-0000-0000-0000D4070000}"/>
    <cellStyle name="Komma 2 4 3 6 3" xfId="2024" xr:uid="{00000000-0005-0000-0000-0000D5070000}"/>
    <cellStyle name="Komma 2 4 3 6 4" xfId="2025" xr:uid="{00000000-0005-0000-0000-0000D6070000}"/>
    <cellStyle name="Komma 2 4 3 7" xfId="2026" xr:uid="{00000000-0005-0000-0000-0000D7070000}"/>
    <cellStyle name="Komma 2 4 3 7 2" xfId="2027" xr:uid="{00000000-0005-0000-0000-0000D8070000}"/>
    <cellStyle name="Komma 2 4 3 7 3" xfId="2028" xr:uid="{00000000-0005-0000-0000-0000D9070000}"/>
    <cellStyle name="Komma 2 4 3 7 4" xfId="2029" xr:uid="{00000000-0005-0000-0000-0000DA070000}"/>
    <cellStyle name="Komma 2 4 3 8" xfId="2030" xr:uid="{00000000-0005-0000-0000-0000DB070000}"/>
    <cellStyle name="Komma 2 4 3 9" xfId="2031" xr:uid="{00000000-0005-0000-0000-0000DC070000}"/>
    <cellStyle name="Komma 2 4 4" xfId="2032" xr:uid="{00000000-0005-0000-0000-0000DD070000}"/>
    <cellStyle name="Komma 2 4 4 2" xfId="2033" xr:uid="{00000000-0005-0000-0000-0000DE070000}"/>
    <cellStyle name="Komma 2 4 4 2 2" xfId="2034" xr:uid="{00000000-0005-0000-0000-0000DF070000}"/>
    <cellStyle name="Komma 2 4 4 2 2 2" xfId="2035" xr:uid="{00000000-0005-0000-0000-0000E0070000}"/>
    <cellStyle name="Komma 2 4 4 2 2 2 2" xfId="2036" xr:uid="{00000000-0005-0000-0000-0000E1070000}"/>
    <cellStyle name="Komma 2 4 4 2 2 2 3" xfId="2037" xr:uid="{00000000-0005-0000-0000-0000E2070000}"/>
    <cellStyle name="Komma 2 4 4 2 2 2 4" xfId="2038" xr:uid="{00000000-0005-0000-0000-0000E3070000}"/>
    <cellStyle name="Komma 2 4 4 2 2 3" xfId="2039" xr:uid="{00000000-0005-0000-0000-0000E4070000}"/>
    <cellStyle name="Komma 2 4 4 2 2 4" xfId="2040" xr:uid="{00000000-0005-0000-0000-0000E5070000}"/>
    <cellStyle name="Komma 2 4 4 2 2 5" xfId="2041" xr:uid="{00000000-0005-0000-0000-0000E6070000}"/>
    <cellStyle name="Komma 2 4 4 2 3" xfId="2042" xr:uid="{00000000-0005-0000-0000-0000E7070000}"/>
    <cellStyle name="Komma 2 4 4 2 3 2" xfId="2043" xr:uid="{00000000-0005-0000-0000-0000E8070000}"/>
    <cellStyle name="Komma 2 4 4 2 3 3" xfId="2044" xr:uid="{00000000-0005-0000-0000-0000E9070000}"/>
    <cellStyle name="Komma 2 4 4 2 3 4" xfId="2045" xr:uid="{00000000-0005-0000-0000-0000EA070000}"/>
    <cellStyle name="Komma 2 4 4 2 4" xfId="2046" xr:uid="{00000000-0005-0000-0000-0000EB070000}"/>
    <cellStyle name="Komma 2 4 4 2 5" xfId="2047" xr:uid="{00000000-0005-0000-0000-0000EC070000}"/>
    <cellStyle name="Komma 2 4 4 2 6" xfId="2048" xr:uid="{00000000-0005-0000-0000-0000ED070000}"/>
    <cellStyle name="Komma 2 4 4 3" xfId="2049" xr:uid="{00000000-0005-0000-0000-0000EE070000}"/>
    <cellStyle name="Komma 2 4 4 3 2" xfId="2050" xr:uid="{00000000-0005-0000-0000-0000EF070000}"/>
    <cellStyle name="Komma 2 4 4 3 2 2" xfId="2051" xr:uid="{00000000-0005-0000-0000-0000F0070000}"/>
    <cellStyle name="Komma 2 4 4 3 2 3" xfId="2052" xr:uid="{00000000-0005-0000-0000-0000F1070000}"/>
    <cellStyle name="Komma 2 4 4 3 2 4" xfId="2053" xr:uid="{00000000-0005-0000-0000-0000F2070000}"/>
    <cellStyle name="Komma 2 4 4 3 3" xfId="2054" xr:uid="{00000000-0005-0000-0000-0000F3070000}"/>
    <cellStyle name="Komma 2 4 4 3 4" xfId="2055" xr:uid="{00000000-0005-0000-0000-0000F4070000}"/>
    <cellStyle name="Komma 2 4 4 3 5" xfId="2056" xr:uid="{00000000-0005-0000-0000-0000F5070000}"/>
    <cellStyle name="Komma 2 4 4 4" xfId="2057" xr:uid="{00000000-0005-0000-0000-0000F6070000}"/>
    <cellStyle name="Komma 2 4 4 4 2" xfId="2058" xr:uid="{00000000-0005-0000-0000-0000F7070000}"/>
    <cellStyle name="Komma 2 4 4 4 3" xfId="2059" xr:uid="{00000000-0005-0000-0000-0000F8070000}"/>
    <cellStyle name="Komma 2 4 4 4 4" xfId="2060" xr:uid="{00000000-0005-0000-0000-0000F9070000}"/>
    <cellStyle name="Komma 2 4 4 5" xfId="2061" xr:uid="{00000000-0005-0000-0000-0000FA070000}"/>
    <cellStyle name="Komma 2 4 4 5 2" xfId="2062" xr:uid="{00000000-0005-0000-0000-0000FB070000}"/>
    <cellStyle name="Komma 2 4 4 5 3" xfId="2063" xr:uid="{00000000-0005-0000-0000-0000FC070000}"/>
    <cellStyle name="Komma 2 4 4 5 4" xfId="2064" xr:uid="{00000000-0005-0000-0000-0000FD070000}"/>
    <cellStyle name="Komma 2 4 4 6" xfId="2065" xr:uid="{00000000-0005-0000-0000-0000FE070000}"/>
    <cellStyle name="Komma 2 4 4 7" xfId="2066" xr:uid="{00000000-0005-0000-0000-0000FF070000}"/>
    <cellStyle name="Komma 2 4 4 8" xfId="2067" xr:uid="{00000000-0005-0000-0000-000000080000}"/>
    <cellStyle name="Komma 2 4 5" xfId="2068" xr:uid="{00000000-0005-0000-0000-000001080000}"/>
    <cellStyle name="Komma 2 4 5 2" xfId="2069" xr:uid="{00000000-0005-0000-0000-000002080000}"/>
    <cellStyle name="Komma 2 4 5 2 2" xfId="2070" xr:uid="{00000000-0005-0000-0000-000003080000}"/>
    <cellStyle name="Komma 2 4 5 2 2 2" xfId="2071" xr:uid="{00000000-0005-0000-0000-000004080000}"/>
    <cellStyle name="Komma 2 4 5 2 2 2 2" xfId="2072" xr:uid="{00000000-0005-0000-0000-000005080000}"/>
    <cellStyle name="Komma 2 4 5 2 2 2 3" xfId="2073" xr:uid="{00000000-0005-0000-0000-000006080000}"/>
    <cellStyle name="Komma 2 4 5 2 2 2 4" xfId="2074" xr:uid="{00000000-0005-0000-0000-000007080000}"/>
    <cellStyle name="Komma 2 4 5 2 2 3" xfId="2075" xr:uid="{00000000-0005-0000-0000-000008080000}"/>
    <cellStyle name="Komma 2 4 5 2 2 4" xfId="2076" xr:uid="{00000000-0005-0000-0000-000009080000}"/>
    <cellStyle name="Komma 2 4 5 2 2 5" xfId="2077" xr:uid="{00000000-0005-0000-0000-00000A080000}"/>
    <cellStyle name="Komma 2 4 5 2 3" xfId="2078" xr:uid="{00000000-0005-0000-0000-00000B080000}"/>
    <cellStyle name="Komma 2 4 5 2 3 2" xfId="2079" xr:uid="{00000000-0005-0000-0000-00000C080000}"/>
    <cellStyle name="Komma 2 4 5 2 3 3" xfId="2080" xr:uid="{00000000-0005-0000-0000-00000D080000}"/>
    <cellStyle name="Komma 2 4 5 2 3 4" xfId="2081" xr:uid="{00000000-0005-0000-0000-00000E080000}"/>
    <cellStyle name="Komma 2 4 5 2 4" xfId="2082" xr:uid="{00000000-0005-0000-0000-00000F080000}"/>
    <cellStyle name="Komma 2 4 5 2 5" xfId="2083" xr:uid="{00000000-0005-0000-0000-000010080000}"/>
    <cellStyle name="Komma 2 4 5 2 6" xfId="2084" xr:uid="{00000000-0005-0000-0000-000011080000}"/>
    <cellStyle name="Komma 2 4 5 3" xfId="2085" xr:uid="{00000000-0005-0000-0000-000012080000}"/>
    <cellStyle name="Komma 2 4 5 3 2" xfId="2086" xr:uid="{00000000-0005-0000-0000-000013080000}"/>
    <cellStyle name="Komma 2 4 5 3 2 2" xfId="2087" xr:uid="{00000000-0005-0000-0000-000014080000}"/>
    <cellStyle name="Komma 2 4 5 3 2 3" xfId="2088" xr:uid="{00000000-0005-0000-0000-000015080000}"/>
    <cellStyle name="Komma 2 4 5 3 2 4" xfId="2089" xr:uid="{00000000-0005-0000-0000-000016080000}"/>
    <cellStyle name="Komma 2 4 5 3 3" xfId="2090" xr:uid="{00000000-0005-0000-0000-000017080000}"/>
    <cellStyle name="Komma 2 4 5 3 4" xfId="2091" xr:uid="{00000000-0005-0000-0000-000018080000}"/>
    <cellStyle name="Komma 2 4 5 3 5" xfId="2092" xr:uid="{00000000-0005-0000-0000-000019080000}"/>
    <cellStyle name="Komma 2 4 5 4" xfId="2093" xr:uid="{00000000-0005-0000-0000-00001A080000}"/>
    <cellStyle name="Komma 2 4 5 4 2" xfId="2094" xr:uid="{00000000-0005-0000-0000-00001B080000}"/>
    <cellStyle name="Komma 2 4 5 4 3" xfId="2095" xr:uid="{00000000-0005-0000-0000-00001C080000}"/>
    <cellStyle name="Komma 2 4 5 4 4" xfId="2096" xr:uid="{00000000-0005-0000-0000-00001D080000}"/>
    <cellStyle name="Komma 2 4 5 5" xfId="2097" xr:uid="{00000000-0005-0000-0000-00001E080000}"/>
    <cellStyle name="Komma 2 4 5 5 2" xfId="2098" xr:uid="{00000000-0005-0000-0000-00001F080000}"/>
    <cellStyle name="Komma 2 4 5 5 3" xfId="2099" xr:uid="{00000000-0005-0000-0000-000020080000}"/>
    <cellStyle name="Komma 2 4 5 5 4" xfId="2100" xr:uid="{00000000-0005-0000-0000-000021080000}"/>
    <cellStyle name="Komma 2 4 5 6" xfId="2101" xr:uid="{00000000-0005-0000-0000-000022080000}"/>
    <cellStyle name="Komma 2 4 5 7" xfId="2102" xr:uid="{00000000-0005-0000-0000-000023080000}"/>
    <cellStyle name="Komma 2 4 5 8" xfId="2103" xr:uid="{00000000-0005-0000-0000-000024080000}"/>
    <cellStyle name="Komma 2 4 6" xfId="2104" xr:uid="{00000000-0005-0000-0000-000025080000}"/>
    <cellStyle name="Komma 2 4 6 2" xfId="2105" xr:uid="{00000000-0005-0000-0000-000026080000}"/>
    <cellStyle name="Komma 2 4 6 2 2" xfId="2106" xr:uid="{00000000-0005-0000-0000-000027080000}"/>
    <cellStyle name="Komma 2 4 6 2 2 2" xfId="2107" xr:uid="{00000000-0005-0000-0000-000028080000}"/>
    <cellStyle name="Komma 2 4 6 2 2 3" xfId="2108" xr:uid="{00000000-0005-0000-0000-000029080000}"/>
    <cellStyle name="Komma 2 4 6 2 2 4" xfId="2109" xr:uid="{00000000-0005-0000-0000-00002A080000}"/>
    <cellStyle name="Komma 2 4 6 2 3" xfId="2110" xr:uid="{00000000-0005-0000-0000-00002B080000}"/>
    <cellStyle name="Komma 2 4 6 2 4" xfId="2111" xr:uid="{00000000-0005-0000-0000-00002C080000}"/>
    <cellStyle name="Komma 2 4 6 2 5" xfId="2112" xr:uid="{00000000-0005-0000-0000-00002D080000}"/>
    <cellStyle name="Komma 2 4 6 3" xfId="2113" xr:uid="{00000000-0005-0000-0000-00002E080000}"/>
    <cellStyle name="Komma 2 4 6 3 2" xfId="2114" xr:uid="{00000000-0005-0000-0000-00002F080000}"/>
    <cellStyle name="Komma 2 4 6 3 3" xfId="2115" xr:uid="{00000000-0005-0000-0000-000030080000}"/>
    <cellStyle name="Komma 2 4 6 3 4" xfId="2116" xr:uid="{00000000-0005-0000-0000-000031080000}"/>
    <cellStyle name="Komma 2 4 6 4" xfId="2117" xr:uid="{00000000-0005-0000-0000-000032080000}"/>
    <cellStyle name="Komma 2 4 6 5" xfId="2118" xr:uid="{00000000-0005-0000-0000-000033080000}"/>
    <cellStyle name="Komma 2 4 6 6" xfId="2119" xr:uid="{00000000-0005-0000-0000-000034080000}"/>
    <cellStyle name="Komma 2 4 7" xfId="2120" xr:uid="{00000000-0005-0000-0000-000035080000}"/>
    <cellStyle name="Komma 2 4 7 2" xfId="2121" xr:uid="{00000000-0005-0000-0000-000036080000}"/>
    <cellStyle name="Komma 2 4 7 2 2" xfId="2122" xr:uid="{00000000-0005-0000-0000-000037080000}"/>
    <cellStyle name="Komma 2 4 7 2 3" xfId="2123" xr:uid="{00000000-0005-0000-0000-000038080000}"/>
    <cellStyle name="Komma 2 4 7 2 4" xfId="2124" xr:uid="{00000000-0005-0000-0000-000039080000}"/>
    <cellStyle name="Komma 2 4 7 3" xfId="2125" xr:uid="{00000000-0005-0000-0000-00003A080000}"/>
    <cellStyle name="Komma 2 4 7 4" xfId="2126" xr:uid="{00000000-0005-0000-0000-00003B080000}"/>
    <cellStyle name="Komma 2 4 7 5" xfId="2127" xr:uid="{00000000-0005-0000-0000-00003C080000}"/>
    <cellStyle name="Komma 2 4 8" xfId="2128" xr:uid="{00000000-0005-0000-0000-00003D080000}"/>
    <cellStyle name="Komma 2 4 8 2" xfId="2129" xr:uid="{00000000-0005-0000-0000-00003E080000}"/>
    <cellStyle name="Komma 2 4 8 2 2" xfId="2130" xr:uid="{00000000-0005-0000-0000-00003F080000}"/>
    <cellStyle name="Komma 2 4 8 2 3" xfId="2131" xr:uid="{00000000-0005-0000-0000-000040080000}"/>
    <cellStyle name="Komma 2 4 8 2 4" xfId="2132" xr:uid="{00000000-0005-0000-0000-000041080000}"/>
    <cellStyle name="Komma 2 4 8 3" xfId="2133" xr:uid="{00000000-0005-0000-0000-000042080000}"/>
    <cellStyle name="Komma 2 4 8 4" xfId="2134" xr:uid="{00000000-0005-0000-0000-000043080000}"/>
    <cellStyle name="Komma 2 4 8 5" xfId="2135" xr:uid="{00000000-0005-0000-0000-000044080000}"/>
    <cellStyle name="Komma 2 4 9" xfId="2136" xr:uid="{00000000-0005-0000-0000-000045080000}"/>
    <cellStyle name="Komma 2 4 9 2" xfId="2137" xr:uid="{00000000-0005-0000-0000-000046080000}"/>
    <cellStyle name="Komma 2 4 9 3" xfId="2138" xr:uid="{00000000-0005-0000-0000-000047080000}"/>
    <cellStyle name="Komma 2 4 9 4" xfId="2139" xr:uid="{00000000-0005-0000-0000-000048080000}"/>
    <cellStyle name="Komma 2 5" xfId="2140" xr:uid="{00000000-0005-0000-0000-000049080000}"/>
    <cellStyle name="Komma 2 5 10" xfId="2141" xr:uid="{00000000-0005-0000-0000-00004A080000}"/>
    <cellStyle name="Komma 2 5 10 2" xfId="2142" xr:uid="{00000000-0005-0000-0000-00004B080000}"/>
    <cellStyle name="Komma 2 5 10 3" xfId="2143" xr:uid="{00000000-0005-0000-0000-00004C080000}"/>
    <cellStyle name="Komma 2 5 10 4" xfId="2144" xr:uid="{00000000-0005-0000-0000-00004D080000}"/>
    <cellStyle name="Komma 2 5 11" xfId="2145" xr:uid="{00000000-0005-0000-0000-00004E080000}"/>
    <cellStyle name="Komma 2 5 12" xfId="2146" xr:uid="{00000000-0005-0000-0000-00004F080000}"/>
    <cellStyle name="Komma 2 5 13" xfId="2147" xr:uid="{00000000-0005-0000-0000-000050080000}"/>
    <cellStyle name="Komma 2 5 2" xfId="2148" xr:uid="{00000000-0005-0000-0000-000051080000}"/>
    <cellStyle name="Komma 2 5 2 10" xfId="2149" xr:uid="{00000000-0005-0000-0000-000052080000}"/>
    <cellStyle name="Komma 2 5 2 2" xfId="2150" xr:uid="{00000000-0005-0000-0000-000053080000}"/>
    <cellStyle name="Komma 2 5 2 2 2" xfId="2151" xr:uid="{00000000-0005-0000-0000-000054080000}"/>
    <cellStyle name="Komma 2 5 2 2 2 2" xfId="2152" xr:uid="{00000000-0005-0000-0000-000055080000}"/>
    <cellStyle name="Komma 2 5 2 2 2 2 2" xfId="2153" xr:uid="{00000000-0005-0000-0000-000056080000}"/>
    <cellStyle name="Komma 2 5 2 2 2 2 2 2" xfId="2154" xr:uid="{00000000-0005-0000-0000-000057080000}"/>
    <cellStyle name="Komma 2 5 2 2 2 2 2 3" xfId="2155" xr:uid="{00000000-0005-0000-0000-000058080000}"/>
    <cellStyle name="Komma 2 5 2 2 2 2 2 4" xfId="2156" xr:uid="{00000000-0005-0000-0000-000059080000}"/>
    <cellStyle name="Komma 2 5 2 2 2 2 3" xfId="2157" xr:uid="{00000000-0005-0000-0000-00005A080000}"/>
    <cellStyle name="Komma 2 5 2 2 2 2 4" xfId="2158" xr:uid="{00000000-0005-0000-0000-00005B080000}"/>
    <cellStyle name="Komma 2 5 2 2 2 2 5" xfId="2159" xr:uid="{00000000-0005-0000-0000-00005C080000}"/>
    <cellStyle name="Komma 2 5 2 2 2 3" xfId="2160" xr:uid="{00000000-0005-0000-0000-00005D080000}"/>
    <cellStyle name="Komma 2 5 2 2 2 3 2" xfId="2161" xr:uid="{00000000-0005-0000-0000-00005E080000}"/>
    <cellStyle name="Komma 2 5 2 2 2 3 3" xfId="2162" xr:uid="{00000000-0005-0000-0000-00005F080000}"/>
    <cellStyle name="Komma 2 5 2 2 2 3 4" xfId="2163" xr:uid="{00000000-0005-0000-0000-000060080000}"/>
    <cellStyle name="Komma 2 5 2 2 2 4" xfId="2164" xr:uid="{00000000-0005-0000-0000-000061080000}"/>
    <cellStyle name="Komma 2 5 2 2 2 5" xfId="2165" xr:uid="{00000000-0005-0000-0000-000062080000}"/>
    <cellStyle name="Komma 2 5 2 2 2 6" xfId="2166" xr:uid="{00000000-0005-0000-0000-000063080000}"/>
    <cellStyle name="Komma 2 5 2 2 3" xfId="2167" xr:uid="{00000000-0005-0000-0000-000064080000}"/>
    <cellStyle name="Komma 2 5 2 2 3 2" xfId="2168" xr:uid="{00000000-0005-0000-0000-000065080000}"/>
    <cellStyle name="Komma 2 5 2 2 3 2 2" xfId="2169" xr:uid="{00000000-0005-0000-0000-000066080000}"/>
    <cellStyle name="Komma 2 5 2 2 3 2 3" xfId="2170" xr:uid="{00000000-0005-0000-0000-000067080000}"/>
    <cellStyle name="Komma 2 5 2 2 3 2 4" xfId="2171" xr:uid="{00000000-0005-0000-0000-000068080000}"/>
    <cellStyle name="Komma 2 5 2 2 3 3" xfId="2172" xr:uid="{00000000-0005-0000-0000-000069080000}"/>
    <cellStyle name="Komma 2 5 2 2 3 4" xfId="2173" xr:uid="{00000000-0005-0000-0000-00006A080000}"/>
    <cellStyle name="Komma 2 5 2 2 3 5" xfId="2174" xr:uid="{00000000-0005-0000-0000-00006B080000}"/>
    <cellStyle name="Komma 2 5 2 2 4" xfId="2175" xr:uid="{00000000-0005-0000-0000-00006C080000}"/>
    <cellStyle name="Komma 2 5 2 2 4 2" xfId="2176" xr:uid="{00000000-0005-0000-0000-00006D080000}"/>
    <cellStyle name="Komma 2 5 2 2 4 3" xfId="2177" xr:uid="{00000000-0005-0000-0000-00006E080000}"/>
    <cellStyle name="Komma 2 5 2 2 4 4" xfId="2178" xr:uid="{00000000-0005-0000-0000-00006F080000}"/>
    <cellStyle name="Komma 2 5 2 2 5" xfId="2179" xr:uid="{00000000-0005-0000-0000-000070080000}"/>
    <cellStyle name="Komma 2 5 2 2 5 2" xfId="2180" xr:uid="{00000000-0005-0000-0000-000071080000}"/>
    <cellStyle name="Komma 2 5 2 2 5 3" xfId="2181" xr:uid="{00000000-0005-0000-0000-000072080000}"/>
    <cellStyle name="Komma 2 5 2 2 5 4" xfId="2182" xr:uid="{00000000-0005-0000-0000-000073080000}"/>
    <cellStyle name="Komma 2 5 2 2 6" xfId="2183" xr:uid="{00000000-0005-0000-0000-000074080000}"/>
    <cellStyle name="Komma 2 5 2 2 7" xfId="2184" xr:uid="{00000000-0005-0000-0000-000075080000}"/>
    <cellStyle name="Komma 2 5 2 2 8" xfId="2185" xr:uid="{00000000-0005-0000-0000-000076080000}"/>
    <cellStyle name="Komma 2 5 2 3" xfId="2186" xr:uid="{00000000-0005-0000-0000-000077080000}"/>
    <cellStyle name="Komma 2 5 2 3 2" xfId="2187" xr:uid="{00000000-0005-0000-0000-000078080000}"/>
    <cellStyle name="Komma 2 5 2 3 2 2" xfId="2188" xr:uid="{00000000-0005-0000-0000-000079080000}"/>
    <cellStyle name="Komma 2 5 2 3 2 2 2" xfId="2189" xr:uid="{00000000-0005-0000-0000-00007A080000}"/>
    <cellStyle name="Komma 2 5 2 3 2 2 2 2" xfId="2190" xr:uid="{00000000-0005-0000-0000-00007B080000}"/>
    <cellStyle name="Komma 2 5 2 3 2 2 2 3" xfId="2191" xr:uid="{00000000-0005-0000-0000-00007C080000}"/>
    <cellStyle name="Komma 2 5 2 3 2 2 2 4" xfId="2192" xr:uid="{00000000-0005-0000-0000-00007D080000}"/>
    <cellStyle name="Komma 2 5 2 3 2 2 3" xfId="2193" xr:uid="{00000000-0005-0000-0000-00007E080000}"/>
    <cellStyle name="Komma 2 5 2 3 2 2 4" xfId="2194" xr:uid="{00000000-0005-0000-0000-00007F080000}"/>
    <cellStyle name="Komma 2 5 2 3 2 2 5" xfId="2195" xr:uid="{00000000-0005-0000-0000-000080080000}"/>
    <cellStyle name="Komma 2 5 2 3 2 3" xfId="2196" xr:uid="{00000000-0005-0000-0000-000081080000}"/>
    <cellStyle name="Komma 2 5 2 3 2 3 2" xfId="2197" xr:uid="{00000000-0005-0000-0000-000082080000}"/>
    <cellStyle name="Komma 2 5 2 3 2 3 3" xfId="2198" xr:uid="{00000000-0005-0000-0000-000083080000}"/>
    <cellStyle name="Komma 2 5 2 3 2 3 4" xfId="2199" xr:uid="{00000000-0005-0000-0000-000084080000}"/>
    <cellStyle name="Komma 2 5 2 3 2 4" xfId="2200" xr:uid="{00000000-0005-0000-0000-000085080000}"/>
    <cellStyle name="Komma 2 5 2 3 2 5" xfId="2201" xr:uid="{00000000-0005-0000-0000-000086080000}"/>
    <cellStyle name="Komma 2 5 2 3 2 6" xfId="2202" xr:uid="{00000000-0005-0000-0000-000087080000}"/>
    <cellStyle name="Komma 2 5 2 3 3" xfId="2203" xr:uid="{00000000-0005-0000-0000-000088080000}"/>
    <cellStyle name="Komma 2 5 2 3 3 2" xfId="2204" xr:uid="{00000000-0005-0000-0000-000089080000}"/>
    <cellStyle name="Komma 2 5 2 3 3 2 2" xfId="2205" xr:uid="{00000000-0005-0000-0000-00008A080000}"/>
    <cellStyle name="Komma 2 5 2 3 3 2 3" xfId="2206" xr:uid="{00000000-0005-0000-0000-00008B080000}"/>
    <cellStyle name="Komma 2 5 2 3 3 2 4" xfId="2207" xr:uid="{00000000-0005-0000-0000-00008C080000}"/>
    <cellStyle name="Komma 2 5 2 3 3 3" xfId="2208" xr:uid="{00000000-0005-0000-0000-00008D080000}"/>
    <cellStyle name="Komma 2 5 2 3 3 4" xfId="2209" xr:uid="{00000000-0005-0000-0000-00008E080000}"/>
    <cellStyle name="Komma 2 5 2 3 3 5" xfId="2210" xr:uid="{00000000-0005-0000-0000-00008F080000}"/>
    <cellStyle name="Komma 2 5 2 3 4" xfId="2211" xr:uid="{00000000-0005-0000-0000-000090080000}"/>
    <cellStyle name="Komma 2 5 2 3 4 2" xfId="2212" xr:uid="{00000000-0005-0000-0000-000091080000}"/>
    <cellStyle name="Komma 2 5 2 3 4 3" xfId="2213" xr:uid="{00000000-0005-0000-0000-000092080000}"/>
    <cellStyle name="Komma 2 5 2 3 4 4" xfId="2214" xr:uid="{00000000-0005-0000-0000-000093080000}"/>
    <cellStyle name="Komma 2 5 2 3 5" xfId="2215" xr:uid="{00000000-0005-0000-0000-000094080000}"/>
    <cellStyle name="Komma 2 5 2 3 5 2" xfId="2216" xr:uid="{00000000-0005-0000-0000-000095080000}"/>
    <cellStyle name="Komma 2 5 2 3 5 3" xfId="2217" xr:uid="{00000000-0005-0000-0000-000096080000}"/>
    <cellStyle name="Komma 2 5 2 3 5 4" xfId="2218" xr:uid="{00000000-0005-0000-0000-000097080000}"/>
    <cellStyle name="Komma 2 5 2 3 6" xfId="2219" xr:uid="{00000000-0005-0000-0000-000098080000}"/>
    <cellStyle name="Komma 2 5 2 3 7" xfId="2220" xr:uid="{00000000-0005-0000-0000-000099080000}"/>
    <cellStyle name="Komma 2 5 2 3 8" xfId="2221" xr:uid="{00000000-0005-0000-0000-00009A080000}"/>
    <cellStyle name="Komma 2 5 2 4" xfId="2222" xr:uid="{00000000-0005-0000-0000-00009B080000}"/>
    <cellStyle name="Komma 2 5 2 4 2" xfId="2223" xr:uid="{00000000-0005-0000-0000-00009C080000}"/>
    <cellStyle name="Komma 2 5 2 4 2 2" xfId="2224" xr:uid="{00000000-0005-0000-0000-00009D080000}"/>
    <cellStyle name="Komma 2 5 2 4 2 2 2" xfId="2225" xr:uid="{00000000-0005-0000-0000-00009E080000}"/>
    <cellStyle name="Komma 2 5 2 4 2 2 3" xfId="2226" xr:uid="{00000000-0005-0000-0000-00009F080000}"/>
    <cellStyle name="Komma 2 5 2 4 2 2 4" xfId="2227" xr:uid="{00000000-0005-0000-0000-0000A0080000}"/>
    <cellStyle name="Komma 2 5 2 4 2 3" xfId="2228" xr:uid="{00000000-0005-0000-0000-0000A1080000}"/>
    <cellStyle name="Komma 2 5 2 4 2 4" xfId="2229" xr:uid="{00000000-0005-0000-0000-0000A2080000}"/>
    <cellStyle name="Komma 2 5 2 4 2 5" xfId="2230" xr:uid="{00000000-0005-0000-0000-0000A3080000}"/>
    <cellStyle name="Komma 2 5 2 4 3" xfId="2231" xr:uid="{00000000-0005-0000-0000-0000A4080000}"/>
    <cellStyle name="Komma 2 5 2 4 3 2" xfId="2232" xr:uid="{00000000-0005-0000-0000-0000A5080000}"/>
    <cellStyle name="Komma 2 5 2 4 3 3" xfId="2233" xr:uid="{00000000-0005-0000-0000-0000A6080000}"/>
    <cellStyle name="Komma 2 5 2 4 3 4" xfId="2234" xr:uid="{00000000-0005-0000-0000-0000A7080000}"/>
    <cellStyle name="Komma 2 5 2 4 4" xfId="2235" xr:uid="{00000000-0005-0000-0000-0000A8080000}"/>
    <cellStyle name="Komma 2 5 2 4 5" xfId="2236" xr:uid="{00000000-0005-0000-0000-0000A9080000}"/>
    <cellStyle name="Komma 2 5 2 4 6" xfId="2237" xr:uid="{00000000-0005-0000-0000-0000AA080000}"/>
    <cellStyle name="Komma 2 5 2 5" xfId="2238" xr:uid="{00000000-0005-0000-0000-0000AB080000}"/>
    <cellStyle name="Komma 2 5 2 5 2" xfId="2239" xr:uid="{00000000-0005-0000-0000-0000AC080000}"/>
    <cellStyle name="Komma 2 5 2 5 2 2" xfId="2240" xr:uid="{00000000-0005-0000-0000-0000AD080000}"/>
    <cellStyle name="Komma 2 5 2 5 2 3" xfId="2241" xr:uid="{00000000-0005-0000-0000-0000AE080000}"/>
    <cellStyle name="Komma 2 5 2 5 2 4" xfId="2242" xr:uid="{00000000-0005-0000-0000-0000AF080000}"/>
    <cellStyle name="Komma 2 5 2 5 3" xfId="2243" xr:uid="{00000000-0005-0000-0000-0000B0080000}"/>
    <cellStyle name="Komma 2 5 2 5 4" xfId="2244" xr:uid="{00000000-0005-0000-0000-0000B1080000}"/>
    <cellStyle name="Komma 2 5 2 5 5" xfId="2245" xr:uid="{00000000-0005-0000-0000-0000B2080000}"/>
    <cellStyle name="Komma 2 5 2 6" xfId="2246" xr:uid="{00000000-0005-0000-0000-0000B3080000}"/>
    <cellStyle name="Komma 2 5 2 6 2" xfId="2247" xr:uid="{00000000-0005-0000-0000-0000B4080000}"/>
    <cellStyle name="Komma 2 5 2 6 3" xfId="2248" xr:uid="{00000000-0005-0000-0000-0000B5080000}"/>
    <cellStyle name="Komma 2 5 2 6 4" xfId="2249" xr:uid="{00000000-0005-0000-0000-0000B6080000}"/>
    <cellStyle name="Komma 2 5 2 7" xfId="2250" xr:uid="{00000000-0005-0000-0000-0000B7080000}"/>
    <cellStyle name="Komma 2 5 2 7 2" xfId="2251" xr:uid="{00000000-0005-0000-0000-0000B8080000}"/>
    <cellStyle name="Komma 2 5 2 7 3" xfId="2252" xr:uid="{00000000-0005-0000-0000-0000B9080000}"/>
    <cellStyle name="Komma 2 5 2 7 4" xfId="2253" xr:uid="{00000000-0005-0000-0000-0000BA080000}"/>
    <cellStyle name="Komma 2 5 2 8" xfId="2254" xr:uid="{00000000-0005-0000-0000-0000BB080000}"/>
    <cellStyle name="Komma 2 5 2 9" xfId="2255" xr:uid="{00000000-0005-0000-0000-0000BC080000}"/>
    <cellStyle name="Komma 2 5 3" xfId="2256" xr:uid="{00000000-0005-0000-0000-0000BD080000}"/>
    <cellStyle name="Komma 2 5 3 2" xfId="2257" xr:uid="{00000000-0005-0000-0000-0000BE080000}"/>
    <cellStyle name="Komma 2 5 3 2 2" xfId="2258" xr:uid="{00000000-0005-0000-0000-0000BF080000}"/>
    <cellStyle name="Komma 2 5 3 2 2 2" xfId="2259" xr:uid="{00000000-0005-0000-0000-0000C0080000}"/>
    <cellStyle name="Komma 2 5 3 2 2 2 2" xfId="2260" xr:uid="{00000000-0005-0000-0000-0000C1080000}"/>
    <cellStyle name="Komma 2 5 3 2 2 2 3" xfId="2261" xr:uid="{00000000-0005-0000-0000-0000C2080000}"/>
    <cellStyle name="Komma 2 5 3 2 2 2 4" xfId="2262" xr:uid="{00000000-0005-0000-0000-0000C3080000}"/>
    <cellStyle name="Komma 2 5 3 2 2 3" xfId="2263" xr:uid="{00000000-0005-0000-0000-0000C4080000}"/>
    <cellStyle name="Komma 2 5 3 2 2 4" xfId="2264" xr:uid="{00000000-0005-0000-0000-0000C5080000}"/>
    <cellStyle name="Komma 2 5 3 2 2 5" xfId="2265" xr:uid="{00000000-0005-0000-0000-0000C6080000}"/>
    <cellStyle name="Komma 2 5 3 2 3" xfId="2266" xr:uid="{00000000-0005-0000-0000-0000C7080000}"/>
    <cellStyle name="Komma 2 5 3 2 3 2" xfId="2267" xr:uid="{00000000-0005-0000-0000-0000C8080000}"/>
    <cellStyle name="Komma 2 5 3 2 3 3" xfId="2268" xr:uid="{00000000-0005-0000-0000-0000C9080000}"/>
    <cellStyle name="Komma 2 5 3 2 3 4" xfId="2269" xr:uid="{00000000-0005-0000-0000-0000CA080000}"/>
    <cellStyle name="Komma 2 5 3 2 4" xfId="2270" xr:uid="{00000000-0005-0000-0000-0000CB080000}"/>
    <cellStyle name="Komma 2 5 3 2 5" xfId="2271" xr:uid="{00000000-0005-0000-0000-0000CC080000}"/>
    <cellStyle name="Komma 2 5 3 2 6" xfId="2272" xr:uid="{00000000-0005-0000-0000-0000CD080000}"/>
    <cellStyle name="Komma 2 5 3 3" xfId="2273" xr:uid="{00000000-0005-0000-0000-0000CE080000}"/>
    <cellStyle name="Komma 2 5 3 3 2" xfId="2274" xr:uid="{00000000-0005-0000-0000-0000CF080000}"/>
    <cellStyle name="Komma 2 5 3 3 2 2" xfId="2275" xr:uid="{00000000-0005-0000-0000-0000D0080000}"/>
    <cellStyle name="Komma 2 5 3 3 2 3" xfId="2276" xr:uid="{00000000-0005-0000-0000-0000D1080000}"/>
    <cellStyle name="Komma 2 5 3 3 2 4" xfId="2277" xr:uid="{00000000-0005-0000-0000-0000D2080000}"/>
    <cellStyle name="Komma 2 5 3 3 3" xfId="2278" xr:uid="{00000000-0005-0000-0000-0000D3080000}"/>
    <cellStyle name="Komma 2 5 3 3 4" xfId="2279" xr:uid="{00000000-0005-0000-0000-0000D4080000}"/>
    <cellStyle name="Komma 2 5 3 3 5" xfId="2280" xr:uid="{00000000-0005-0000-0000-0000D5080000}"/>
    <cellStyle name="Komma 2 5 3 4" xfId="2281" xr:uid="{00000000-0005-0000-0000-0000D6080000}"/>
    <cellStyle name="Komma 2 5 3 4 2" xfId="2282" xr:uid="{00000000-0005-0000-0000-0000D7080000}"/>
    <cellStyle name="Komma 2 5 3 4 3" xfId="2283" xr:uid="{00000000-0005-0000-0000-0000D8080000}"/>
    <cellStyle name="Komma 2 5 3 4 4" xfId="2284" xr:uid="{00000000-0005-0000-0000-0000D9080000}"/>
    <cellStyle name="Komma 2 5 3 5" xfId="2285" xr:uid="{00000000-0005-0000-0000-0000DA080000}"/>
    <cellStyle name="Komma 2 5 3 5 2" xfId="2286" xr:uid="{00000000-0005-0000-0000-0000DB080000}"/>
    <cellStyle name="Komma 2 5 3 5 3" xfId="2287" xr:uid="{00000000-0005-0000-0000-0000DC080000}"/>
    <cellStyle name="Komma 2 5 3 5 4" xfId="2288" xr:uid="{00000000-0005-0000-0000-0000DD080000}"/>
    <cellStyle name="Komma 2 5 3 6" xfId="2289" xr:uid="{00000000-0005-0000-0000-0000DE080000}"/>
    <cellStyle name="Komma 2 5 3 7" xfId="2290" xr:uid="{00000000-0005-0000-0000-0000DF080000}"/>
    <cellStyle name="Komma 2 5 3 8" xfId="2291" xr:uid="{00000000-0005-0000-0000-0000E0080000}"/>
    <cellStyle name="Komma 2 5 4" xfId="2292" xr:uid="{00000000-0005-0000-0000-0000E1080000}"/>
    <cellStyle name="Komma 2 5 4 2" xfId="2293" xr:uid="{00000000-0005-0000-0000-0000E2080000}"/>
    <cellStyle name="Komma 2 5 4 2 2" xfId="2294" xr:uid="{00000000-0005-0000-0000-0000E3080000}"/>
    <cellStyle name="Komma 2 5 4 2 2 2" xfId="2295" xr:uid="{00000000-0005-0000-0000-0000E4080000}"/>
    <cellStyle name="Komma 2 5 4 2 2 2 2" xfId="2296" xr:uid="{00000000-0005-0000-0000-0000E5080000}"/>
    <cellStyle name="Komma 2 5 4 2 2 2 3" xfId="2297" xr:uid="{00000000-0005-0000-0000-0000E6080000}"/>
    <cellStyle name="Komma 2 5 4 2 2 2 4" xfId="2298" xr:uid="{00000000-0005-0000-0000-0000E7080000}"/>
    <cellStyle name="Komma 2 5 4 2 2 3" xfId="2299" xr:uid="{00000000-0005-0000-0000-0000E8080000}"/>
    <cellStyle name="Komma 2 5 4 2 2 4" xfId="2300" xr:uid="{00000000-0005-0000-0000-0000E9080000}"/>
    <cellStyle name="Komma 2 5 4 2 2 5" xfId="2301" xr:uid="{00000000-0005-0000-0000-0000EA080000}"/>
    <cellStyle name="Komma 2 5 4 2 3" xfId="2302" xr:uid="{00000000-0005-0000-0000-0000EB080000}"/>
    <cellStyle name="Komma 2 5 4 2 3 2" xfId="2303" xr:uid="{00000000-0005-0000-0000-0000EC080000}"/>
    <cellStyle name="Komma 2 5 4 2 3 3" xfId="2304" xr:uid="{00000000-0005-0000-0000-0000ED080000}"/>
    <cellStyle name="Komma 2 5 4 2 3 4" xfId="2305" xr:uid="{00000000-0005-0000-0000-0000EE080000}"/>
    <cellStyle name="Komma 2 5 4 2 4" xfId="2306" xr:uid="{00000000-0005-0000-0000-0000EF080000}"/>
    <cellStyle name="Komma 2 5 4 2 5" xfId="2307" xr:uid="{00000000-0005-0000-0000-0000F0080000}"/>
    <cellStyle name="Komma 2 5 4 2 6" xfId="2308" xr:uid="{00000000-0005-0000-0000-0000F1080000}"/>
    <cellStyle name="Komma 2 5 4 3" xfId="2309" xr:uid="{00000000-0005-0000-0000-0000F2080000}"/>
    <cellStyle name="Komma 2 5 4 3 2" xfId="2310" xr:uid="{00000000-0005-0000-0000-0000F3080000}"/>
    <cellStyle name="Komma 2 5 4 3 2 2" xfId="2311" xr:uid="{00000000-0005-0000-0000-0000F4080000}"/>
    <cellStyle name="Komma 2 5 4 3 2 3" xfId="2312" xr:uid="{00000000-0005-0000-0000-0000F5080000}"/>
    <cellStyle name="Komma 2 5 4 3 2 4" xfId="2313" xr:uid="{00000000-0005-0000-0000-0000F6080000}"/>
    <cellStyle name="Komma 2 5 4 3 3" xfId="2314" xr:uid="{00000000-0005-0000-0000-0000F7080000}"/>
    <cellStyle name="Komma 2 5 4 3 4" xfId="2315" xr:uid="{00000000-0005-0000-0000-0000F8080000}"/>
    <cellStyle name="Komma 2 5 4 3 5" xfId="2316" xr:uid="{00000000-0005-0000-0000-0000F9080000}"/>
    <cellStyle name="Komma 2 5 4 4" xfId="2317" xr:uid="{00000000-0005-0000-0000-0000FA080000}"/>
    <cellStyle name="Komma 2 5 4 4 2" xfId="2318" xr:uid="{00000000-0005-0000-0000-0000FB080000}"/>
    <cellStyle name="Komma 2 5 4 4 3" xfId="2319" xr:uid="{00000000-0005-0000-0000-0000FC080000}"/>
    <cellStyle name="Komma 2 5 4 4 4" xfId="2320" xr:uid="{00000000-0005-0000-0000-0000FD080000}"/>
    <cellStyle name="Komma 2 5 4 5" xfId="2321" xr:uid="{00000000-0005-0000-0000-0000FE080000}"/>
    <cellStyle name="Komma 2 5 4 5 2" xfId="2322" xr:uid="{00000000-0005-0000-0000-0000FF080000}"/>
    <cellStyle name="Komma 2 5 4 5 3" xfId="2323" xr:uid="{00000000-0005-0000-0000-000000090000}"/>
    <cellStyle name="Komma 2 5 4 5 4" xfId="2324" xr:uid="{00000000-0005-0000-0000-000001090000}"/>
    <cellStyle name="Komma 2 5 4 6" xfId="2325" xr:uid="{00000000-0005-0000-0000-000002090000}"/>
    <cellStyle name="Komma 2 5 4 7" xfId="2326" xr:uid="{00000000-0005-0000-0000-000003090000}"/>
    <cellStyle name="Komma 2 5 4 8" xfId="2327" xr:uid="{00000000-0005-0000-0000-000004090000}"/>
    <cellStyle name="Komma 2 5 5" xfId="2328" xr:uid="{00000000-0005-0000-0000-000005090000}"/>
    <cellStyle name="Komma 2 5 5 2" xfId="2329" xr:uid="{00000000-0005-0000-0000-000006090000}"/>
    <cellStyle name="Komma 2 5 5 2 2" xfId="2330" xr:uid="{00000000-0005-0000-0000-000007090000}"/>
    <cellStyle name="Komma 2 5 5 2 2 2" xfId="2331" xr:uid="{00000000-0005-0000-0000-000008090000}"/>
    <cellStyle name="Komma 2 5 5 2 2 3" xfId="2332" xr:uid="{00000000-0005-0000-0000-000009090000}"/>
    <cellStyle name="Komma 2 5 5 2 2 4" xfId="2333" xr:uid="{00000000-0005-0000-0000-00000A090000}"/>
    <cellStyle name="Komma 2 5 5 2 3" xfId="2334" xr:uid="{00000000-0005-0000-0000-00000B090000}"/>
    <cellStyle name="Komma 2 5 5 2 4" xfId="2335" xr:uid="{00000000-0005-0000-0000-00000C090000}"/>
    <cellStyle name="Komma 2 5 5 2 5" xfId="2336" xr:uid="{00000000-0005-0000-0000-00000D090000}"/>
    <cellStyle name="Komma 2 5 5 3" xfId="2337" xr:uid="{00000000-0005-0000-0000-00000E090000}"/>
    <cellStyle name="Komma 2 5 5 3 2" xfId="2338" xr:uid="{00000000-0005-0000-0000-00000F090000}"/>
    <cellStyle name="Komma 2 5 5 3 3" xfId="2339" xr:uid="{00000000-0005-0000-0000-000010090000}"/>
    <cellStyle name="Komma 2 5 5 3 4" xfId="2340" xr:uid="{00000000-0005-0000-0000-000011090000}"/>
    <cellStyle name="Komma 2 5 5 4" xfId="2341" xr:uid="{00000000-0005-0000-0000-000012090000}"/>
    <cellStyle name="Komma 2 5 5 5" xfId="2342" xr:uid="{00000000-0005-0000-0000-000013090000}"/>
    <cellStyle name="Komma 2 5 5 6" xfId="2343" xr:uid="{00000000-0005-0000-0000-000014090000}"/>
    <cellStyle name="Komma 2 5 6" xfId="2344" xr:uid="{00000000-0005-0000-0000-000015090000}"/>
    <cellStyle name="Komma 2 5 6 2" xfId="2345" xr:uid="{00000000-0005-0000-0000-000016090000}"/>
    <cellStyle name="Komma 2 5 6 2 2" xfId="2346" xr:uid="{00000000-0005-0000-0000-000017090000}"/>
    <cellStyle name="Komma 2 5 6 2 3" xfId="2347" xr:uid="{00000000-0005-0000-0000-000018090000}"/>
    <cellStyle name="Komma 2 5 6 2 4" xfId="2348" xr:uid="{00000000-0005-0000-0000-000019090000}"/>
    <cellStyle name="Komma 2 5 6 3" xfId="2349" xr:uid="{00000000-0005-0000-0000-00001A090000}"/>
    <cellStyle name="Komma 2 5 6 4" xfId="2350" xr:uid="{00000000-0005-0000-0000-00001B090000}"/>
    <cellStyle name="Komma 2 5 6 5" xfId="2351" xr:uid="{00000000-0005-0000-0000-00001C090000}"/>
    <cellStyle name="Komma 2 5 7" xfId="2352" xr:uid="{00000000-0005-0000-0000-00001D090000}"/>
    <cellStyle name="Komma 2 5 7 2" xfId="2353" xr:uid="{00000000-0005-0000-0000-00001E090000}"/>
    <cellStyle name="Komma 2 5 7 2 2" xfId="2354" xr:uid="{00000000-0005-0000-0000-00001F090000}"/>
    <cellStyle name="Komma 2 5 7 2 3" xfId="2355" xr:uid="{00000000-0005-0000-0000-000020090000}"/>
    <cellStyle name="Komma 2 5 7 2 4" xfId="2356" xr:uid="{00000000-0005-0000-0000-000021090000}"/>
    <cellStyle name="Komma 2 5 7 3" xfId="2357" xr:uid="{00000000-0005-0000-0000-000022090000}"/>
    <cellStyle name="Komma 2 5 7 4" xfId="2358" xr:uid="{00000000-0005-0000-0000-000023090000}"/>
    <cellStyle name="Komma 2 5 7 5" xfId="2359" xr:uid="{00000000-0005-0000-0000-000024090000}"/>
    <cellStyle name="Komma 2 5 8" xfId="2360" xr:uid="{00000000-0005-0000-0000-000025090000}"/>
    <cellStyle name="Komma 2 5 8 2" xfId="2361" xr:uid="{00000000-0005-0000-0000-000026090000}"/>
    <cellStyle name="Komma 2 5 8 3" xfId="2362" xr:uid="{00000000-0005-0000-0000-000027090000}"/>
    <cellStyle name="Komma 2 5 8 4" xfId="2363" xr:uid="{00000000-0005-0000-0000-000028090000}"/>
    <cellStyle name="Komma 2 5 9" xfId="2364" xr:uid="{00000000-0005-0000-0000-000029090000}"/>
    <cellStyle name="Komma 2 5 9 2" xfId="2365" xr:uid="{00000000-0005-0000-0000-00002A090000}"/>
    <cellStyle name="Komma 2 5 9 3" xfId="2366" xr:uid="{00000000-0005-0000-0000-00002B090000}"/>
    <cellStyle name="Komma 2 5 9 4" xfId="2367" xr:uid="{00000000-0005-0000-0000-00002C090000}"/>
    <cellStyle name="Komma 2 6" xfId="2368" xr:uid="{00000000-0005-0000-0000-00002D090000}"/>
    <cellStyle name="Komma 2 6 10" xfId="2369" xr:uid="{00000000-0005-0000-0000-00002E090000}"/>
    <cellStyle name="Komma 2 6 2" xfId="2370" xr:uid="{00000000-0005-0000-0000-00002F090000}"/>
    <cellStyle name="Komma 2 6 2 2" xfId="2371" xr:uid="{00000000-0005-0000-0000-000030090000}"/>
    <cellStyle name="Komma 2 6 2 2 2" xfId="2372" xr:uid="{00000000-0005-0000-0000-000031090000}"/>
    <cellStyle name="Komma 2 6 2 2 2 2" xfId="2373" xr:uid="{00000000-0005-0000-0000-000032090000}"/>
    <cellStyle name="Komma 2 6 2 2 2 2 2" xfId="2374" xr:uid="{00000000-0005-0000-0000-000033090000}"/>
    <cellStyle name="Komma 2 6 2 2 2 2 3" xfId="2375" xr:uid="{00000000-0005-0000-0000-000034090000}"/>
    <cellStyle name="Komma 2 6 2 2 2 2 4" xfId="2376" xr:uid="{00000000-0005-0000-0000-000035090000}"/>
    <cellStyle name="Komma 2 6 2 2 2 3" xfId="2377" xr:uid="{00000000-0005-0000-0000-000036090000}"/>
    <cellStyle name="Komma 2 6 2 2 2 4" xfId="2378" xr:uid="{00000000-0005-0000-0000-000037090000}"/>
    <cellStyle name="Komma 2 6 2 2 2 5" xfId="2379" xr:uid="{00000000-0005-0000-0000-000038090000}"/>
    <cellStyle name="Komma 2 6 2 2 3" xfId="2380" xr:uid="{00000000-0005-0000-0000-000039090000}"/>
    <cellStyle name="Komma 2 6 2 2 3 2" xfId="2381" xr:uid="{00000000-0005-0000-0000-00003A090000}"/>
    <cellStyle name="Komma 2 6 2 2 3 3" xfId="2382" xr:uid="{00000000-0005-0000-0000-00003B090000}"/>
    <cellStyle name="Komma 2 6 2 2 3 4" xfId="2383" xr:uid="{00000000-0005-0000-0000-00003C090000}"/>
    <cellStyle name="Komma 2 6 2 2 4" xfId="2384" xr:uid="{00000000-0005-0000-0000-00003D090000}"/>
    <cellStyle name="Komma 2 6 2 2 5" xfId="2385" xr:uid="{00000000-0005-0000-0000-00003E090000}"/>
    <cellStyle name="Komma 2 6 2 2 6" xfId="2386" xr:uid="{00000000-0005-0000-0000-00003F090000}"/>
    <cellStyle name="Komma 2 6 2 3" xfId="2387" xr:uid="{00000000-0005-0000-0000-000040090000}"/>
    <cellStyle name="Komma 2 6 2 3 2" xfId="2388" xr:uid="{00000000-0005-0000-0000-000041090000}"/>
    <cellStyle name="Komma 2 6 2 3 2 2" xfId="2389" xr:uid="{00000000-0005-0000-0000-000042090000}"/>
    <cellStyle name="Komma 2 6 2 3 2 3" xfId="2390" xr:uid="{00000000-0005-0000-0000-000043090000}"/>
    <cellStyle name="Komma 2 6 2 3 2 4" xfId="2391" xr:uid="{00000000-0005-0000-0000-000044090000}"/>
    <cellStyle name="Komma 2 6 2 3 3" xfId="2392" xr:uid="{00000000-0005-0000-0000-000045090000}"/>
    <cellStyle name="Komma 2 6 2 3 4" xfId="2393" xr:uid="{00000000-0005-0000-0000-000046090000}"/>
    <cellStyle name="Komma 2 6 2 3 5" xfId="2394" xr:uid="{00000000-0005-0000-0000-000047090000}"/>
    <cellStyle name="Komma 2 6 2 4" xfId="2395" xr:uid="{00000000-0005-0000-0000-000048090000}"/>
    <cellStyle name="Komma 2 6 2 4 2" xfId="2396" xr:uid="{00000000-0005-0000-0000-000049090000}"/>
    <cellStyle name="Komma 2 6 2 4 3" xfId="2397" xr:uid="{00000000-0005-0000-0000-00004A090000}"/>
    <cellStyle name="Komma 2 6 2 4 4" xfId="2398" xr:uid="{00000000-0005-0000-0000-00004B090000}"/>
    <cellStyle name="Komma 2 6 2 5" xfId="2399" xr:uid="{00000000-0005-0000-0000-00004C090000}"/>
    <cellStyle name="Komma 2 6 2 5 2" xfId="2400" xr:uid="{00000000-0005-0000-0000-00004D090000}"/>
    <cellStyle name="Komma 2 6 2 5 3" xfId="2401" xr:uid="{00000000-0005-0000-0000-00004E090000}"/>
    <cellStyle name="Komma 2 6 2 5 4" xfId="2402" xr:uid="{00000000-0005-0000-0000-00004F090000}"/>
    <cellStyle name="Komma 2 6 2 6" xfId="2403" xr:uid="{00000000-0005-0000-0000-000050090000}"/>
    <cellStyle name="Komma 2 6 2 7" xfId="2404" xr:uid="{00000000-0005-0000-0000-000051090000}"/>
    <cellStyle name="Komma 2 6 2 8" xfId="2405" xr:uid="{00000000-0005-0000-0000-000052090000}"/>
    <cellStyle name="Komma 2 6 3" xfId="2406" xr:uid="{00000000-0005-0000-0000-000053090000}"/>
    <cellStyle name="Komma 2 6 3 2" xfId="2407" xr:uid="{00000000-0005-0000-0000-000054090000}"/>
    <cellStyle name="Komma 2 6 3 2 2" xfId="2408" xr:uid="{00000000-0005-0000-0000-000055090000}"/>
    <cellStyle name="Komma 2 6 3 2 2 2" xfId="2409" xr:uid="{00000000-0005-0000-0000-000056090000}"/>
    <cellStyle name="Komma 2 6 3 2 2 2 2" xfId="2410" xr:uid="{00000000-0005-0000-0000-000057090000}"/>
    <cellStyle name="Komma 2 6 3 2 2 2 3" xfId="2411" xr:uid="{00000000-0005-0000-0000-000058090000}"/>
    <cellStyle name="Komma 2 6 3 2 2 2 4" xfId="2412" xr:uid="{00000000-0005-0000-0000-000059090000}"/>
    <cellStyle name="Komma 2 6 3 2 2 3" xfId="2413" xr:uid="{00000000-0005-0000-0000-00005A090000}"/>
    <cellStyle name="Komma 2 6 3 2 2 4" xfId="2414" xr:uid="{00000000-0005-0000-0000-00005B090000}"/>
    <cellStyle name="Komma 2 6 3 2 2 5" xfId="2415" xr:uid="{00000000-0005-0000-0000-00005C090000}"/>
    <cellStyle name="Komma 2 6 3 2 3" xfId="2416" xr:uid="{00000000-0005-0000-0000-00005D090000}"/>
    <cellStyle name="Komma 2 6 3 2 3 2" xfId="2417" xr:uid="{00000000-0005-0000-0000-00005E090000}"/>
    <cellStyle name="Komma 2 6 3 2 3 3" xfId="2418" xr:uid="{00000000-0005-0000-0000-00005F090000}"/>
    <cellStyle name="Komma 2 6 3 2 3 4" xfId="2419" xr:uid="{00000000-0005-0000-0000-000060090000}"/>
    <cellStyle name="Komma 2 6 3 2 4" xfId="2420" xr:uid="{00000000-0005-0000-0000-000061090000}"/>
    <cellStyle name="Komma 2 6 3 2 5" xfId="2421" xr:uid="{00000000-0005-0000-0000-000062090000}"/>
    <cellStyle name="Komma 2 6 3 2 6" xfId="2422" xr:uid="{00000000-0005-0000-0000-000063090000}"/>
    <cellStyle name="Komma 2 6 3 3" xfId="2423" xr:uid="{00000000-0005-0000-0000-000064090000}"/>
    <cellStyle name="Komma 2 6 3 3 2" xfId="2424" xr:uid="{00000000-0005-0000-0000-000065090000}"/>
    <cellStyle name="Komma 2 6 3 3 2 2" xfId="2425" xr:uid="{00000000-0005-0000-0000-000066090000}"/>
    <cellStyle name="Komma 2 6 3 3 2 3" xfId="2426" xr:uid="{00000000-0005-0000-0000-000067090000}"/>
    <cellStyle name="Komma 2 6 3 3 2 4" xfId="2427" xr:uid="{00000000-0005-0000-0000-000068090000}"/>
    <cellStyle name="Komma 2 6 3 3 3" xfId="2428" xr:uid="{00000000-0005-0000-0000-000069090000}"/>
    <cellStyle name="Komma 2 6 3 3 4" xfId="2429" xr:uid="{00000000-0005-0000-0000-00006A090000}"/>
    <cellStyle name="Komma 2 6 3 3 5" xfId="2430" xr:uid="{00000000-0005-0000-0000-00006B090000}"/>
    <cellStyle name="Komma 2 6 3 4" xfId="2431" xr:uid="{00000000-0005-0000-0000-00006C090000}"/>
    <cellStyle name="Komma 2 6 3 4 2" xfId="2432" xr:uid="{00000000-0005-0000-0000-00006D090000}"/>
    <cellStyle name="Komma 2 6 3 4 3" xfId="2433" xr:uid="{00000000-0005-0000-0000-00006E090000}"/>
    <cellStyle name="Komma 2 6 3 4 4" xfId="2434" xr:uid="{00000000-0005-0000-0000-00006F090000}"/>
    <cellStyle name="Komma 2 6 3 5" xfId="2435" xr:uid="{00000000-0005-0000-0000-000070090000}"/>
    <cellStyle name="Komma 2 6 3 5 2" xfId="2436" xr:uid="{00000000-0005-0000-0000-000071090000}"/>
    <cellStyle name="Komma 2 6 3 5 3" xfId="2437" xr:uid="{00000000-0005-0000-0000-000072090000}"/>
    <cellStyle name="Komma 2 6 3 5 4" xfId="2438" xr:uid="{00000000-0005-0000-0000-000073090000}"/>
    <cellStyle name="Komma 2 6 3 6" xfId="2439" xr:uid="{00000000-0005-0000-0000-000074090000}"/>
    <cellStyle name="Komma 2 6 3 7" xfId="2440" xr:uid="{00000000-0005-0000-0000-000075090000}"/>
    <cellStyle name="Komma 2 6 3 8" xfId="2441" xr:uid="{00000000-0005-0000-0000-000076090000}"/>
    <cellStyle name="Komma 2 6 4" xfId="2442" xr:uid="{00000000-0005-0000-0000-000077090000}"/>
    <cellStyle name="Komma 2 6 4 2" xfId="2443" xr:uid="{00000000-0005-0000-0000-000078090000}"/>
    <cellStyle name="Komma 2 6 4 2 2" xfId="2444" xr:uid="{00000000-0005-0000-0000-000079090000}"/>
    <cellStyle name="Komma 2 6 4 2 2 2" xfId="2445" xr:uid="{00000000-0005-0000-0000-00007A090000}"/>
    <cellStyle name="Komma 2 6 4 2 2 3" xfId="2446" xr:uid="{00000000-0005-0000-0000-00007B090000}"/>
    <cellStyle name="Komma 2 6 4 2 2 4" xfId="2447" xr:uid="{00000000-0005-0000-0000-00007C090000}"/>
    <cellStyle name="Komma 2 6 4 2 3" xfId="2448" xr:uid="{00000000-0005-0000-0000-00007D090000}"/>
    <cellStyle name="Komma 2 6 4 2 4" xfId="2449" xr:uid="{00000000-0005-0000-0000-00007E090000}"/>
    <cellStyle name="Komma 2 6 4 2 5" xfId="2450" xr:uid="{00000000-0005-0000-0000-00007F090000}"/>
    <cellStyle name="Komma 2 6 4 3" xfId="2451" xr:uid="{00000000-0005-0000-0000-000080090000}"/>
    <cellStyle name="Komma 2 6 4 3 2" xfId="2452" xr:uid="{00000000-0005-0000-0000-000081090000}"/>
    <cellStyle name="Komma 2 6 4 3 3" xfId="2453" xr:uid="{00000000-0005-0000-0000-000082090000}"/>
    <cellStyle name="Komma 2 6 4 3 4" xfId="2454" xr:uid="{00000000-0005-0000-0000-000083090000}"/>
    <cellStyle name="Komma 2 6 4 4" xfId="2455" xr:uid="{00000000-0005-0000-0000-000084090000}"/>
    <cellStyle name="Komma 2 6 4 5" xfId="2456" xr:uid="{00000000-0005-0000-0000-000085090000}"/>
    <cellStyle name="Komma 2 6 4 6" xfId="2457" xr:uid="{00000000-0005-0000-0000-000086090000}"/>
    <cellStyle name="Komma 2 6 5" xfId="2458" xr:uid="{00000000-0005-0000-0000-000087090000}"/>
    <cellStyle name="Komma 2 6 5 2" xfId="2459" xr:uid="{00000000-0005-0000-0000-000088090000}"/>
    <cellStyle name="Komma 2 6 5 2 2" xfId="2460" xr:uid="{00000000-0005-0000-0000-000089090000}"/>
    <cellStyle name="Komma 2 6 5 2 3" xfId="2461" xr:uid="{00000000-0005-0000-0000-00008A090000}"/>
    <cellStyle name="Komma 2 6 5 2 4" xfId="2462" xr:uid="{00000000-0005-0000-0000-00008B090000}"/>
    <cellStyle name="Komma 2 6 5 3" xfId="2463" xr:uid="{00000000-0005-0000-0000-00008C090000}"/>
    <cellStyle name="Komma 2 6 5 4" xfId="2464" xr:uid="{00000000-0005-0000-0000-00008D090000}"/>
    <cellStyle name="Komma 2 6 5 5" xfId="2465" xr:uid="{00000000-0005-0000-0000-00008E090000}"/>
    <cellStyle name="Komma 2 6 6" xfId="2466" xr:uid="{00000000-0005-0000-0000-00008F090000}"/>
    <cellStyle name="Komma 2 6 6 2" xfId="2467" xr:uid="{00000000-0005-0000-0000-000090090000}"/>
    <cellStyle name="Komma 2 6 6 3" xfId="2468" xr:uid="{00000000-0005-0000-0000-000091090000}"/>
    <cellStyle name="Komma 2 6 6 4" xfId="2469" xr:uid="{00000000-0005-0000-0000-000092090000}"/>
    <cellStyle name="Komma 2 6 7" xfId="2470" xr:uid="{00000000-0005-0000-0000-000093090000}"/>
    <cellStyle name="Komma 2 6 7 2" xfId="2471" xr:uid="{00000000-0005-0000-0000-000094090000}"/>
    <cellStyle name="Komma 2 6 7 3" xfId="2472" xr:uid="{00000000-0005-0000-0000-000095090000}"/>
    <cellStyle name="Komma 2 6 7 4" xfId="2473" xr:uid="{00000000-0005-0000-0000-000096090000}"/>
    <cellStyle name="Komma 2 6 8" xfId="2474" xr:uid="{00000000-0005-0000-0000-000097090000}"/>
    <cellStyle name="Komma 2 6 9" xfId="2475" xr:uid="{00000000-0005-0000-0000-000098090000}"/>
    <cellStyle name="Komma 2 7" xfId="2476" xr:uid="{00000000-0005-0000-0000-000099090000}"/>
    <cellStyle name="Komma 2 7 2" xfId="2477" xr:uid="{00000000-0005-0000-0000-00009A090000}"/>
    <cellStyle name="Komma 2 7 2 2" xfId="2478" xr:uid="{00000000-0005-0000-0000-00009B090000}"/>
    <cellStyle name="Komma 2 7 2 2 2" xfId="2479" xr:uid="{00000000-0005-0000-0000-00009C090000}"/>
    <cellStyle name="Komma 2 7 2 2 2 2" xfId="2480" xr:uid="{00000000-0005-0000-0000-00009D090000}"/>
    <cellStyle name="Komma 2 7 2 2 2 3" xfId="2481" xr:uid="{00000000-0005-0000-0000-00009E090000}"/>
    <cellStyle name="Komma 2 7 2 2 2 4" xfId="2482" xr:uid="{00000000-0005-0000-0000-00009F090000}"/>
    <cellStyle name="Komma 2 7 2 2 3" xfId="2483" xr:uid="{00000000-0005-0000-0000-0000A0090000}"/>
    <cellStyle name="Komma 2 7 2 2 4" xfId="2484" xr:uid="{00000000-0005-0000-0000-0000A1090000}"/>
    <cellStyle name="Komma 2 7 2 2 5" xfId="2485" xr:uid="{00000000-0005-0000-0000-0000A2090000}"/>
    <cellStyle name="Komma 2 7 2 3" xfId="2486" xr:uid="{00000000-0005-0000-0000-0000A3090000}"/>
    <cellStyle name="Komma 2 7 2 3 2" xfId="2487" xr:uid="{00000000-0005-0000-0000-0000A4090000}"/>
    <cellStyle name="Komma 2 7 2 3 3" xfId="2488" xr:uid="{00000000-0005-0000-0000-0000A5090000}"/>
    <cellStyle name="Komma 2 7 2 3 4" xfId="2489" xr:uid="{00000000-0005-0000-0000-0000A6090000}"/>
    <cellStyle name="Komma 2 7 2 4" xfId="2490" xr:uid="{00000000-0005-0000-0000-0000A7090000}"/>
    <cellStyle name="Komma 2 7 2 5" xfId="2491" xr:uid="{00000000-0005-0000-0000-0000A8090000}"/>
    <cellStyle name="Komma 2 7 2 6" xfId="2492" xr:uid="{00000000-0005-0000-0000-0000A9090000}"/>
    <cellStyle name="Komma 2 7 3" xfId="2493" xr:uid="{00000000-0005-0000-0000-0000AA090000}"/>
    <cellStyle name="Komma 2 7 3 2" xfId="2494" xr:uid="{00000000-0005-0000-0000-0000AB090000}"/>
    <cellStyle name="Komma 2 7 3 2 2" xfId="2495" xr:uid="{00000000-0005-0000-0000-0000AC090000}"/>
    <cellStyle name="Komma 2 7 3 2 3" xfId="2496" xr:uid="{00000000-0005-0000-0000-0000AD090000}"/>
    <cellStyle name="Komma 2 7 3 2 4" xfId="2497" xr:uid="{00000000-0005-0000-0000-0000AE090000}"/>
    <cellStyle name="Komma 2 7 3 3" xfId="2498" xr:uid="{00000000-0005-0000-0000-0000AF090000}"/>
    <cellStyle name="Komma 2 7 3 4" xfId="2499" xr:uid="{00000000-0005-0000-0000-0000B0090000}"/>
    <cellStyle name="Komma 2 7 3 5" xfId="2500" xr:uid="{00000000-0005-0000-0000-0000B1090000}"/>
    <cellStyle name="Komma 2 7 4" xfId="2501" xr:uid="{00000000-0005-0000-0000-0000B2090000}"/>
    <cellStyle name="Komma 2 7 4 2" xfId="2502" xr:uid="{00000000-0005-0000-0000-0000B3090000}"/>
    <cellStyle name="Komma 2 7 4 3" xfId="2503" xr:uid="{00000000-0005-0000-0000-0000B4090000}"/>
    <cellStyle name="Komma 2 7 4 4" xfId="2504" xr:uid="{00000000-0005-0000-0000-0000B5090000}"/>
    <cellStyle name="Komma 2 7 5" xfId="2505" xr:uid="{00000000-0005-0000-0000-0000B6090000}"/>
    <cellStyle name="Komma 2 7 5 2" xfId="2506" xr:uid="{00000000-0005-0000-0000-0000B7090000}"/>
    <cellStyle name="Komma 2 7 5 3" xfId="2507" xr:uid="{00000000-0005-0000-0000-0000B8090000}"/>
    <cellStyle name="Komma 2 7 5 4" xfId="2508" xr:uid="{00000000-0005-0000-0000-0000B9090000}"/>
    <cellStyle name="Komma 2 7 6" xfId="2509" xr:uid="{00000000-0005-0000-0000-0000BA090000}"/>
    <cellStyle name="Komma 2 7 7" xfId="2510" xr:uid="{00000000-0005-0000-0000-0000BB090000}"/>
    <cellStyle name="Komma 2 7 8" xfId="2511" xr:uid="{00000000-0005-0000-0000-0000BC090000}"/>
    <cellStyle name="Komma 2 8" xfId="2512" xr:uid="{00000000-0005-0000-0000-0000BD090000}"/>
    <cellStyle name="Komma 2 8 2" xfId="2513" xr:uid="{00000000-0005-0000-0000-0000BE090000}"/>
    <cellStyle name="Komma 2 8 2 2" xfId="2514" xr:uid="{00000000-0005-0000-0000-0000BF090000}"/>
    <cellStyle name="Komma 2 8 2 2 2" xfId="2515" xr:uid="{00000000-0005-0000-0000-0000C0090000}"/>
    <cellStyle name="Komma 2 8 2 2 2 2" xfId="2516" xr:uid="{00000000-0005-0000-0000-0000C1090000}"/>
    <cellStyle name="Komma 2 8 2 2 2 3" xfId="2517" xr:uid="{00000000-0005-0000-0000-0000C2090000}"/>
    <cellStyle name="Komma 2 8 2 2 2 4" xfId="2518" xr:uid="{00000000-0005-0000-0000-0000C3090000}"/>
    <cellStyle name="Komma 2 8 2 2 3" xfId="2519" xr:uid="{00000000-0005-0000-0000-0000C4090000}"/>
    <cellStyle name="Komma 2 8 2 2 4" xfId="2520" xr:uid="{00000000-0005-0000-0000-0000C5090000}"/>
    <cellStyle name="Komma 2 8 2 2 5" xfId="2521" xr:uid="{00000000-0005-0000-0000-0000C6090000}"/>
    <cellStyle name="Komma 2 8 2 3" xfId="2522" xr:uid="{00000000-0005-0000-0000-0000C7090000}"/>
    <cellStyle name="Komma 2 8 2 3 2" xfId="2523" xr:uid="{00000000-0005-0000-0000-0000C8090000}"/>
    <cellStyle name="Komma 2 8 2 3 3" xfId="2524" xr:uid="{00000000-0005-0000-0000-0000C9090000}"/>
    <cellStyle name="Komma 2 8 2 3 4" xfId="2525" xr:uid="{00000000-0005-0000-0000-0000CA090000}"/>
    <cellStyle name="Komma 2 8 2 4" xfId="2526" xr:uid="{00000000-0005-0000-0000-0000CB090000}"/>
    <cellStyle name="Komma 2 8 2 5" xfId="2527" xr:uid="{00000000-0005-0000-0000-0000CC090000}"/>
    <cellStyle name="Komma 2 8 2 6" xfId="2528" xr:uid="{00000000-0005-0000-0000-0000CD090000}"/>
    <cellStyle name="Komma 2 8 3" xfId="2529" xr:uid="{00000000-0005-0000-0000-0000CE090000}"/>
    <cellStyle name="Komma 2 8 3 2" xfId="2530" xr:uid="{00000000-0005-0000-0000-0000CF090000}"/>
    <cellStyle name="Komma 2 8 3 2 2" xfId="2531" xr:uid="{00000000-0005-0000-0000-0000D0090000}"/>
    <cellStyle name="Komma 2 8 3 2 3" xfId="2532" xr:uid="{00000000-0005-0000-0000-0000D1090000}"/>
    <cellStyle name="Komma 2 8 3 2 4" xfId="2533" xr:uid="{00000000-0005-0000-0000-0000D2090000}"/>
    <cellStyle name="Komma 2 8 3 3" xfId="2534" xr:uid="{00000000-0005-0000-0000-0000D3090000}"/>
    <cellStyle name="Komma 2 8 3 4" xfId="2535" xr:uid="{00000000-0005-0000-0000-0000D4090000}"/>
    <cellStyle name="Komma 2 8 3 5" xfId="2536" xr:uid="{00000000-0005-0000-0000-0000D5090000}"/>
    <cellStyle name="Komma 2 8 4" xfId="2537" xr:uid="{00000000-0005-0000-0000-0000D6090000}"/>
    <cellStyle name="Komma 2 8 4 2" xfId="2538" xr:uid="{00000000-0005-0000-0000-0000D7090000}"/>
    <cellStyle name="Komma 2 8 4 3" xfId="2539" xr:uid="{00000000-0005-0000-0000-0000D8090000}"/>
    <cellStyle name="Komma 2 8 4 4" xfId="2540" xr:uid="{00000000-0005-0000-0000-0000D9090000}"/>
    <cellStyle name="Komma 2 8 5" xfId="2541" xr:uid="{00000000-0005-0000-0000-0000DA090000}"/>
    <cellStyle name="Komma 2 8 5 2" xfId="2542" xr:uid="{00000000-0005-0000-0000-0000DB090000}"/>
    <cellStyle name="Komma 2 8 5 3" xfId="2543" xr:uid="{00000000-0005-0000-0000-0000DC090000}"/>
    <cellStyle name="Komma 2 8 5 4" xfId="2544" xr:uid="{00000000-0005-0000-0000-0000DD090000}"/>
    <cellStyle name="Komma 2 8 6" xfId="2545" xr:uid="{00000000-0005-0000-0000-0000DE090000}"/>
    <cellStyle name="Komma 2 8 7" xfId="2546" xr:uid="{00000000-0005-0000-0000-0000DF090000}"/>
    <cellStyle name="Komma 2 8 8" xfId="2547" xr:uid="{00000000-0005-0000-0000-0000E0090000}"/>
    <cellStyle name="Komma 2 9" xfId="2548" xr:uid="{00000000-0005-0000-0000-0000E1090000}"/>
    <cellStyle name="Komma 2 9 2" xfId="2549" xr:uid="{00000000-0005-0000-0000-0000E2090000}"/>
    <cellStyle name="Komma 2 9 2 2" xfId="2550" xr:uid="{00000000-0005-0000-0000-0000E3090000}"/>
    <cellStyle name="Komma 2 9 2 2 2" xfId="2551" xr:uid="{00000000-0005-0000-0000-0000E4090000}"/>
    <cellStyle name="Komma 2 9 2 2 2 2" xfId="2552" xr:uid="{00000000-0005-0000-0000-0000E5090000}"/>
    <cellStyle name="Komma 2 9 2 2 2 3" xfId="2553" xr:uid="{00000000-0005-0000-0000-0000E6090000}"/>
    <cellStyle name="Komma 2 9 2 2 2 4" xfId="2554" xr:uid="{00000000-0005-0000-0000-0000E7090000}"/>
    <cellStyle name="Komma 2 9 2 2 3" xfId="2555" xr:uid="{00000000-0005-0000-0000-0000E8090000}"/>
    <cellStyle name="Komma 2 9 2 2 4" xfId="2556" xr:uid="{00000000-0005-0000-0000-0000E9090000}"/>
    <cellStyle name="Komma 2 9 2 2 5" xfId="2557" xr:uid="{00000000-0005-0000-0000-0000EA090000}"/>
    <cellStyle name="Komma 2 9 2 3" xfId="2558" xr:uid="{00000000-0005-0000-0000-0000EB090000}"/>
    <cellStyle name="Komma 2 9 2 3 2" xfId="2559" xr:uid="{00000000-0005-0000-0000-0000EC090000}"/>
    <cellStyle name="Komma 2 9 2 3 3" xfId="2560" xr:uid="{00000000-0005-0000-0000-0000ED090000}"/>
    <cellStyle name="Komma 2 9 2 3 4" xfId="2561" xr:uid="{00000000-0005-0000-0000-0000EE090000}"/>
    <cellStyle name="Komma 2 9 2 4" xfId="2562" xr:uid="{00000000-0005-0000-0000-0000EF090000}"/>
    <cellStyle name="Komma 2 9 2 5" xfId="2563" xr:uid="{00000000-0005-0000-0000-0000F0090000}"/>
    <cellStyle name="Komma 2 9 2 6" xfId="2564" xr:uid="{00000000-0005-0000-0000-0000F1090000}"/>
    <cellStyle name="Komma 2 9 3" xfId="2565" xr:uid="{00000000-0005-0000-0000-0000F2090000}"/>
    <cellStyle name="Komma 2 9 3 2" xfId="2566" xr:uid="{00000000-0005-0000-0000-0000F3090000}"/>
    <cellStyle name="Komma 2 9 3 2 2" xfId="2567" xr:uid="{00000000-0005-0000-0000-0000F4090000}"/>
    <cellStyle name="Komma 2 9 3 2 3" xfId="2568" xr:uid="{00000000-0005-0000-0000-0000F5090000}"/>
    <cellStyle name="Komma 2 9 3 2 4" xfId="2569" xr:uid="{00000000-0005-0000-0000-0000F6090000}"/>
    <cellStyle name="Komma 2 9 3 3" xfId="2570" xr:uid="{00000000-0005-0000-0000-0000F7090000}"/>
    <cellStyle name="Komma 2 9 3 4" xfId="2571" xr:uid="{00000000-0005-0000-0000-0000F8090000}"/>
    <cellStyle name="Komma 2 9 3 5" xfId="2572" xr:uid="{00000000-0005-0000-0000-0000F9090000}"/>
    <cellStyle name="Komma 2 9 4" xfId="2573" xr:uid="{00000000-0005-0000-0000-0000FA090000}"/>
    <cellStyle name="Komma 2 9 4 2" xfId="2574" xr:uid="{00000000-0005-0000-0000-0000FB090000}"/>
    <cellStyle name="Komma 2 9 4 3" xfId="2575" xr:uid="{00000000-0005-0000-0000-0000FC090000}"/>
    <cellStyle name="Komma 2 9 4 4" xfId="2576" xr:uid="{00000000-0005-0000-0000-0000FD090000}"/>
    <cellStyle name="Komma 2 9 5" xfId="2577" xr:uid="{00000000-0005-0000-0000-0000FE090000}"/>
    <cellStyle name="Komma 2 9 5 2" xfId="2578" xr:uid="{00000000-0005-0000-0000-0000FF090000}"/>
    <cellStyle name="Komma 2 9 5 3" xfId="2579" xr:uid="{00000000-0005-0000-0000-0000000A0000}"/>
    <cellStyle name="Komma 2 9 5 4" xfId="2580" xr:uid="{00000000-0005-0000-0000-0000010A0000}"/>
    <cellStyle name="Komma 2 9 6" xfId="2581" xr:uid="{00000000-0005-0000-0000-0000020A0000}"/>
    <cellStyle name="Komma 2 9 7" xfId="2582" xr:uid="{00000000-0005-0000-0000-0000030A0000}"/>
    <cellStyle name="Komma 2 9 8" xfId="2583" xr:uid="{00000000-0005-0000-0000-0000040A0000}"/>
    <cellStyle name="Komma 3" xfId="2584" xr:uid="{00000000-0005-0000-0000-0000050A0000}"/>
    <cellStyle name="Komma 3 2" xfId="2585" xr:uid="{00000000-0005-0000-0000-0000060A0000}"/>
    <cellStyle name="Komma 3 2 2" xfId="2586" xr:uid="{00000000-0005-0000-0000-0000070A0000}"/>
    <cellStyle name="Komma 3 2 3" xfId="2587" xr:uid="{00000000-0005-0000-0000-0000080A0000}"/>
    <cellStyle name="Komma 3 3" xfId="2588" xr:uid="{00000000-0005-0000-0000-0000090A0000}"/>
    <cellStyle name="Komma 3 4" xfId="2589" xr:uid="{00000000-0005-0000-0000-00000A0A0000}"/>
    <cellStyle name="Komma 4" xfId="2590" xr:uid="{00000000-0005-0000-0000-00000B0A0000}"/>
    <cellStyle name="Komma 4 10" xfId="2591" xr:uid="{00000000-0005-0000-0000-00000C0A0000}"/>
    <cellStyle name="Komma 4 10 2" xfId="2592" xr:uid="{00000000-0005-0000-0000-00000D0A0000}"/>
    <cellStyle name="Komma 4 10 2 2" xfId="2593" xr:uid="{00000000-0005-0000-0000-00000E0A0000}"/>
    <cellStyle name="Komma 4 10 2 3" xfId="2594" xr:uid="{00000000-0005-0000-0000-00000F0A0000}"/>
    <cellStyle name="Komma 4 10 2 4" xfId="2595" xr:uid="{00000000-0005-0000-0000-0000100A0000}"/>
    <cellStyle name="Komma 4 10 3" xfId="2596" xr:uid="{00000000-0005-0000-0000-0000110A0000}"/>
    <cellStyle name="Komma 4 10 4" xfId="2597" xr:uid="{00000000-0005-0000-0000-0000120A0000}"/>
    <cellStyle name="Komma 4 10 5" xfId="2598" xr:uid="{00000000-0005-0000-0000-0000130A0000}"/>
    <cellStyle name="Komma 4 11" xfId="2599" xr:uid="{00000000-0005-0000-0000-0000140A0000}"/>
    <cellStyle name="Komma 4 11 2" xfId="2600" xr:uid="{00000000-0005-0000-0000-0000150A0000}"/>
    <cellStyle name="Komma 4 11 2 2" xfId="2601" xr:uid="{00000000-0005-0000-0000-0000160A0000}"/>
    <cellStyle name="Komma 4 11 2 3" xfId="2602" xr:uid="{00000000-0005-0000-0000-0000170A0000}"/>
    <cellStyle name="Komma 4 11 2 4" xfId="2603" xr:uid="{00000000-0005-0000-0000-0000180A0000}"/>
    <cellStyle name="Komma 4 11 3" xfId="2604" xr:uid="{00000000-0005-0000-0000-0000190A0000}"/>
    <cellStyle name="Komma 4 11 4" xfId="2605" xr:uid="{00000000-0005-0000-0000-00001A0A0000}"/>
    <cellStyle name="Komma 4 11 5" xfId="2606" xr:uid="{00000000-0005-0000-0000-00001B0A0000}"/>
    <cellStyle name="Komma 4 12" xfId="2607" xr:uid="{00000000-0005-0000-0000-00001C0A0000}"/>
    <cellStyle name="Komma 4 12 2" xfId="2608" xr:uid="{00000000-0005-0000-0000-00001D0A0000}"/>
    <cellStyle name="Komma 4 12 3" xfId="2609" xr:uid="{00000000-0005-0000-0000-00001E0A0000}"/>
    <cellStyle name="Komma 4 12 4" xfId="2610" xr:uid="{00000000-0005-0000-0000-00001F0A0000}"/>
    <cellStyle name="Komma 4 13" xfId="2611" xr:uid="{00000000-0005-0000-0000-0000200A0000}"/>
    <cellStyle name="Komma 4 13 2" xfId="2612" xr:uid="{00000000-0005-0000-0000-0000210A0000}"/>
    <cellStyle name="Komma 4 13 3" xfId="2613" xr:uid="{00000000-0005-0000-0000-0000220A0000}"/>
    <cellStyle name="Komma 4 13 4" xfId="2614" xr:uid="{00000000-0005-0000-0000-0000230A0000}"/>
    <cellStyle name="Komma 4 14" xfId="2615" xr:uid="{00000000-0005-0000-0000-0000240A0000}"/>
    <cellStyle name="Komma 4 14 2" xfId="2616" xr:uid="{00000000-0005-0000-0000-0000250A0000}"/>
    <cellStyle name="Komma 4 14 3" xfId="2617" xr:uid="{00000000-0005-0000-0000-0000260A0000}"/>
    <cellStyle name="Komma 4 14 4" xfId="2618" xr:uid="{00000000-0005-0000-0000-0000270A0000}"/>
    <cellStyle name="Komma 4 15" xfId="2619" xr:uid="{00000000-0005-0000-0000-0000280A0000}"/>
    <cellStyle name="Komma 4 16" xfId="2620" xr:uid="{00000000-0005-0000-0000-0000290A0000}"/>
    <cellStyle name="Komma 4 17" xfId="2621" xr:uid="{00000000-0005-0000-0000-00002A0A0000}"/>
    <cellStyle name="Komma 4 2" xfId="2622" xr:uid="{00000000-0005-0000-0000-00002B0A0000}"/>
    <cellStyle name="Komma 4 2 10" xfId="2623" xr:uid="{00000000-0005-0000-0000-00002C0A0000}"/>
    <cellStyle name="Komma 4 2 10 2" xfId="2624" xr:uid="{00000000-0005-0000-0000-00002D0A0000}"/>
    <cellStyle name="Komma 4 2 10 3" xfId="2625" xr:uid="{00000000-0005-0000-0000-00002E0A0000}"/>
    <cellStyle name="Komma 4 2 10 4" xfId="2626" xr:uid="{00000000-0005-0000-0000-00002F0A0000}"/>
    <cellStyle name="Komma 4 2 11" xfId="2627" xr:uid="{00000000-0005-0000-0000-0000300A0000}"/>
    <cellStyle name="Komma 4 2 11 2" xfId="2628" xr:uid="{00000000-0005-0000-0000-0000310A0000}"/>
    <cellStyle name="Komma 4 2 11 3" xfId="2629" xr:uid="{00000000-0005-0000-0000-0000320A0000}"/>
    <cellStyle name="Komma 4 2 11 4" xfId="2630" xr:uid="{00000000-0005-0000-0000-0000330A0000}"/>
    <cellStyle name="Komma 4 2 12" xfId="2631" xr:uid="{00000000-0005-0000-0000-0000340A0000}"/>
    <cellStyle name="Komma 4 2 13" xfId="2632" xr:uid="{00000000-0005-0000-0000-0000350A0000}"/>
    <cellStyle name="Komma 4 2 14" xfId="2633" xr:uid="{00000000-0005-0000-0000-0000360A0000}"/>
    <cellStyle name="Komma 4 2 2" xfId="2634" xr:uid="{00000000-0005-0000-0000-0000370A0000}"/>
    <cellStyle name="Komma 4 2 2 10" xfId="2635" xr:uid="{00000000-0005-0000-0000-0000380A0000}"/>
    <cellStyle name="Komma 4 2 2 10 2" xfId="2636" xr:uid="{00000000-0005-0000-0000-0000390A0000}"/>
    <cellStyle name="Komma 4 2 2 10 3" xfId="2637" xr:uid="{00000000-0005-0000-0000-00003A0A0000}"/>
    <cellStyle name="Komma 4 2 2 10 4" xfId="2638" xr:uid="{00000000-0005-0000-0000-00003B0A0000}"/>
    <cellStyle name="Komma 4 2 2 11" xfId="2639" xr:uid="{00000000-0005-0000-0000-00003C0A0000}"/>
    <cellStyle name="Komma 4 2 2 12" xfId="2640" xr:uid="{00000000-0005-0000-0000-00003D0A0000}"/>
    <cellStyle name="Komma 4 2 2 13" xfId="2641" xr:uid="{00000000-0005-0000-0000-00003E0A0000}"/>
    <cellStyle name="Komma 4 2 2 2" xfId="2642" xr:uid="{00000000-0005-0000-0000-00003F0A0000}"/>
    <cellStyle name="Komma 4 2 2 2 10" xfId="2643" xr:uid="{00000000-0005-0000-0000-0000400A0000}"/>
    <cellStyle name="Komma 4 2 2 2 2" xfId="2644" xr:uid="{00000000-0005-0000-0000-0000410A0000}"/>
    <cellStyle name="Komma 4 2 2 2 2 2" xfId="2645" xr:uid="{00000000-0005-0000-0000-0000420A0000}"/>
    <cellStyle name="Komma 4 2 2 2 2 2 2" xfId="2646" xr:uid="{00000000-0005-0000-0000-0000430A0000}"/>
    <cellStyle name="Komma 4 2 2 2 2 2 2 2" xfId="2647" xr:uid="{00000000-0005-0000-0000-0000440A0000}"/>
    <cellStyle name="Komma 4 2 2 2 2 2 2 2 2" xfId="2648" xr:uid="{00000000-0005-0000-0000-0000450A0000}"/>
    <cellStyle name="Komma 4 2 2 2 2 2 2 2 3" xfId="2649" xr:uid="{00000000-0005-0000-0000-0000460A0000}"/>
    <cellStyle name="Komma 4 2 2 2 2 2 2 2 4" xfId="2650" xr:uid="{00000000-0005-0000-0000-0000470A0000}"/>
    <cellStyle name="Komma 4 2 2 2 2 2 2 3" xfId="2651" xr:uid="{00000000-0005-0000-0000-0000480A0000}"/>
    <cellStyle name="Komma 4 2 2 2 2 2 2 4" xfId="2652" xr:uid="{00000000-0005-0000-0000-0000490A0000}"/>
    <cellStyle name="Komma 4 2 2 2 2 2 2 5" xfId="2653" xr:uid="{00000000-0005-0000-0000-00004A0A0000}"/>
    <cellStyle name="Komma 4 2 2 2 2 2 3" xfId="2654" xr:uid="{00000000-0005-0000-0000-00004B0A0000}"/>
    <cellStyle name="Komma 4 2 2 2 2 2 3 2" xfId="2655" xr:uid="{00000000-0005-0000-0000-00004C0A0000}"/>
    <cellStyle name="Komma 4 2 2 2 2 2 3 3" xfId="2656" xr:uid="{00000000-0005-0000-0000-00004D0A0000}"/>
    <cellStyle name="Komma 4 2 2 2 2 2 3 4" xfId="2657" xr:uid="{00000000-0005-0000-0000-00004E0A0000}"/>
    <cellStyle name="Komma 4 2 2 2 2 2 4" xfId="2658" xr:uid="{00000000-0005-0000-0000-00004F0A0000}"/>
    <cellStyle name="Komma 4 2 2 2 2 2 5" xfId="2659" xr:uid="{00000000-0005-0000-0000-0000500A0000}"/>
    <cellStyle name="Komma 4 2 2 2 2 2 6" xfId="2660" xr:uid="{00000000-0005-0000-0000-0000510A0000}"/>
    <cellStyle name="Komma 4 2 2 2 2 3" xfId="2661" xr:uid="{00000000-0005-0000-0000-0000520A0000}"/>
    <cellStyle name="Komma 4 2 2 2 2 3 2" xfId="2662" xr:uid="{00000000-0005-0000-0000-0000530A0000}"/>
    <cellStyle name="Komma 4 2 2 2 2 3 2 2" xfId="2663" xr:uid="{00000000-0005-0000-0000-0000540A0000}"/>
    <cellStyle name="Komma 4 2 2 2 2 3 2 3" xfId="2664" xr:uid="{00000000-0005-0000-0000-0000550A0000}"/>
    <cellStyle name="Komma 4 2 2 2 2 3 2 4" xfId="2665" xr:uid="{00000000-0005-0000-0000-0000560A0000}"/>
    <cellStyle name="Komma 4 2 2 2 2 3 3" xfId="2666" xr:uid="{00000000-0005-0000-0000-0000570A0000}"/>
    <cellStyle name="Komma 4 2 2 2 2 3 4" xfId="2667" xr:uid="{00000000-0005-0000-0000-0000580A0000}"/>
    <cellStyle name="Komma 4 2 2 2 2 3 5" xfId="2668" xr:uid="{00000000-0005-0000-0000-0000590A0000}"/>
    <cellStyle name="Komma 4 2 2 2 2 4" xfId="2669" xr:uid="{00000000-0005-0000-0000-00005A0A0000}"/>
    <cellStyle name="Komma 4 2 2 2 2 4 2" xfId="2670" xr:uid="{00000000-0005-0000-0000-00005B0A0000}"/>
    <cellStyle name="Komma 4 2 2 2 2 4 3" xfId="2671" xr:uid="{00000000-0005-0000-0000-00005C0A0000}"/>
    <cellStyle name="Komma 4 2 2 2 2 4 4" xfId="2672" xr:uid="{00000000-0005-0000-0000-00005D0A0000}"/>
    <cellStyle name="Komma 4 2 2 2 2 5" xfId="2673" xr:uid="{00000000-0005-0000-0000-00005E0A0000}"/>
    <cellStyle name="Komma 4 2 2 2 2 5 2" xfId="2674" xr:uid="{00000000-0005-0000-0000-00005F0A0000}"/>
    <cellStyle name="Komma 4 2 2 2 2 5 3" xfId="2675" xr:uid="{00000000-0005-0000-0000-0000600A0000}"/>
    <cellStyle name="Komma 4 2 2 2 2 5 4" xfId="2676" xr:uid="{00000000-0005-0000-0000-0000610A0000}"/>
    <cellStyle name="Komma 4 2 2 2 2 6" xfId="2677" xr:uid="{00000000-0005-0000-0000-0000620A0000}"/>
    <cellStyle name="Komma 4 2 2 2 2 7" xfId="2678" xr:uid="{00000000-0005-0000-0000-0000630A0000}"/>
    <cellStyle name="Komma 4 2 2 2 2 8" xfId="2679" xr:uid="{00000000-0005-0000-0000-0000640A0000}"/>
    <cellStyle name="Komma 4 2 2 2 3" xfId="2680" xr:uid="{00000000-0005-0000-0000-0000650A0000}"/>
    <cellStyle name="Komma 4 2 2 2 3 2" xfId="2681" xr:uid="{00000000-0005-0000-0000-0000660A0000}"/>
    <cellStyle name="Komma 4 2 2 2 3 2 2" xfId="2682" xr:uid="{00000000-0005-0000-0000-0000670A0000}"/>
    <cellStyle name="Komma 4 2 2 2 3 2 2 2" xfId="2683" xr:uid="{00000000-0005-0000-0000-0000680A0000}"/>
    <cellStyle name="Komma 4 2 2 2 3 2 2 2 2" xfId="2684" xr:uid="{00000000-0005-0000-0000-0000690A0000}"/>
    <cellStyle name="Komma 4 2 2 2 3 2 2 2 3" xfId="2685" xr:uid="{00000000-0005-0000-0000-00006A0A0000}"/>
    <cellStyle name="Komma 4 2 2 2 3 2 2 2 4" xfId="2686" xr:uid="{00000000-0005-0000-0000-00006B0A0000}"/>
    <cellStyle name="Komma 4 2 2 2 3 2 2 3" xfId="2687" xr:uid="{00000000-0005-0000-0000-00006C0A0000}"/>
    <cellStyle name="Komma 4 2 2 2 3 2 2 4" xfId="2688" xr:uid="{00000000-0005-0000-0000-00006D0A0000}"/>
    <cellStyle name="Komma 4 2 2 2 3 2 2 5" xfId="2689" xr:uid="{00000000-0005-0000-0000-00006E0A0000}"/>
    <cellStyle name="Komma 4 2 2 2 3 2 3" xfId="2690" xr:uid="{00000000-0005-0000-0000-00006F0A0000}"/>
    <cellStyle name="Komma 4 2 2 2 3 2 3 2" xfId="2691" xr:uid="{00000000-0005-0000-0000-0000700A0000}"/>
    <cellStyle name="Komma 4 2 2 2 3 2 3 3" xfId="2692" xr:uid="{00000000-0005-0000-0000-0000710A0000}"/>
    <cellStyle name="Komma 4 2 2 2 3 2 3 4" xfId="2693" xr:uid="{00000000-0005-0000-0000-0000720A0000}"/>
    <cellStyle name="Komma 4 2 2 2 3 2 4" xfId="2694" xr:uid="{00000000-0005-0000-0000-0000730A0000}"/>
    <cellStyle name="Komma 4 2 2 2 3 2 5" xfId="2695" xr:uid="{00000000-0005-0000-0000-0000740A0000}"/>
    <cellStyle name="Komma 4 2 2 2 3 2 6" xfId="2696" xr:uid="{00000000-0005-0000-0000-0000750A0000}"/>
    <cellStyle name="Komma 4 2 2 2 3 3" xfId="2697" xr:uid="{00000000-0005-0000-0000-0000760A0000}"/>
    <cellStyle name="Komma 4 2 2 2 3 3 2" xfId="2698" xr:uid="{00000000-0005-0000-0000-0000770A0000}"/>
    <cellStyle name="Komma 4 2 2 2 3 3 2 2" xfId="2699" xr:uid="{00000000-0005-0000-0000-0000780A0000}"/>
    <cellStyle name="Komma 4 2 2 2 3 3 2 3" xfId="2700" xr:uid="{00000000-0005-0000-0000-0000790A0000}"/>
    <cellStyle name="Komma 4 2 2 2 3 3 2 4" xfId="2701" xr:uid="{00000000-0005-0000-0000-00007A0A0000}"/>
    <cellStyle name="Komma 4 2 2 2 3 3 3" xfId="2702" xr:uid="{00000000-0005-0000-0000-00007B0A0000}"/>
    <cellStyle name="Komma 4 2 2 2 3 3 4" xfId="2703" xr:uid="{00000000-0005-0000-0000-00007C0A0000}"/>
    <cellStyle name="Komma 4 2 2 2 3 3 5" xfId="2704" xr:uid="{00000000-0005-0000-0000-00007D0A0000}"/>
    <cellStyle name="Komma 4 2 2 2 3 4" xfId="2705" xr:uid="{00000000-0005-0000-0000-00007E0A0000}"/>
    <cellStyle name="Komma 4 2 2 2 3 4 2" xfId="2706" xr:uid="{00000000-0005-0000-0000-00007F0A0000}"/>
    <cellStyle name="Komma 4 2 2 2 3 4 3" xfId="2707" xr:uid="{00000000-0005-0000-0000-0000800A0000}"/>
    <cellStyle name="Komma 4 2 2 2 3 4 4" xfId="2708" xr:uid="{00000000-0005-0000-0000-0000810A0000}"/>
    <cellStyle name="Komma 4 2 2 2 3 5" xfId="2709" xr:uid="{00000000-0005-0000-0000-0000820A0000}"/>
    <cellStyle name="Komma 4 2 2 2 3 5 2" xfId="2710" xr:uid="{00000000-0005-0000-0000-0000830A0000}"/>
    <cellStyle name="Komma 4 2 2 2 3 5 3" xfId="2711" xr:uid="{00000000-0005-0000-0000-0000840A0000}"/>
    <cellStyle name="Komma 4 2 2 2 3 5 4" xfId="2712" xr:uid="{00000000-0005-0000-0000-0000850A0000}"/>
    <cellStyle name="Komma 4 2 2 2 3 6" xfId="2713" xr:uid="{00000000-0005-0000-0000-0000860A0000}"/>
    <cellStyle name="Komma 4 2 2 2 3 7" xfId="2714" xr:uid="{00000000-0005-0000-0000-0000870A0000}"/>
    <cellStyle name="Komma 4 2 2 2 3 8" xfId="2715" xr:uid="{00000000-0005-0000-0000-0000880A0000}"/>
    <cellStyle name="Komma 4 2 2 2 4" xfId="2716" xr:uid="{00000000-0005-0000-0000-0000890A0000}"/>
    <cellStyle name="Komma 4 2 2 2 4 2" xfId="2717" xr:uid="{00000000-0005-0000-0000-00008A0A0000}"/>
    <cellStyle name="Komma 4 2 2 2 4 2 2" xfId="2718" xr:uid="{00000000-0005-0000-0000-00008B0A0000}"/>
    <cellStyle name="Komma 4 2 2 2 4 2 2 2" xfId="2719" xr:uid="{00000000-0005-0000-0000-00008C0A0000}"/>
    <cellStyle name="Komma 4 2 2 2 4 2 2 3" xfId="2720" xr:uid="{00000000-0005-0000-0000-00008D0A0000}"/>
    <cellStyle name="Komma 4 2 2 2 4 2 2 4" xfId="2721" xr:uid="{00000000-0005-0000-0000-00008E0A0000}"/>
    <cellStyle name="Komma 4 2 2 2 4 2 3" xfId="2722" xr:uid="{00000000-0005-0000-0000-00008F0A0000}"/>
    <cellStyle name="Komma 4 2 2 2 4 2 4" xfId="2723" xr:uid="{00000000-0005-0000-0000-0000900A0000}"/>
    <cellStyle name="Komma 4 2 2 2 4 2 5" xfId="2724" xr:uid="{00000000-0005-0000-0000-0000910A0000}"/>
    <cellStyle name="Komma 4 2 2 2 4 3" xfId="2725" xr:uid="{00000000-0005-0000-0000-0000920A0000}"/>
    <cellStyle name="Komma 4 2 2 2 4 3 2" xfId="2726" xr:uid="{00000000-0005-0000-0000-0000930A0000}"/>
    <cellStyle name="Komma 4 2 2 2 4 3 3" xfId="2727" xr:uid="{00000000-0005-0000-0000-0000940A0000}"/>
    <cellStyle name="Komma 4 2 2 2 4 3 4" xfId="2728" xr:uid="{00000000-0005-0000-0000-0000950A0000}"/>
    <cellStyle name="Komma 4 2 2 2 4 4" xfId="2729" xr:uid="{00000000-0005-0000-0000-0000960A0000}"/>
    <cellStyle name="Komma 4 2 2 2 4 5" xfId="2730" xr:uid="{00000000-0005-0000-0000-0000970A0000}"/>
    <cellStyle name="Komma 4 2 2 2 4 6" xfId="2731" xr:uid="{00000000-0005-0000-0000-0000980A0000}"/>
    <cellStyle name="Komma 4 2 2 2 5" xfId="2732" xr:uid="{00000000-0005-0000-0000-0000990A0000}"/>
    <cellStyle name="Komma 4 2 2 2 5 2" xfId="2733" xr:uid="{00000000-0005-0000-0000-00009A0A0000}"/>
    <cellStyle name="Komma 4 2 2 2 5 2 2" xfId="2734" xr:uid="{00000000-0005-0000-0000-00009B0A0000}"/>
    <cellStyle name="Komma 4 2 2 2 5 2 3" xfId="2735" xr:uid="{00000000-0005-0000-0000-00009C0A0000}"/>
    <cellStyle name="Komma 4 2 2 2 5 2 4" xfId="2736" xr:uid="{00000000-0005-0000-0000-00009D0A0000}"/>
    <cellStyle name="Komma 4 2 2 2 5 3" xfId="2737" xr:uid="{00000000-0005-0000-0000-00009E0A0000}"/>
    <cellStyle name="Komma 4 2 2 2 5 4" xfId="2738" xr:uid="{00000000-0005-0000-0000-00009F0A0000}"/>
    <cellStyle name="Komma 4 2 2 2 5 5" xfId="2739" xr:uid="{00000000-0005-0000-0000-0000A00A0000}"/>
    <cellStyle name="Komma 4 2 2 2 6" xfId="2740" xr:uid="{00000000-0005-0000-0000-0000A10A0000}"/>
    <cellStyle name="Komma 4 2 2 2 6 2" xfId="2741" xr:uid="{00000000-0005-0000-0000-0000A20A0000}"/>
    <cellStyle name="Komma 4 2 2 2 6 3" xfId="2742" xr:uid="{00000000-0005-0000-0000-0000A30A0000}"/>
    <cellStyle name="Komma 4 2 2 2 6 4" xfId="2743" xr:uid="{00000000-0005-0000-0000-0000A40A0000}"/>
    <cellStyle name="Komma 4 2 2 2 7" xfId="2744" xr:uid="{00000000-0005-0000-0000-0000A50A0000}"/>
    <cellStyle name="Komma 4 2 2 2 7 2" xfId="2745" xr:uid="{00000000-0005-0000-0000-0000A60A0000}"/>
    <cellStyle name="Komma 4 2 2 2 7 3" xfId="2746" xr:uid="{00000000-0005-0000-0000-0000A70A0000}"/>
    <cellStyle name="Komma 4 2 2 2 7 4" xfId="2747" xr:uid="{00000000-0005-0000-0000-0000A80A0000}"/>
    <cellStyle name="Komma 4 2 2 2 8" xfId="2748" xr:uid="{00000000-0005-0000-0000-0000A90A0000}"/>
    <cellStyle name="Komma 4 2 2 2 9" xfId="2749" xr:uid="{00000000-0005-0000-0000-0000AA0A0000}"/>
    <cellStyle name="Komma 4 2 2 3" xfId="2750" xr:uid="{00000000-0005-0000-0000-0000AB0A0000}"/>
    <cellStyle name="Komma 4 2 2 3 2" xfId="2751" xr:uid="{00000000-0005-0000-0000-0000AC0A0000}"/>
    <cellStyle name="Komma 4 2 2 3 2 2" xfId="2752" xr:uid="{00000000-0005-0000-0000-0000AD0A0000}"/>
    <cellStyle name="Komma 4 2 2 3 2 2 2" xfId="2753" xr:uid="{00000000-0005-0000-0000-0000AE0A0000}"/>
    <cellStyle name="Komma 4 2 2 3 2 2 2 2" xfId="2754" xr:uid="{00000000-0005-0000-0000-0000AF0A0000}"/>
    <cellStyle name="Komma 4 2 2 3 2 2 2 3" xfId="2755" xr:uid="{00000000-0005-0000-0000-0000B00A0000}"/>
    <cellStyle name="Komma 4 2 2 3 2 2 2 4" xfId="2756" xr:uid="{00000000-0005-0000-0000-0000B10A0000}"/>
    <cellStyle name="Komma 4 2 2 3 2 2 3" xfId="2757" xr:uid="{00000000-0005-0000-0000-0000B20A0000}"/>
    <cellStyle name="Komma 4 2 2 3 2 2 4" xfId="2758" xr:uid="{00000000-0005-0000-0000-0000B30A0000}"/>
    <cellStyle name="Komma 4 2 2 3 2 2 5" xfId="2759" xr:uid="{00000000-0005-0000-0000-0000B40A0000}"/>
    <cellStyle name="Komma 4 2 2 3 2 3" xfId="2760" xr:uid="{00000000-0005-0000-0000-0000B50A0000}"/>
    <cellStyle name="Komma 4 2 2 3 2 3 2" xfId="2761" xr:uid="{00000000-0005-0000-0000-0000B60A0000}"/>
    <cellStyle name="Komma 4 2 2 3 2 3 3" xfId="2762" xr:uid="{00000000-0005-0000-0000-0000B70A0000}"/>
    <cellStyle name="Komma 4 2 2 3 2 3 4" xfId="2763" xr:uid="{00000000-0005-0000-0000-0000B80A0000}"/>
    <cellStyle name="Komma 4 2 2 3 2 4" xfId="2764" xr:uid="{00000000-0005-0000-0000-0000B90A0000}"/>
    <cellStyle name="Komma 4 2 2 3 2 5" xfId="2765" xr:uid="{00000000-0005-0000-0000-0000BA0A0000}"/>
    <cellStyle name="Komma 4 2 2 3 2 6" xfId="2766" xr:uid="{00000000-0005-0000-0000-0000BB0A0000}"/>
    <cellStyle name="Komma 4 2 2 3 3" xfId="2767" xr:uid="{00000000-0005-0000-0000-0000BC0A0000}"/>
    <cellStyle name="Komma 4 2 2 3 3 2" xfId="2768" xr:uid="{00000000-0005-0000-0000-0000BD0A0000}"/>
    <cellStyle name="Komma 4 2 2 3 3 2 2" xfId="2769" xr:uid="{00000000-0005-0000-0000-0000BE0A0000}"/>
    <cellStyle name="Komma 4 2 2 3 3 2 3" xfId="2770" xr:uid="{00000000-0005-0000-0000-0000BF0A0000}"/>
    <cellStyle name="Komma 4 2 2 3 3 2 4" xfId="2771" xr:uid="{00000000-0005-0000-0000-0000C00A0000}"/>
    <cellStyle name="Komma 4 2 2 3 3 3" xfId="2772" xr:uid="{00000000-0005-0000-0000-0000C10A0000}"/>
    <cellStyle name="Komma 4 2 2 3 3 4" xfId="2773" xr:uid="{00000000-0005-0000-0000-0000C20A0000}"/>
    <cellStyle name="Komma 4 2 2 3 3 5" xfId="2774" xr:uid="{00000000-0005-0000-0000-0000C30A0000}"/>
    <cellStyle name="Komma 4 2 2 3 4" xfId="2775" xr:uid="{00000000-0005-0000-0000-0000C40A0000}"/>
    <cellStyle name="Komma 4 2 2 3 4 2" xfId="2776" xr:uid="{00000000-0005-0000-0000-0000C50A0000}"/>
    <cellStyle name="Komma 4 2 2 3 4 3" xfId="2777" xr:uid="{00000000-0005-0000-0000-0000C60A0000}"/>
    <cellStyle name="Komma 4 2 2 3 4 4" xfId="2778" xr:uid="{00000000-0005-0000-0000-0000C70A0000}"/>
    <cellStyle name="Komma 4 2 2 3 5" xfId="2779" xr:uid="{00000000-0005-0000-0000-0000C80A0000}"/>
    <cellStyle name="Komma 4 2 2 3 5 2" xfId="2780" xr:uid="{00000000-0005-0000-0000-0000C90A0000}"/>
    <cellStyle name="Komma 4 2 2 3 5 3" xfId="2781" xr:uid="{00000000-0005-0000-0000-0000CA0A0000}"/>
    <cellStyle name="Komma 4 2 2 3 5 4" xfId="2782" xr:uid="{00000000-0005-0000-0000-0000CB0A0000}"/>
    <cellStyle name="Komma 4 2 2 3 6" xfId="2783" xr:uid="{00000000-0005-0000-0000-0000CC0A0000}"/>
    <cellStyle name="Komma 4 2 2 3 7" xfId="2784" xr:uid="{00000000-0005-0000-0000-0000CD0A0000}"/>
    <cellStyle name="Komma 4 2 2 3 8" xfId="2785" xr:uid="{00000000-0005-0000-0000-0000CE0A0000}"/>
    <cellStyle name="Komma 4 2 2 4" xfId="2786" xr:uid="{00000000-0005-0000-0000-0000CF0A0000}"/>
    <cellStyle name="Komma 4 2 2 4 2" xfId="2787" xr:uid="{00000000-0005-0000-0000-0000D00A0000}"/>
    <cellStyle name="Komma 4 2 2 4 2 2" xfId="2788" xr:uid="{00000000-0005-0000-0000-0000D10A0000}"/>
    <cellStyle name="Komma 4 2 2 4 2 2 2" xfId="2789" xr:uid="{00000000-0005-0000-0000-0000D20A0000}"/>
    <cellStyle name="Komma 4 2 2 4 2 2 2 2" xfId="2790" xr:uid="{00000000-0005-0000-0000-0000D30A0000}"/>
    <cellStyle name="Komma 4 2 2 4 2 2 2 3" xfId="2791" xr:uid="{00000000-0005-0000-0000-0000D40A0000}"/>
    <cellStyle name="Komma 4 2 2 4 2 2 2 4" xfId="2792" xr:uid="{00000000-0005-0000-0000-0000D50A0000}"/>
    <cellStyle name="Komma 4 2 2 4 2 2 3" xfId="2793" xr:uid="{00000000-0005-0000-0000-0000D60A0000}"/>
    <cellStyle name="Komma 4 2 2 4 2 2 4" xfId="2794" xr:uid="{00000000-0005-0000-0000-0000D70A0000}"/>
    <cellStyle name="Komma 4 2 2 4 2 2 5" xfId="2795" xr:uid="{00000000-0005-0000-0000-0000D80A0000}"/>
    <cellStyle name="Komma 4 2 2 4 2 3" xfId="2796" xr:uid="{00000000-0005-0000-0000-0000D90A0000}"/>
    <cellStyle name="Komma 4 2 2 4 2 3 2" xfId="2797" xr:uid="{00000000-0005-0000-0000-0000DA0A0000}"/>
    <cellStyle name="Komma 4 2 2 4 2 3 3" xfId="2798" xr:uid="{00000000-0005-0000-0000-0000DB0A0000}"/>
    <cellStyle name="Komma 4 2 2 4 2 3 4" xfId="2799" xr:uid="{00000000-0005-0000-0000-0000DC0A0000}"/>
    <cellStyle name="Komma 4 2 2 4 2 4" xfId="2800" xr:uid="{00000000-0005-0000-0000-0000DD0A0000}"/>
    <cellStyle name="Komma 4 2 2 4 2 5" xfId="2801" xr:uid="{00000000-0005-0000-0000-0000DE0A0000}"/>
    <cellStyle name="Komma 4 2 2 4 2 6" xfId="2802" xr:uid="{00000000-0005-0000-0000-0000DF0A0000}"/>
    <cellStyle name="Komma 4 2 2 4 3" xfId="2803" xr:uid="{00000000-0005-0000-0000-0000E00A0000}"/>
    <cellStyle name="Komma 4 2 2 4 3 2" xfId="2804" xr:uid="{00000000-0005-0000-0000-0000E10A0000}"/>
    <cellStyle name="Komma 4 2 2 4 3 2 2" xfId="2805" xr:uid="{00000000-0005-0000-0000-0000E20A0000}"/>
    <cellStyle name="Komma 4 2 2 4 3 2 3" xfId="2806" xr:uid="{00000000-0005-0000-0000-0000E30A0000}"/>
    <cellStyle name="Komma 4 2 2 4 3 2 4" xfId="2807" xr:uid="{00000000-0005-0000-0000-0000E40A0000}"/>
    <cellStyle name="Komma 4 2 2 4 3 3" xfId="2808" xr:uid="{00000000-0005-0000-0000-0000E50A0000}"/>
    <cellStyle name="Komma 4 2 2 4 3 4" xfId="2809" xr:uid="{00000000-0005-0000-0000-0000E60A0000}"/>
    <cellStyle name="Komma 4 2 2 4 3 5" xfId="2810" xr:uid="{00000000-0005-0000-0000-0000E70A0000}"/>
    <cellStyle name="Komma 4 2 2 4 4" xfId="2811" xr:uid="{00000000-0005-0000-0000-0000E80A0000}"/>
    <cellStyle name="Komma 4 2 2 4 4 2" xfId="2812" xr:uid="{00000000-0005-0000-0000-0000E90A0000}"/>
    <cellStyle name="Komma 4 2 2 4 4 3" xfId="2813" xr:uid="{00000000-0005-0000-0000-0000EA0A0000}"/>
    <cellStyle name="Komma 4 2 2 4 4 4" xfId="2814" xr:uid="{00000000-0005-0000-0000-0000EB0A0000}"/>
    <cellStyle name="Komma 4 2 2 4 5" xfId="2815" xr:uid="{00000000-0005-0000-0000-0000EC0A0000}"/>
    <cellStyle name="Komma 4 2 2 4 5 2" xfId="2816" xr:uid="{00000000-0005-0000-0000-0000ED0A0000}"/>
    <cellStyle name="Komma 4 2 2 4 5 3" xfId="2817" xr:uid="{00000000-0005-0000-0000-0000EE0A0000}"/>
    <cellStyle name="Komma 4 2 2 4 5 4" xfId="2818" xr:uid="{00000000-0005-0000-0000-0000EF0A0000}"/>
    <cellStyle name="Komma 4 2 2 4 6" xfId="2819" xr:uid="{00000000-0005-0000-0000-0000F00A0000}"/>
    <cellStyle name="Komma 4 2 2 4 7" xfId="2820" xr:uid="{00000000-0005-0000-0000-0000F10A0000}"/>
    <cellStyle name="Komma 4 2 2 4 8" xfId="2821" xr:uid="{00000000-0005-0000-0000-0000F20A0000}"/>
    <cellStyle name="Komma 4 2 2 5" xfId="2822" xr:uid="{00000000-0005-0000-0000-0000F30A0000}"/>
    <cellStyle name="Komma 4 2 2 5 2" xfId="2823" xr:uid="{00000000-0005-0000-0000-0000F40A0000}"/>
    <cellStyle name="Komma 4 2 2 5 2 2" xfId="2824" xr:uid="{00000000-0005-0000-0000-0000F50A0000}"/>
    <cellStyle name="Komma 4 2 2 5 2 2 2" xfId="2825" xr:uid="{00000000-0005-0000-0000-0000F60A0000}"/>
    <cellStyle name="Komma 4 2 2 5 2 2 3" xfId="2826" xr:uid="{00000000-0005-0000-0000-0000F70A0000}"/>
    <cellStyle name="Komma 4 2 2 5 2 2 4" xfId="2827" xr:uid="{00000000-0005-0000-0000-0000F80A0000}"/>
    <cellStyle name="Komma 4 2 2 5 2 3" xfId="2828" xr:uid="{00000000-0005-0000-0000-0000F90A0000}"/>
    <cellStyle name="Komma 4 2 2 5 2 4" xfId="2829" xr:uid="{00000000-0005-0000-0000-0000FA0A0000}"/>
    <cellStyle name="Komma 4 2 2 5 2 5" xfId="2830" xr:uid="{00000000-0005-0000-0000-0000FB0A0000}"/>
    <cellStyle name="Komma 4 2 2 5 3" xfId="2831" xr:uid="{00000000-0005-0000-0000-0000FC0A0000}"/>
    <cellStyle name="Komma 4 2 2 5 3 2" xfId="2832" xr:uid="{00000000-0005-0000-0000-0000FD0A0000}"/>
    <cellStyle name="Komma 4 2 2 5 3 3" xfId="2833" xr:uid="{00000000-0005-0000-0000-0000FE0A0000}"/>
    <cellStyle name="Komma 4 2 2 5 3 4" xfId="2834" xr:uid="{00000000-0005-0000-0000-0000FF0A0000}"/>
    <cellStyle name="Komma 4 2 2 5 4" xfId="2835" xr:uid="{00000000-0005-0000-0000-0000000B0000}"/>
    <cellStyle name="Komma 4 2 2 5 5" xfId="2836" xr:uid="{00000000-0005-0000-0000-0000010B0000}"/>
    <cellStyle name="Komma 4 2 2 5 6" xfId="2837" xr:uid="{00000000-0005-0000-0000-0000020B0000}"/>
    <cellStyle name="Komma 4 2 2 6" xfId="2838" xr:uid="{00000000-0005-0000-0000-0000030B0000}"/>
    <cellStyle name="Komma 4 2 2 6 2" xfId="2839" xr:uid="{00000000-0005-0000-0000-0000040B0000}"/>
    <cellStyle name="Komma 4 2 2 6 2 2" xfId="2840" xr:uid="{00000000-0005-0000-0000-0000050B0000}"/>
    <cellStyle name="Komma 4 2 2 6 2 3" xfId="2841" xr:uid="{00000000-0005-0000-0000-0000060B0000}"/>
    <cellStyle name="Komma 4 2 2 6 2 4" xfId="2842" xr:uid="{00000000-0005-0000-0000-0000070B0000}"/>
    <cellStyle name="Komma 4 2 2 6 3" xfId="2843" xr:uid="{00000000-0005-0000-0000-0000080B0000}"/>
    <cellStyle name="Komma 4 2 2 6 4" xfId="2844" xr:uid="{00000000-0005-0000-0000-0000090B0000}"/>
    <cellStyle name="Komma 4 2 2 6 5" xfId="2845" xr:uid="{00000000-0005-0000-0000-00000A0B0000}"/>
    <cellStyle name="Komma 4 2 2 7" xfId="2846" xr:uid="{00000000-0005-0000-0000-00000B0B0000}"/>
    <cellStyle name="Komma 4 2 2 7 2" xfId="2847" xr:uid="{00000000-0005-0000-0000-00000C0B0000}"/>
    <cellStyle name="Komma 4 2 2 7 2 2" xfId="2848" xr:uid="{00000000-0005-0000-0000-00000D0B0000}"/>
    <cellStyle name="Komma 4 2 2 7 2 3" xfId="2849" xr:uid="{00000000-0005-0000-0000-00000E0B0000}"/>
    <cellStyle name="Komma 4 2 2 7 2 4" xfId="2850" xr:uid="{00000000-0005-0000-0000-00000F0B0000}"/>
    <cellStyle name="Komma 4 2 2 7 3" xfId="2851" xr:uid="{00000000-0005-0000-0000-0000100B0000}"/>
    <cellStyle name="Komma 4 2 2 7 4" xfId="2852" xr:uid="{00000000-0005-0000-0000-0000110B0000}"/>
    <cellStyle name="Komma 4 2 2 7 5" xfId="2853" xr:uid="{00000000-0005-0000-0000-0000120B0000}"/>
    <cellStyle name="Komma 4 2 2 8" xfId="2854" xr:uid="{00000000-0005-0000-0000-0000130B0000}"/>
    <cellStyle name="Komma 4 2 2 8 2" xfId="2855" xr:uid="{00000000-0005-0000-0000-0000140B0000}"/>
    <cellStyle name="Komma 4 2 2 8 3" xfId="2856" xr:uid="{00000000-0005-0000-0000-0000150B0000}"/>
    <cellStyle name="Komma 4 2 2 8 4" xfId="2857" xr:uid="{00000000-0005-0000-0000-0000160B0000}"/>
    <cellStyle name="Komma 4 2 2 9" xfId="2858" xr:uid="{00000000-0005-0000-0000-0000170B0000}"/>
    <cellStyle name="Komma 4 2 2 9 2" xfId="2859" xr:uid="{00000000-0005-0000-0000-0000180B0000}"/>
    <cellStyle name="Komma 4 2 2 9 3" xfId="2860" xr:uid="{00000000-0005-0000-0000-0000190B0000}"/>
    <cellStyle name="Komma 4 2 2 9 4" xfId="2861" xr:uid="{00000000-0005-0000-0000-00001A0B0000}"/>
    <cellStyle name="Komma 4 2 3" xfId="2862" xr:uid="{00000000-0005-0000-0000-00001B0B0000}"/>
    <cellStyle name="Komma 4 2 3 10" xfId="2863" xr:uid="{00000000-0005-0000-0000-00001C0B0000}"/>
    <cellStyle name="Komma 4 2 3 2" xfId="2864" xr:uid="{00000000-0005-0000-0000-00001D0B0000}"/>
    <cellStyle name="Komma 4 2 3 2 2" xfId="2865" xr:uid="{00000000-0005-0000-0000-00001E0B0000}"/>
    <cellStyle name="Komma 4 2 3 2 2 2" xfId="2866" xr:uid="{00000000-0005-0000-0000-00001F0B0000}"/>
    <cellStyle name="Komma 4 2 3 2 2 2 2" xfId="2867" xr:uid="{00000000-0005-0000-0000-0000200B0000}"/>
    <cellStyle name="Komma 4 2 3 2 2 2 2 2" xfId="2868" xr:uid="{00000000-0005-0000-0000-0000210B0000}"/>
    <cellStyle name="Komma 4 2 3 2 2 2 2 3" xfId="2869" xr:uid="{00000000-0005-0000-0000-0000220B0000}"/>
    <cellStyle name="Komma 4 2 3 2 2 2 2 4" xfId="2870" xr:uid="{00000000-0005-0000-0000-0000230B0000}"/>
    <cellStyle name="Komma 4 2 3 2 2 2 3" xfId="2871" xr:uid="{00000000-0005-0000-0000-0000240B0000}"/>
    <cellStyle name="Komma 4 2 3 2 2 2 4" xfId="2872" xr:uid="{00000000-0005-0000-0000-0000250B0000}"/>
    <cellStyle name="Komma 4 2 3 2 2 2 5" xfId="2873" xr:uid="{00000000-0005-0000-0000-0000260B0000}"/>
    <cellStyle name="Komma 4 2 3 2 2 3" xfId="2874" xr:uid="{00000000-0005-0000-0000-0000270B0000}"/>
    <cellStyle name="Komma 4 2 3 2 2 3 2" xfId="2875" xr:uid="{00000000-0005-0000-0000-0000280B0000}"/>
    <cellStyle name="Komma 4 2 3 2 2 3 3" xfId="2876" xr:uid="{00000000-0005-0000-0000-0000290B0000}"/>
    <cellStyle name="Komma 4 2 3 2 2 3 4" xfId="2877" xr:uid="{00000000-0005-0000-0000-00002A0B0000}"/>
    <cellStyle name="Komma 4 2 3 2 2 4" xfId="2878" xr:uid="{00000000-0005-0000-0000-00002B0B0000}"/>
    <cellStyle name="Komma 4 2 3 2 2 5" xfId="2879" xr:uid="{00000000-0005-0000-0000-00002C0B0000}"/>
    <cellStyle name="Komma 4 2 3 2 2 6" xfId="2880" xr:uid="{00000000-0005-0000-0000-00002D0B0000}"/>
    <cellStyle name="Komma 4 2 3 2 3" xfId="2881" xr:uid="{00000000-0005-0000-0000-00002E0B0000}"/>
    <cellStyle name="Komma 4 2 3 2 3 2" xfId="2882" xr:uid="{00000000-0005-0000-0000-00002F0B0000}"/>
    <cellStyle name="Komma 4 2 3 2 3 2 2" xfId="2883" xr:uid="{00000000-0005-0000-0000-0000300B0000}"/>
    <cellStyle name="Komma 4 2 3 2 3 2 3" xfId="2884" xr:uid="{00000000-0005-0000-0000-0000310B0000}"/>
    <cellStyle name="Komma 4 2 3 2 3 2 4" xfId="2885" xr:uid="{00000000-0005-0000-0000-0000320B0000}"/>
    <cellStyle name="Komma 4 2 3 2 3 3" xfId="2886" xr:uid="{00000000-0005-0000-0000-0000330B0000}"/>
    <cellStyle name="Komma 4 2 3 2 3 4" xfId="2887" xr:uid="{00000000-0005-0000-0000-0000340B0000}"/>
    <cellStyle name="Komma 4 2 3 2 3 5" xfId="2888" xr:uid="{00000000-0005-0000-0000-0000350B0000}"/>
    <cellStyle name="Komma 4 2 3 2 4" xfId="2889" xr:uid="{00000000-0005-0000-0000-0000360B0000}"/>
    <cellStyle name="Komma 4 2 3 2 4 2" xfId="2890" xr:uid="{00000000-0005-0000-0000-0000370B0000}"/>
    <cellStyle name="Komma 4 2 3 2 4 3" xfId="2891" xr:uid="{00000000-0005-0000-0000-0000380B0000}"/>
    <cellStyle name="Komma 4 2 3 2 4 4" xfId="2892" xr:uid="{00000000-0005-0000-0000-0000390B0000}"/>
    <cellStyle name="Komma 4 2 3 2 5" xfId="2893" xr:uid="{00000000-0005-0000-0000-00003A0B0000}"/>
    <cellStyle name="Komma 4 2 3 2 5 2" xfId="2894" xr:uid="{00000000-0005-0000-0000-00003B0B0000}"/>
    <cellStyle name="Komma 4 2 3 2 5 3" xfId="2895" xr:uid="{00000000-0005-0000-0000-00003C0B0000}"/>
    <cellStyle name="Komma 4 2 3 2 5 4" xfId="2896" xr:uid="{00000000-0005-0000-0000-00003D0B0000}"/>
    <cellStyle name="Komma 4 2 3 2 6" xfId="2897" xr:uid="{00000000-0005-0000-0000-00003E0B0000}"/>
    <cellStyle name="Komma 4 2 3 2 7" xfId="2898" xr:uid="{00000000-0005-0000-0000-00003F0B0000}"/>
    <cellStyle name="Komma 4 2 3 2 8" xfId="2899" xr:uid="{00000000-0005-0000-0000-0000400B0000}"/>
    <cellStyle name="Komma 4 2 3 3" xfId="2900" xr:uid="{00000000-0005-0000-0000-0000410B0000}"/>
    <cellStyle name="Komma 4 2 3 3 2" xfId="2901" xr:uid="{00000000-0005-0000-0000-0000420B0000}"/>
    <cellStyle name="Komma 4 2 3 3 2 2" xfId="2902" xr:uid="{00000000-0005-0000-0000-0000430B0000}"/>
    <cellStyle name="Komma 4 2 3 3 2 2 2" xfId="2903" xr:uid="{00000000-0005-0000-0000-0000440B0000}"/>
    <cellStyle name="Komma 4 2 3 3 2 2 2 2" xfId="2904" xr:uid="{00000000-0005-0000-0000-0000450B0000}"/>
    <cellStyle name="Komma 4 2 3 3 2 2 2 3" xfId="2905" xr:uid="{00000000-0005-0000-0000-0000460B0000}"/>
    <cellStyle name="Komma 4 2 3 3 2 2 2 4" xfId="2906" xr:uid="{00000000-0005-0000-0000-0000470B0000}"/>
    <cellStyle name="Komma 4 2 3 3 2 2 3" xfId="2907" xr:uid="{00000000-0005-0000-0000-0000480B0000}"/>
    <cellStyle name="Komma 4 2 3 3 2 2 4" xfId="2908" xr:uid="{00000000-0005-0000-0000-0000490B0000}"/>
    <cellStyle name="Komma 4 2 3 3 2 2 5" xfId="2909" xr:uid="{00000000-0005-0000-0000-00004A0B0000}"/>
    <cellStyle name="Komma 4 2 3 3 2 3" xfId="2910" xr:uid="{00000000-0005-0000-0000-00004B0B0000}"/>
    <cellStyle name="Komma 4 2 3 3 2 3 2" xfId="2911" xr:uid="{00000000-0005-0000-0000-00004C0B0000}"/>
    <cellStyle name="Komma 4 2 3 3 2 3 3" xfId="2912" xr:uid="{00000000-0005-0000-0000-00004D0B0000}"/>
    <cellStyle name="Komma 4 2 3 3 2 3 4" xfId="2913" xr:uid="{00000000-0005-0000-0000-00004E0B0000}"/>
    <cellStyle name="Komma 4 2 3 3 2 4" xfId="2914" xr:uid="{00000000-0005-0000-0000-00004F0B0000}"/>
    <cellStyle name="Komma 4 2 3 3 2 5" xfId="2915" xr:uid="{00000000-0005-0000-0000-0000500B0000}"/>
    <cellStyle name="Komma 4 2 3 3 2 6" xfId="2916" xr:uid="{00000000-0005-0000-0000-0000510B0000}"/>
    <cellStyle name="Komma 4 2 3 3 3" xfId="2917" xr:uid="{00000000-0005-0000-0000-0000520B0000}"/>
    <cellStyle name="Komma 4 2 3 3 3 2" xfId="2918" xr:uid="{00000000-0005-0000-0000-0000530B0000}"/>
    <cellStyle name="Komma 4 2 3 3 3 2 2" xfId="2919" xr:uid="{00000000-0005-0000-0000-0000540B0000}"/>
    <cellStyle name="Komma 4 2 3 3 3 2 3" xfId="2920" xr:uid="{00000000-0005-0000-0000-0000550B0000}"/>
    <cellStyle name="Komma 4 2 3 3 3 2 4" xfId="2921" xr:uid="{00000000-0005-0000-0000-0000560B0000}"/>
    <cellStyle name="Komma 4 2 3 3 3 3" xfId="2922" xr:uid="{00000000-0005-0000-0000-0000570B0000}"/>
    <cellStyle name="Komma 4 2 3 3 3 4" xfId="2923" xr:uid="{00000000-0005-0000-0000-0000580B0000}"/>
    <cellStyle name="Komma 4 2 3 3 3 5" xfId="2924" xr:uid="{00000000-0005-0000-0000-0000590B0000}"/>
    <cellStyle name="Komma 4 2 3 3 4" xfId="2925" xr:uid="{00000000-0005-0000-0000-00005A0B0000}"/>
    <cellStyle name="Komma 4 2 3 3 4 2" xfId="2926" xr:uid="{00000000-0005-0000-0000-00005B0B0000}"/>
    <cellStyle name="Komma 4 2 3 3 4 3" xfId="2927" xr:uid="{00000000-0005-0000-0000-00005C0B0000}"/>
    <cellStyle name="Komma 4 2 3 3 4 4" xfId="2928" xr:uid="{00000000-0005-0000-0000-00005D0B0000}"/>
    <cellStyle name="Komma 4 2 3 3 5" xfId="2929" xr:uid="{00000000-0005-0000-0000-00005E0B0000}"/>
    <cellStyle name="Komma 4 2 3 3 5 2" xfId="2930" xr:uid="{00000000-0005-0000-0000-00005F0B0000}"/>
    <cellStyle name="Komma 4 2 3 3 5 3" xfId="2931" xr:uid="{00000000-0005-0000-0000-0000600B0000}"/>
    <cellStyle name="Komma 4 2 3 3 5 4" xfId="2932" xr:uid="{00000000-0005-0000-0000-0000610B0000}"/>
    <cellStyle name="Komma 4 2 3 3 6" xfId="2933" xr:uid="{00000000-0005-0000-0000-0000620B0000}"/>
    <cellStyle name="Komma 4 2 3 3 7" xfId="2934" xr:uid="{00000000-0005-0000-0000-0000630B0000}"/>
    <cellStyle name="Komma 4 2 3 3 8" xfId="2935" xr:uid="{00000000-0005-0000-0000-0000640B0000}"/>
    <cellStyle name="Komma 4 2 3 4" xfId="2936" xr:uid="{00000000-0005-0000-0000-0000650B0000}"/>
    <cellStyle name="Komma 4 2 3 4 2" xfId="2937" xr:uid="{00000000-0005-0000-0000-0000660B0000}"/>
    <cellStyle name="Komma 4 2 3 4 2 2" xfId="2938" xr:uid="{00000000-0005-0000-0000-0000670B0000}"/>
    <cellStyle name="Komma 4 2 3 4 2 2 2" xfId="2939" xr:uid="{00000000-0005-0000-0000-0000680B0000}"/>
    <cellStyle name="Komma 4 2 3 4 2 2 3" xfId="2940" xr:uid="{00000000-0005-0000-0000-0000690B0000}"/>
    <cellStyle name="Komma 4 2 3 4 2 2 4" xfId="2941" xr:uid="{00000000-0005-0000-0000-00006A0B0000}"/>
    <cellStyle name="Komma 4 2 3 4 2 3" xfId="2942" xr:uid="{00000000-0005-0000-0000-00006B0B0000}"/>
    <cellStyle name="Komma 4 2 3 4 2 4" xfId="2943" xr:uid="{00000000-0005-0000-0000-00006C0B0000}"/>
    <cellStyle name="Komma 4 2 3 4 2 5" xfId="2944" xr:uid="{00000000-0005-0000-0000-00006D0B0000}"/>
    <cellStyle name="Komma 4 2 3 4 3" xfId="2945" xr:uid="{00000000-0005-0000-0000-00006E0B0000}"/>
    <cellStyle name="Komma 4 2 3 4 3 2" xfId="2946" xr:uid="{00000000-0005-0000-0000-00006F0B0000}"/>
    <cellStyle name="Komma 4 2 3 4 3 3" xfId="2947" xr:uid="{00000000-0005-0000-0000-0000700B0000}"/>
    <cellStyle name="Komma 4 2 3 4 3 4" xfId="2948" xr:uid="{00000000-0005-0000-0000-0000710B0000}"/>
    <cellStyle name="Komma 4 2 3 4 4" xfId="2949" xr:uid="{00000000-0005-0000-0000-0000720B0000}"/>
    <cellStyle name="Komma 4 2 3 4 5" xfId="2950" xr:uid="{00000000-0005-0000-0000-0000730B0000}"/>
    <cellStyle name="Komma 4 2 3 4 6" xfId="2951" xr:uid="{00000000-0005-0000-0000-0000740B0000}"/>
    <cellStyle name="Komma 4 2 3 5" xfId="2952" xr:uid="{00000000-0005-0000-0000-0000750B0000}"/>
    <cellStyle name="Komma 4 2 3 5 2" xfId="2953" xr:uid="{00000000-0005-0000-0000-0000760B0000}"/>
    <cellStyle name="Komma 4 2 3 5 2 2" xfId="2954" xr:uid="{00000000-0005-0000-0000-0000770B0000}"/>
    <cellStyle name="Komma 4 2 3 5 2 3" xfId="2955" xr:uid="{00000000-0005-0000-0000-0000780B0000}"/>
    <cellStyle name="Komma 4 2 3 5 2 4" xfId="2956" xr:uid="{00000000-0005-0000-0000-0000790B0000}"/>
    <cellStyle name="Komma 4 2 3 5 3" xfId="2957" xr:uid="{00000000-0005-0000-0000-00007A0B0000}"/>
    <cellStyle name="Komma 4 2 3 5 4" xfId="2958" xr:uid="{00000000-0005-0000-0000-00007B0B0000}"/>
    <cellStyle name="Komma 4 2 3 5 5" xfId="2959" xr:uid="{00000000-0005-0000-0000-00007C0B0000}"/>
    <cellStyle name="Komma 4 2 3 6" xfId="2960" xr:uid="{00000000-0005-0000-0000-00007D0B0000}"/>
    <cellStyle name="Komma 4 2 3 6 2" xfId="2961" xr:uid="{00000000-0005-0000-0000-00007E0B0000}"/>
    <cellStyle name="Komma 4 2 3 6 3" xfId="2962" xr:uid="{00000000-0005-0000-0000-00007F0B0000}"/>
    <cellStyle name="Komma 4 2 3 6 4" xfId="2963" xr:uid="{00000000-0005-0000-0000-0000800B0000}"/>
    <cellStyle name="Komma 4 2 3 7" xfId="2964" xr:uid="{00000000-0005-0000-0000-0000810B0000}"/>
    <cellStyle name="Komma 4 2 3 7 2" xfId="2965" xr:uid="{00000000-0005-0000-0000-0000820B0000}"/>
    <cellStyle name="Komma 4 2 3 7 3" xfId="2966" xr:uid="{00000000-0005-0000-0000-0000830B0000}"/>
    <cellStyle name="Komma 4 2 3 7 4" xfId="2967" xr:uid="{00000000-0005-0000-0000-0000840B0000}"/>
    <cellStyle name="Komma 4 2 3 8" xfId="2968" xr:uid="{00000000-0005-0000-0000-0000850B0000}"/>
    <cellStyle name="Komma 4 2 3 9" xfId="2969" xr:uid="{00000000-0005-0000-0000-0000860B0000}"/>
    <cellStyle name="Komma 4 2 4" xfId="2970" xr:uid="{00000000-0005-0000-0000-0000870B0000}"/>
    <cellStyle name="Komma 4 2 4 2" xfId="2971" xr:uid="{00000000-0005-0000-0000-0000880B0000}"/>
    <cellStyle name="Komma 4 2 4 2 2" xfId="2972" xr:uid="{00000000-0005-0000-0000-0000890B0000}"/>
    <cellStyle name="Komma 4 2 4 2 2 2" xfId="2973" xr:uid="{00000000-0005-0000-0000-00008A0B0000}"/>
    <cellStyle name="Komma 4 2 4 2 2 2 2" xfId="2974" xr:uid="{00000000-0005-0000-0000-00008B0B0000}"/>
    <cellStyle name="Komma 4 2 4 2 2 2 3" xfId="2975" xr:uid="{00000000-0005-0000-0000-00008C0B0000}"/>
    <cellStyle name="Komma 4 2 4 2 2 2 4" xfId="2976" xr:uid="{00000000-0005-0000-0000-00008D0B0000}"/>
    <cellStyle name="Komma 4 2 4 2 2 3" xfId="2977" xr:uid="{00000000-0005-0000-0000-00008E0B0000}"/>
    <cellStyle name="Komma 4 2 4 2 2 4" xfId="2978" xr:uid="{00000000-0005-0000-0000-00008F0B0000}"/>
    <cellStyle name="Komma 4 2 4 2 2 5" xfId="2979" xr:uid="{00000000-0005-0000-0000-0000900B0000}"/>
    <cellStyle name="Komma 4 2 4 2 3" xfId="2980" xr:uid="{00000000-0005-0000-0000-0000910B0000}"/>
    <cellStyle name="Komma 4 2 4 2 3 2" xfId="2981" xr:uid="{00000000-0005-0000-0000-0000920B0000}"/>
    <cellStyle name="Komma 4 2 4 2 3 3" xfId="2982" xr:uid="{00000000-0005-0000-0000-0000930B0000}"/>
    <cellStyle name="Komma 4 2 4 2 3 4" xfId="2983" xr:uid="{00000000-0005-0000-0000-0000940B0000}"/>
    <cellStyle name="Komma 4 2 4 2 4" xfId="2984" xr:uid="{00000000-0005-0000-0000-0000950B0000}"/>
    <cellStyle name="Komma 4 2 4 2 5" xfId="2985" xr:uid="{00000000-0005-0000-0000-0000960B0000}"/>
    <cellStyle name="Komma 4 2 4 2 6" xfId="2986" xr:uid="{00000000-0005-0000-0000-0000970B0000}"/>
    <cellStyle name="Komma 4 2 4 3" xfId="2987" xr:uid="{00000000-0005-0000-0000-0000980B0000}"/>
    <cellStyle name="Komma 4 2 4 3 2" xfId="2988" xr:uid="{00000000-0005-0000-0000-0000990B0000}"/>
    <cellStyle name="Komma 4 2 4 3 2 2" xfId="2989" xr:uid="{00000000-0005-0000-0000-00009A0B0000}"/>
    <cellStyle name="Komma 4 2 4 3 2 3" xfId="2990" xr:uid="{00000000-0005-0000-0000-00009B0B0000}"/>
    <cellStyle name="Komma 4 2 4 3 2 4" xfId="2991" xr:uid="{00000000-0005-0000-0000-00009C0B0000}"/>
    <cellStyle name="Komma 4 2 4 3 3" xfId="2992" xr:uid="{00000000-0005-0000-0000-00009D0B0000}"/>
    <cellStyle name="Komma 4 2 4 3 4" xfId="2993" xr:uid="{00000000-0005-0000-0000-00009E0B0000}"/>
    <cellStyle name="Komma 4 2 4 3 5" xfId="2994" xr:uid="{00000000-0005-0000-0000-00009F0B0000}"/>
    <cellStyle name="Komma 4 2 4 4" xfId="2995" xr:uid="{00000000-0005-0000-0000-0000A00B0000}"/>
    <cellStyle name="Komma 4 2 4 4 2" xfId="2996" xr:uid="{00000000-0005-0000-0000-0000A10B0000}"/>
    <cellStyle name="Komma 4 2 4 4 3" xfId="2997" xr:uid="{00000000-0005-0000-0000-0000A20B0000}"/>
    <cellStyle name="Komma 4 2 4 4 4" xfId="2998" xr:uid="{00000000-0005-0000-0000-0000A30B0000}"/>
    <cellStyle name="Komma 4 2 4 5" xfId="2999" xr:uid="{00000000-0005-0000-0000-0000A40B0000}"/>
    <cellStyle name="Komma 4 2 4 5 2" xfId="3000" xr:uid="{00000000-0005-0000-0000-0000A50B0000}"/>
    <cellStyle name="Komma 4 2 4 5 3" xfId="3001" xr:uid="{00000000-0005-0000-0000-0000A60B0000}"/>
    <cellStyle name="Komma 4 2 4 5 4" xfId="3002" xr:uid="{00000000-0005-0000-0000-0000A70B0000}"/>
    <cellStyle name="Komma 4 2 4 6" xfId="3003" xr:uid="{00000000-0005-0000-0000-0000A80B0000}"/>
    <cellStyle name="Komma 4 2 4 7" xfId="3004" xr:uid="{00000000-0005-0000-0000-0000A90B0000}"/>
    <cellStyle name="Komma 4 2 4 8" xfId="3005" xr:uid="{00000000-0005-0000-0000-0000AA0B0000}"/>
    <cellStyle name="Komma 4 2 5" xfId="3006" xr:uid="{00000000-0005-0000-0000-0000AB0B0000}"/>
    <cellStyle name="Komma 4 2 5 2" xfId="3007" xr:uid="{00000000-0005-0000-0000-0000AC0B0000}"/>
    <cellStyle name="Komma 4 2 5 2 2" xfId="3008" xr:uid="{00000000-0005-0000-0000-0000AD0B0000}"/>
    <cellStyle name="Komma 4 2 5 2 2 2" xfId="3009" xr:uid="{00000000-0005-0000-0000-0000AE0B0000}"/>
    <cellStyle name="Komma 4 2 5 2 2 2 2" xfId="3010" xr:uid="{00000000-0005-0000-0000-0000AF0B0000}"/>
    <cellStyle name="Komma 4 2 5 2 2 2 3" xfId="3011" xr:uid="{00000000-0005-0000-0000-0000B00B0000}"/>
    <cellStyle name="Komma 4 2 5 2 2 2 4" xfId="3012" xr:uid="{00000000-0005-0000-0000-0000B10B0000}"/>
    <cellStyle name="Komma 4 2 5 2 2 3" xfId="3013" xr:uid="{00000000-0005-0000-0000-0000B20B0000}"/>
    <cellStyle name="Komma 4 2 5 2 2 4" xfId="3014" xr:uid="{00000000-0005-0000-0000-0000B30B0000}"/>
    <cellStyle name="Komma 4 2 5 2 2 5" xfId="3015" xr:uid="{00000000-0005-0000-0000-0000B40B0000}"/>
    <cellStyle name="Komma 4 2 5 2 3" xfId="3016" xr:uid="{00000000-0005-0000-0000-0000B50B0000}"/>
    <cellStyle name="Komma 4 2 5 2 3 2" xfId="3017" xr:uid="{00000000-0005-0000-0000-0000B60B0000}"/>
    <cellStyle name="Komma 4 2 5 2 3 3" xfId="3018" xr:uid="{00000000-0005-0000-0000-0000B70B0000}"/>
    <cellStyle name="Komma 4 2 5 2 3 4" xfId="3019" xr:uid="{00000000-0005-0000-0000-0000B80B0000}"/>
    <cellStyle name="Komma 4 2 5 2 4" xfId="3020" xr:uid="{00000000-0005-0000-0000-0000B90B0000}"/>
    <cellStyle name="Komma 4 2 5 2 5" xfId="3021" xr:uid="{00000000-0005-0000-0000-0000BA0B0000}"/>
    <cellStyle name="Komma 4 2 5 2 6" xfId="3022" xr:uid="{00000000-0005-0000-0000-0000BB0B0000}"/>
    <cellStyle name="Komma 4 2 5 3" xfId="3023" xr:uid="{00000000-0005-0000-0000-0000BC0B0000}"/>
    <cellStyle name="Komma 4 2 5 3 2" xfId="3024" xr:uid="{00000000-0005-0000-0000-0000BD0B0000}"/>
    <cellStyle name="Komma 4 2 5 3 2 2" xfId="3025" xr:uid="{00000000-0005-0000-0000-0000BE0B0000}"/>
    <cellStyle name="Komma 4 2 5 3 2 3" xfId="3026" xr:uid="{00000000-0005-0000-0000-0000BF0B0000}"/>
    <cellStyle name="Komma 4 2 5 3 2 4" xfId="3027" xr:uid="{00000000-0005-0000-0000-0000C00B0000}"/>
    <cellStyle name="Komma 4 2 5 3 3" xfId="3028" xr:uid="{00000000-0005-0000-0000-0000C10B0000}"/>
    <cellStyle name="Komma 4 2 5 3 4" xfId="3029" xr:uid="{00000000-0005-0000-0000-0000C20B0000}"/>
    <cellStyle name="Komma 4 2 5 3 5" xfId="3030" xr:uid="{00000000-0005-0000-0000-0000C30B0000}"/>
    <cellStyle name="Komma 4 2 5 4" xfId="3031" xr:uid="{00000000-0005-0000-0000-0000C40B0000}"/>
    <cellStyle name="Komma 4 2 5 4 2" xfId="3032" xr:uid="{00000000-0005-0000-0000-0000C50B0000}"/>
    <cellStyle name="Komma 4 2 5 4 3" xfId="3033" xr:uid="{00000000-0005-0000-0000-0000C60B0000}"/>
    <cellStyle name="Komma 4 2 5 4 4" xfId="3034" xr:uid="{00000000-0005-0000-0000-0000C70B0000}"/>
    <cellStyle name="Komma 4 2 5 5" xfId="3035" xr:uid="{00000000-0005-0000-0000-0000C80B0000}"/>
    <cellStyle name="Komma 4 2 5 5 2" xfId="3036" xr:uid="{00000000-0005-0000-0000-0000C90B0000}"/>
    <cellStyle name="Komma 4 2 5 5 3" xfId="3037" xr:uid="{00000000-0005-0000-0000-0000CA0B0000}"/>
    <cellStyle name="Komma 4 2 5 5 4" xfId="3038" xr:uid="{00000000-0005-0000-0000-0000CB0B0000}"/>
    <cellStyle name="Komma 4 2 5 6" xfId="3039" xr:uid="{00000000-0005-0000-0000-0000CC0B0000}"/>
    <cellStyle name="Komma 4 2 5 7" xfId="3040" xr:uid="{00000000-0005-0000-0000-0000CD0B0000}"/>
    <cellStyle name="Komma 4 2 5 8" xfId="3041" xr:uid="{00000000-0005-0000-0000-0000CE0B0000}"/>
    <cellStyle name="Komma 4 2 6" xfId="3042" xr:uid="{00000000-0005-0000-0000-0000CF0B0000}"/>
    <cellStyle name="Komma 4 2 6 2" xfId="3043" xr:uid="{00000000-0005-0000-0000-0000D00B0000}"/>
    <cellStyle name="Komma 4 2 6 2 2" xfId="3044" xr:uid="{00000000-0005-0000-0000-0000D10B0000}"/>
    <cellStyle name="Komma 4 2 6 2 2 2" xfId="3045" xr:uid="{00000000-0005-0000-0000-0000D20B0000}"/>
    <cellStyle name="Komma 4 2 6 2 2 3" xfId="3046" xr:uid="{00000000-0005-0000-0000-0000D30B0000}"/>
    <cellStyle name="Komma 4 2 6 2 2 4" xfId="3047" xr:uid="{00000000-0005-0000-0000-0000D40B0000}"/>
    <cellStyle name="Komma 4 2 6 2 3" xfId="3048" xr:uid="{00000000-0005-0000-0000-0000D50B0000}"/>
    <cellStyle name="Komma 4 2 6 2 4" xfId="3049" xr:uid="{00000000-0005-0000-0000-0000D60B0000}"/>
    <cellStyle name="Komma 4 2 6 2 5" xfId="3050" xr:uid="{00000000-0005-0000-0000-0000D70B0000}"/>
    <cellStyle name="Komma 4 2 6 3" xfId="3051" xr:uid="{00000000-0005-0000-0000-0000D80B0000}"/>
    <cellStyle name="Komma 4 2 6 3 2" xfId="3052" xr:uid="{00000000-0005-0000-0000-0000D90B0000}"/>
    <cellStyle name="Komma 4 2 6 3 3" xfId="3053" xr:uid="{00000000-0005-0000-0000-0000DA0B0000}"/>
    <cellStyle name="Komma 4 2 6 3 4" xfId="3054" xr:uid="{00000000-0005-0000-0000-0000DB0B0000}"/>
    <cellStyle name="Komma 4 2 6 4" xfId="3055" xr:uid="{00000000-0005-0000-0000-0000DC0B0000}"/>
    <cellStyle name="Komma 4 2 6 5" xfId="3056" xr:uid="{00000000-0005-0000-0000-0000DD0B0000}"/>
    <cellStyle name="Komma 4 2 6 6" xfId="3057" xr:uid="{00000000-0005-0000-0000-0000DE0B0000}"/>
    <cellStyle name="Komma 4 2 7" xfId="3058" xr:uid="{00000000-0005-0000-0000-0000DF0B0000}"/>
    <cellStyle name="Komma 4 2 7 2" xfId="3059" xr:uid="{00000000-0005-0000-0000-0000E00B0000}"/>
    <cellStyle name="Komma 4 2 7 2 2" xfId="3060" xr:uid="{00000000-0005-0000-0000-0000E10B0000}"/>
    <cellStyle name="Komma 4 2 7 2 3" xfId="3061" xr:uid="{00000000-0005-0000-0000-0000E20B0000}"/>
    <cellStyle name="Komma 4 2 7 2 4" xfId="3062" xr:uid="{00000000-0005-0000-0000-0000E30B0000}"/>
    <cellStyle name="Komma 4 2 7 3" xfId="3063" xr:uid="{00000000-0005-0000-0000-0000E40B0000}"/>
    <cellStyle name="Komma 4 2 7 4" xfId="3064" xr:uid="{00000000-0005-0000-0000-0000E50B0000}"/>
    <cellStyle name="Komma 4 2 7 5" xfId="3065" xr:uid="{00000000-0005-0000-0000-0000E60B0000}"/>
    <cellStyle name="Komma 4 2 8" xfId="3066" xr:uid="{00000000-0005-0000-0000-0000E70B0000}"/>
    <cellStyle name="Komma 4 2 8 2" xfId="3067" xr:uid="{00000000-0005-0000-0000-0000E80B0000}"/>
    <cellStyle name="Komma 4 2 8 2 2" xfId="3068" xr:uid="{00000000-0005-0000-0000-0000E90B0000}"/>
    <cellStyle name="Komma 4 2 8 2 3" xfId="3069" xr:uid="{00000000-0005-0000-0000-0000EA0B0000}"/>
    <cellStyle name="Komma 4 2 8 2 4" xfId="3070" xr:uid="{00000000-0005-0000-0000-0000EB0B0000}"/>
    <cellStyle name="Komma 4 2 8 3" xfId="3071" xr:uid="{00000000-0005-0000-0000-0000EC0B0000}"/>
    <cellStyle name="Komma 4 2 8 4" xfId="3072" xr:uid="{00000000-0005-0000-0000-0000ED0B0000}"/>
    <cellStyle name="Komma 4 2 8 5" xfId="3073" xr:uid="{00000000-0005-0000-0000-0000EE0B0000}"/>
    <cellStyle name="Komma 4 2 9" xfId="3074" xr:uid="{00000000-0005-0000-0000-0000EF0B0000}"/>
    <cellStyle name="Komma 4 2 9 2" xfId="3075" xr:uid="{00000000-0005-0000-0000-0000F00B0000}"/>
    <cellStyle name="Komma 4 2 9 3" xfId="3076" xr:uid="{00000000-0005-0000-0000-0000F10B0000}"/>
    <cellStyle name="Komma 4 2 9 4" xfId="3077" xr:uid="{00000000-0005-0000-0000-0000F20B0000}"/>
    <cellStyle name="Komma 4 3" xfId="3078" xr:uid="{00000000-0005-0000-0000-0000F30B0000}"/>
    <cellStyle name="Komma 4 3 10" xfId="3079" xr:uid="{00000000-0005-0000-0000-0000F40B0000}"/>
    <cellStyle name="Komma 4 3 10 2" xfId="3080" xr:uid="{00000000-0005-0000-0000-0000F50B0000}"/>
    <cellStyle name="Komma 4 3 10 3" xfId="3081" xr:uid="{00000000-0005-0000-0000-0000F60B0000}"/>
    <cellStyle name="Komma 4 3 10 4" xfId="3082" xr:uid="{00000000-0005-0000-0000-0000F70B0000}"/>
    <cellStyle name="Komma 4 3 11" xfId="3083" xr:uid="{00000000-0005-0000-0000-0000F80B0000}"/>
    <cellStyle name="Komma 4 3 11 2" xfId="3084" xr:uid="{00000000-0005-0000-0000-0000F90B0000}"/>
    <cellStyle name="Komma 4 3 11 3" xfId="3085" xr:uid="{00000000-0005-0000-0000-0000FA0B0000}"/>
    <cellStyle name="Komma 4 3 11 4" xfId="3086" xr:uid="{00000000-0005-0000-0000-0000FB0B0000}"/>
    <cellStyle name="Komma 4 3 12" xfId="3087" xr:uid="{00000000-0005-0000-0000-0000FC0B0000}"/>
    <cellStyle name="Komma 4 3 13" xfId="3088" xr:uid="{00000000-0005-0000-0000-0000FD0B0000}"/>
    <cellStyle name="Komma 4 3 14" xfId="3089" xr:uid="{00000000-0005-0000-0000-0000FE0B0000}"/>
    <cellStyle name="Komma 4 3 2" xfId="3090" xr:uid="{00000000-0005-0000-0000-0000FF0B0000}"/>
    <cellStyle name="Komma 4 3 2 10" xfId="3091" xr:uid="{00000000-0005-0000-0000-0000000C0000}"/>
    <cellStyle name="Komma 4 3 2 10 2" xfId="3092" xr:uid="{00000000-0005-0000-0000-0000010C0000}"/>
    <cellStyle name="Komma 4 3 2 10 3" xfId="3093" xr:uid="{00000000-0005-0000-0000-0000020C0000}"/>
    <cellStyle name="Komma 4 3 2 10 4" xfId="3094" xr:uid="{00000000-0005-0000-0000-0000030C0000}"/>
    <cellStyle name="Komma 4 3 2 11" xfId="3095" xr:uid="{00000000-0005-0000-0000-0000040C0000}"/>
    <cellStyle name="Komma 4 3 2 12" xfId="3096" xr:uid="{00000000-0005-0000-0000-0000050C0000}"/>
    <cellStyle name="Komma 4 3 2 13" xfId="3097" xr:uid="{00000000-0005-0000-0000-0000060C0000}"/>
    <cellStyle name="Komma 4 3 2 2" xfId="3098" xr:uid="{00000000-0005-0000-0000-0000070C0000}"/>
    <cellStyle name="Komma 4 3 2 2 10" xfId="3099" xr:uid="{00000000-0005-0000-0000-0000080C0000}"/>
    <cellStyle name="Komma 4 3 2 2 2" xfId="3100" xr:uid="{00000000-0005-0000-0000-0000090C0000}"/>
    <cellStyle name="Komma 4 3 2 2 2 2" xfId="3101" xr:uid="{00000000-0005-0000-0000-00000A0C0000}"/>
    <cellStyle name="Komma 4 3 2 2 2 2 2" xfId="3102" xr:uid="{00000000-0005-0000-0000-00000B0C0000}"/>
    <cellStyle name="Komma 4 3 2 2 2 2 2 2" xfId="3103" xr:uid="{00000000-0005-0000-0000-00000C0C0000}"/>
    <cellStyle name="Komma 4 3 2 2 2 2 2 2 2" xfId="3104" xr:uid="{00000000-0005-0000-0000-00000D0C0000}"/>
    <cellStyle name="Komma 4 3 2 2 2 2 2 2 3" xfId="3105" xr:uid="{00000000-0005-0000-0000-00000E0C0000}"/>
    <cellStyle name="Komma 4 3 2 2 2 2 2 2 4" xfId="3106" xr:uid="{00000000-0005-0000-0000-00000F0C0000}"/>
    <cellStyle name="Komma 4 3 2 2 2 2 2 3" xfId="3107" xr:uid="{00000000-0005-0000-0000-0000100C0000}"/>
    <cellStyle name="Komma 4 3 2 2 2 2 2 4" xfId="3108" xr:uid="{00000000-0005-0000-0000-0000110C0000}"/>
    <cellStyle name="Komma 4 3 2 2 2 2 2 5" xfId="3109" xr:uid="{00000000-0005-0000-0000-0000120C0000}"/>
    <cellStyle name="Komma 4 3 2 2 2 2 3" xfId="3110" xr:uid="{00000000-0005-0000-0000-0000130C0000}"/>
    <cellStyle name="Komma 4 3 2 2 2 2 3 2" xfId="3111" xr:uid="{00000000-0005-0000-0000-0000140C0000}"/>
    <cellStyle name="Komma 4 3 2 2 2 2 3 3" xfId="3112" xr:uid="{00000000-0005-0000-0000-0000150C0000}"/>
    <cellStyle name="Komma 4 3 2 2 2 2 3 4" xfId="3113" xr:uid="{00000000-0005-0000-0000-0000160C0000}"/>
    <cellStyle name="Komma 4 3 2 2 2 2 4" xfId="3114" xr:uid="{00000000-0005-0000-0000-0000170C0000}"/>
    <cellStyle name="Komma 4 3 2 2 2 2 5" xfId="3115" xr:uid="{00000000-0005-0000-0000-0000180C0000}"/>
    <cellStyle name="Komma 4 3 2 2 2 2 6" xfId="3116" xr:uid="{00000000-0005-0000-0000-0000190C0000}"/>
    <cellStyle name="Komma 4 3 2 2 2 3" xfId="3117" xr:uid="{00000000-0005-0000-0000-00001A0C0000}"/>
    <cellStyle name="Komma 4 3 2 2 2 3 2" xfId="3118" xr:uid="{00000000-0005-0000-0000-00001B0C0000}"/>
    <cellStyle name="Komma 4 3 2 2 2 3 2 2" xfId="3119" xr:uid="{00000000-0005-0000-0000-00001C0C0000}"/>
    <cellStyle name="Komma 4 3 2 2 2 3 2 3" xfId="3120" xr:uid="{00000000-0005-0000-0000-00001D0C0000}"/>
    <cellStyle name="Komma 4 3 2 2 2 3 2 4" xfId="3121" xr:uid="{00000000-0005-0000-0000-00001E0C0000}"/>
    <cellStyle name="Komma 4 3 2 2 2 3 3" xfId="3122" xr:uid="{00000000-0005-0000-0000-00001F0C0000}"/>
    <cellStyle name="Komma 4 3 2 2 2 3 4" xfId="3123" xr:uid="{00000000-0005-0000-0000-0000200C0000}"/>
    <cellStyle name="Komma 4 3 2 2 2 3 5" xfId="3124" xr:uid="{00000000-0005-0000-0000-0000210C0000}"/>
    <cellStyle name="Komma 4 3 2 2 2 4" xfId="3125" xr:uid="{00000000-0005-0000-0000-0000220C0000}"/>
    <cellStyle name="Komma 4 3 2 2 2 4 2" xfId="3126" xr:uid="{00000000-0005-0000-0000-0000230C0000}"/>
    <cellStyle name="Komma 4 3 2 2 2 4 3" xfId="3127" xr:uid="{00000000-0005-0000-0000-0000240C0000}"/>
    <cellStyle name="Komma 4 3 2 2 2 4 4" xfId="3128" xr:uid="{00000000-0005-0000-0000-0000250C0000}"/>
    <cellStyle name="Komma 4 3 2 2 2 5" xfId="3129" xr:uid="{00000000-0005-0000-0000-0000260C0000}"/>
    <cellStyle name="Komma 4 3 2 2 2 5 2" xfId="3130" xr:uid="{00000000-0005-0000-0000-0000270C0000}"/>
    <cellStyle name="Komma 4 3 2 2 2 5 3" xfId="3131" xr:uid="{00000000-0005-0000-0000-0000280C0000}"/>
    <cellStyle name="Komma 4 3 2 2 2 5 4" xfId="3132" xr:uid="{00000000-0005-0000-0000-0000290C0000}"/>
    <cellStyle name="Komma 4 3 2 2 2 6" xfId="3133" xr:uid="{00000000-0005-0000-0000-00002A0C0000}"/>
    <cellStyle name="Komma 4 3 2 2 2 7" xfId="3134" xr:uid="{00000000-0005-0000-0000-00002B0C0000}"/>
    <cellStyle name="Komma 4 3 2 2 2 8" xfId="3135" xr:uid="{00000000-0005-0000-0000-00002C0C0000}"/>
    <cellStyle name="Komma 4 3 2 2 3" xfId="3136" xr:uid="{00000000-0005-0000-0000-00002D0C0000}"/>
    <cellStyle name="Komma 4 3 2 2 3 2" xfId="3137" xr:uid="{00000000-0005-0000-0000-00002E0C0000}"/>
    <cellStyle name="Komma 4 3 2 2 3 2 2" xfId="3138" xr:uid="{00000000-0005-0000-0000-00002F0C0000}"/>
    <cellStyle name="Komma 4 3 2 2 3 2 2 2" xfId="3139" xr:uid="{00000000-0005-0000-0000-0000300C0000}"/>
    <cellStyle name="Komma 4 3 2 2 3 2 2 2 2" xfId="3140" xr:uid="{00000000-0005-0000-0000-0000310C0000}"/>
    <cellStyle name="Komma 4 3 2 2 3 2 2 2 3" xfId="3141" xr:uid="{00000000-0005-0000-0000-0000320C0000}"/>
    <cellStyle name="Komma 4 3 2 2 3 2 2 2 4" xfId="3142" xr:uid="{00000000-0005-0000-0000-0000330C0000}"/>
    <cellStyle name="Komma 4 3 2 2 3 2 2 3" xfId="3143" xr:uid="{00000000-0005-0000-0000-0000340C0000}"/>
    <cellStyle name="Komma 4 3 2 2 3 2 2 4" xfId="3144" xr:uid="{00000000-0005-0000-0000-0000350C0000}"/>
    <cellStyle name="Komma 4 3 2 2 3 2 2 5" xfId="3145" xr:uid="{00000000-0005-0000-0000-0000360C0000}"/>
    <cellStyle name="Komma 4 3 2 2 3 2 3" xfId="3146" xr:uid="{00000000-0005-0000-0000-0000370C0000}"/>
    <cellStyle name="Komma 4 3 2 2 3 2 3 2" xfId="3147" xr:uid="{00000000-0005-0000-0000-0000380C0000}"/>
    <cellStyle name="Komma 4 3 2 2 3 2 3 3" xfId="3148" xr:uid="{00000000-0005-0000-0000-0000390C0000}"/>
    <cellStyle name="Komma 4 3 2 2 3 2 3 4" xfId="3149" xr:uid="{00000000-0005-0000-0000-00003A0C0000}"/>
    <cellStyle name="Komma 4 3 2 2 3 2 4" xfId="3150" xr:uid="{00000000-0005-0000-0000-00003B0C0000}"/>
    <cellStyle name="Komma 4 3 2 2 3 2 5" xfId="3151" xr:uid="{00000000-0005-0000-0000-00003C0C0000}"/>
    <cellStyle name="Komma 4 3 2 2 3 2 6" xfId="3152" xr:uid="{00000000-0005-0000-0000-00003D0C0000}"/>
    <cellStyle name="Komma 4 3 2 2 3 3" xfId="3153" xr:uid="{00000000-0005-0000-0000-00003E0C0000}"/>
    <cellStyle name="Komma 4 3 2 2 3 3 2" xfId="3154" xr:uid="{00000000-0005-0000-0000-00003F0C0000}"/>
    <cellStyle name="Komma 4 3 2 2 3 3 2 2" xfId="3155" xr:uid="{00000000-0005-0000-0000-0000400C0000}"/>
    <cellStyle name="Komma 4 3 2 2 3 3 2 3" xfId="3156" xr:uid="{00000000-0005-0000-0000-0000410C0000}"/>
    <cellStyle name="Komma 4 3 2 2 3 3 2 4" xfId="3157" xr:uid="{00000000-0005-0000-0000-0000420C0000}"/>
    <cellStyle name="Komma 4 3 2 2 3 3 3" xfId="3158" xr:uid="{00000000-0005-0000-0000-0000430C0000}"/>
    <cellStyle name="Komma 4 3 2 2 3 3 4" xfId="3159" xr:uid="{00000000-0005-0000-0000-0000440C0000}"/>
    <cellStyle name="Komma 4 3 2 2 3 3 5" xfId="3160" xr:uid="{00000000-0005-0000-0000-0000450C0000}"/>
    <cellStyle name="Komma 4 3 2 2 3 4" xfId="3161" xr:uid="{00000000-0005-0000-0000-0000460C0000}"/>
    <cellStyle name="Komma 4 3 2 2 3 4 2" xfId="3162" xr:uid="{00000000-0005-0000-0000-0000470C0000}"/>
    <cellStyle name="Komma 4 3 2 2 3 4 3" xfId="3163" xr:uid="{00000000-0005-0000-0000-0000480C0000}"/>
    <cellStyle name="Komma 4 3 2 2 3 4 4" xfId="3164" xr:uid="{00000000-0005-0000-0000-0000490C0000}"/>
    <cellStyle name="Komma 4 3 2 2 3 5" xfId="3165" xr:uid="{00000000-0005-0000-0000-00004A0C0000}"/>
    <cellStyle name="Komma 4 3 2 2 3 5 2" xfId="3166" xr:uid="{00000000-0005-0000-0000-00004B0C0000}"/>
    <cellStyle name="Komma 4 3 2 2 3 5 3" xfId="3167" xr:uid="{00000000-0005-0000-0000-00004C0C0000}"/>
    <cellStyle name="Komma 4 3 2 2 3 5 4" xfId="3168" xr:uid="{00000000-0005-0000-0000-00004D0C0000}"/>
    <cellStyle name="Komma 4 3 2 2 3 6" xfId="3169" xr:uid="{00000000-0005-0000-0000-00004E0C0000}"/>
    <cellStyle name="Komma 4 3 2 2 3 7" xfId="3170" xr:uid="{00000000-0005-0000-0000-00004F0C0000}"/>
    <cellStyle name="Komma 4 3 2 2 3 8" xfId="3171" xr:uid="{00000000-0005-0000-0000-0000500C0000}"/>
    <cellStyle name="Komma 4 3 2 2 4" xfId="3172" xr:uid="{00000000-0005-0000-0000-0000510C0000}"/>
    <cellStyle name="Komma 4 3 2 2 4 2" xfId="3173" xr:uid="{00000000-0005-0000-0000-0000520C0000}"/>
    <cellStyle name="Komma 4 3 2 2 4 2 2" xfId="3174" xr:uid="{00000000-0005-0000-0000-0000530C0000}"/>
    <cellStyle name="Komma 4 3 2 2 4 2 2 2" xfId="3175" xr:uid="{00000000-0005-0000-0000-0000540C0000}"/>
    <cellStyle name="Komma 4 3 2 2 4 2 2 3" xfId="3176" xr:uid="{00000000-0005-0000-0000-0000550C0000}"/>
    <cellStyle name="Komma 4 3 2 2 4 2 2 4" xfId="3177" xr:uid="{00000000-0005-0000-0000-0000560C0000}"/>
    <cellStyle name="Komma 4 3 2 2 4 2 3" xfId="3178" xr:uid="{00000000-0005-0000-0000-0000570C0000}"/>
    <cellStyle name="Komma 4 3 2 2 4 2 4" xfId="3179" xr:uid="{00000000-0005-0000-0000-0000580C0000}"/>
    <cellStyle name="Komma 4 3 2 2 4 2 5" xfId="3180" xr:uid="{00000000-0005-0000-0000-0000590C0000}"/>
    <cellStyle name="Komma 4 3 2 2 4 3" xfId="3181" xr:uid="{00000000-0005-0000-0000-00005A0C0000}"/>
    <cellStyle name="Komma 4 3 2 2 4 3 2" xfId="3182" xr:uid="{00000000-0005-0000-0000-00005B0C0000}"/>
    <cellStyle name="Komma 4 3 2 2 4 3 3" xfId="3183" xr:uid="{00000000-0005-0000-0000-00005C0C0000}"/>
    <cellStyle name="Komma 4 3 2 2 4 3 4" xfId="3184" xr:uid="{00000000-0005-0000-0000-00005D0C0000}"/>
    <cellStyle name="Komma 4 3 2 2 4 4" xfId="3185" xr:uid="{00000000-0005-0000-0000-00005E0C0000}"/>
    <cellStyle name="Komma 4 3 2 2 4 5" xfId="3186" xr:uid="{00000000-0005-0000-0000-00005F0C0000}"/>
    <cellStyle name="Komma 4 3 2 2 4 6" xfId="3187" xr:uid="{00000000-0005-0000-0000-0000600C0000}"/>
    <cellStyle name="Komma 4 3 2 2 5" xfId="3188" xr:uid="{00000000-0005-0000-0000-0000610C0000}"/>
    <cellStyle name="Komma 4 3 2 2 5 2" xfId="3189" xr:uid="{00000000-0005-0000-0000-0000620C0000}"/>
    <cellStyle name="Komma 4 3 2 2 5 2 2" xfId="3190" xr:uid="{00000000-0005-0000-0000-0000630C0000}"/>
    <cellStyle name="Komma 4 3 2 2 5 2 3" xfId="3191" xr:uid="{00000000-0005-0000-0000-0000640C0000}"/>
    <cellStyle name="Komma 4 3 2 2 5 2 4" xfId="3192" xr:uid="{00000000-0005-0000-0000-0000650C0000}"/>
    <cellStyle name="Komma 4 3 2 2 5 3" xfId="3193" xr:uid="{00000000-0005-0000-0000-0000660C0000}"/>
    <cellStyle name="Komma 4 3 2 2 5 4" xfId="3194" xr:uid="{00000000-0005-0000-0000-0000670C0000}"/>
    <cellStyle name="Komma 4 3 2 2 5 5" xfId="3195" xr:uid="{00000000-0005-0000-0000-0000680C0000}"/>
    <cellStyle name="Komma 4 3 2 2 6" xfId="3196" xr:uid="{00000000-0005-0000-0000-0000690C0000}"/>
    <cellStyle name="Komma 4 3 2 2 6 2" xfId="3197" xr:uid="{00000000-0005-0000-0000-00006A0C0000}"/>
    <cellStyle name="Komma 4 3 2 2 6 3" xfId="3198" xr:uid="{00000000-0005-0000-0000-00006B0C0000}"/>
    <cellStyle name="Komma 4 3 2 2 6 4" xfId="3199" xr:uid="{00000000-0005-0000-0000-00006C0C0000}"/>
    <cellStyle name="Komma 4 3 2 2 7" xfId="3200" xr:uid="{00000000-0005-0000-0000-00006D0C0000}"/>
    <cellStyle name="Komma 4 3 2 2 7 2" xfId="3201" xr:uid="{00000000-0005-0000-0000-00006E0C0000}"/>
    <cellStyle name="Komma 4 3 2 2 7 3" xfId="3202" xr:uid="{00000000-0005-0000-0000-00006F0C0000}"/>
    <cellStyle name="Komma 4 3 2 2 7 4" xfId="3203" xr:uid="{00000000-0005-0000-0000-0000700C0000}"/>
    <cellStyle name="Komma 4 3 2 2 8" xfId="3204" xr:uid="{00000000-0005-0000-0000-0000710C0000}"/>
    <cellStyle name="Komma 4 3 2 2 9" xfId="3205" xr:uid="{00000000-0005-0000-0000-0000720C0000}"/>
    <cellStyle name="Komma 4 3 2 3" xfId="3206" xr:uid="{00000000-0005-0000-0000-0000730C0000}"/>
    <cellStyle name="Komma 4 3 2 3 2" xfId="3207" xr:uid="{00000000-0005-0000-0000-0000740C0000}"/>
    <cellStyle name="Komma 4 3 2 3 2 2" xfId="3208" xr:uid="{00000000-0005-0000-0000-0000750C0000}"/>
    <cellStyle name="Komma 4 3 2 3 2 2 2" xfId="3209" xr:uid="{00000000-0005-0000-0000-0000760C0000}"/>
    <cellStyle name="Komma 4 3 2 3 2 2 2 2" xfId="3210" xr:uid="{00000000-0005-0000-0000-0000770C0000}"/>
    <cellStyle name="Komma 4 3 2 3 2 2 2 3" xfId="3211" xr:uid="{00000000-0005-0000-0000-0000780C0000}"/>
    <cellStyle name="Komma 4 3 2 3 2 2 2 4" xfId="3212" xr:uid="{00000000-0005-0000-0000-0000790C0000}"/>
    <cellStyle name="Komma 4 3 2 3 2 2 3" xfId="3213" xr:uid="{00000000-0005-0000-0000-00007A0C0000}"/>
    <cellStyle name="Komma 4 3 2 3 2 2 4" xfId="3214" xr:uid="{00000000-0005-0000-0000-00007B0C0000}"/>
    <cellStyle name="Komma 4 3 2 3 2 2 5" xfId="3215" xr:uid="{00000000-0005-0000-0000-00007C0C0000}"/>
    <cellStyle name="Komma 4 3 2 3 2 3" xfId="3216" xr:uid="{00000000-0005-0000-0000-00007D0C0000}"/>
    <cellStyle name="Komma 4 3 2 3 2 3 2" xfId="3217" xr:uid="{00000000-0005-0000-0000-00007E0C0000}"/>
    <cellStyle name="Komma 4 3 2 3 2 3 3" xfId="3218" xr:uid="{00000000-0005-0000-0000-00007F0C0000}"/>
    <cellStyle name="Komma 4 3 2 3 2 3 4" xfId="3219" xr:uid="{00000000-0005-0000-0000-0000800C0000}"/>
    <cellStyle name="Komma 4 3 2 3 2 4" xfId="3220" xr:uid="{00000000-0005-0000-0000-0000810C0000}"/>
    <cellStyle name="Komma 4 3 2 3 2 5" xfId="3221" xr:uid="{00000000-0005-0000-0000-0000820C0000}"/>
    <cellStyle name="Komma 4 3 2 3 2 6" xfId="3222" xr:uid="{00000000-0005-0000-0000-0000830C0000}"/>
    <cellStyle name="Komma 4 3 2 3 3" xfId="3223" xr:uid="{00000000-0005-0000-0000-0000840C0000}"/>
    <cellStyle name="Komma 4 3 2 3 3 2" xfId="3224" xr:uid="{00000000-0005-0000-0000-0000850C0000}"/>
    <cellStyle name="Komma 4 3 2 3 3 2 2" xfId="3225" xr:uid="{00000000-0005-0000-0000-0000860C0000}"/>
    <cellStyle name="Komma 4 3 2 3 3 2 3" xfId="3226" xr:uid="{00000000-0005-0000-0000-0000870C0000}"/>
    <cellStyle name="Komma 4 3 2 3 3 2 4" xfId="3227" xr:uid="{00000000-0005-0000-0000-0000880C0000}"/>
    <cellStyle name="Komma 4 3 2 3 3 3" xfId="3228" xr:uid="{00000000-0005-0000-0000-0000890C0000}"/>
    <cellStyle name="Komma 4 3 2 3 3 4" xfId="3229" xr:uid="{00000000-0005-0000-0000-00008A0C0000}"/>
    <cellStyle name="Komma 4 3 2 3 3 5" xfId="3230" xr:uid="{00000000-0005-0000-0000-00008B0C0000}"/>
    <cellStyle name="Komma 4 3 2 3 4" xfId="3231" xr:uid="{00000000-0005-0000-0000-00008C0C0000}"/>
    <cellStyle name="Komma 4 3 2 3 4 2" xfId="3232" xr:uid="{00000000-0005-0000-0000-00008D0C0000}"/>
    <cellStyle name="Komma 4 3 2 3 4 3" xfId="3233" xr:uid="{00000000-0005-0000-0000-00008E0C0000}"/>
    <cellStyle name="Komma 4 3 2 3 4 4" xfId="3234" xr:uid="{00000000-0005-0000-0000-00008F0C0000}"/>
    <cellStyle name="Komma 4 3 2 3 5" xfId="3235" xr:uid="{00000000-0005-0000-0000-0000900C0000}"/>
    <cellStyle name="Komma 4 3 2 3 5 2" xfId="3236" xr:uid="{00000000-0005-0000-0000-0000910C0000}"/>
    <cellStyle name="Komma 4 3 2 3 5 3" xfId="3237" xr:uid="{00000000-0005-0000-0000-0000920C0000}"/>
    <cellStyle name="Komma 4 3 2 3 5 4" xfId="3238" xr:uid="{00000000-0005-0000-0000-0000930C0000}"/>
    <cellStyle name="Komma 4 3 2 3 6" xfId="3239" xr:uid="{00000000-0005-0000-0000-0000940C0000}"/>
    <cellStyle name="Komma 4 3 2 3 7" xfId="3240" xr:uid="{00000000-0005-0000-0000-0000950C0000}"/>
    <cellStyle name="Komma 4 3 2 3 8" xfId="3241" xr:uid="{00000000-0005-0000-0000-0000960C0000}"/>
    <cellStyle name="Komma 4 3 2 4" xfId="3242" xr:uid="{00000000-0005-0000-0000-0000970C0000}"/>
    <cellStyle name="Komma 4 3 2 4 2" xfId="3243" xr:uid="{00000000-0005-0000-0000-0000980C0000}"/>
    <cellStyle name="Komma 4 3 2 4 2 2" xfId="3244" xr:uid="{00000000-0005-0000-0000-0000990C0000}"/>
    <cellStyle name="Komma 4 3 2 4 2 2 2" xfId="3245" xr:uid="{00000000-0005-0000-0000-00009A0C0000}"/>
    <cellStyle name="Komma 4 3 2 4 2 2 2 2" xfId="3246" xr:uid="{00000000-0005-0000-0000-00009B0C0000}"/>
    <cellStyle name="Komma 4 3 2 4 2 2 2 3" xfId="3247" xr:uid="{00000000-0005-0000-0000-00009C0C0000}"/>
    <cellStyle name="Komma 4 3 2 4 2 2 2 4" xfId="3248" xr:uid="{00000000-0005-0000-0000-00009D0C0000}"/>
    <cellStyle name="Komma 4 3 2 4 2 2 3" xfId="3249" xr:uid="{00000000-0005-0000-0000-00009E0C0000}"/>
    <cellStyle name="Komma 4 3 2 4 2 2 4" xfId="3250" xr:uid="{00000000-0005-0000-0000-00009F0C0000}"/>
    <cellStyle name="Komma 4 3 2 4 2 2 5" xfId="3251" xr:uid="{00000000-0005-0000-0000-0000A00C0000}"/>
    <cellStyle name="Komma 4 3 2 4 2 3" xfId="3252" xr:uid="{00000000-0005-0000-0000-0000A10C0000}"/>
    <cellStyle name="Komma 4 3 2 4 2 3 2" xfId="3253" xr:uid="{00000000-0005-0000-0000-0000A20C0000}"/>
    <cellStyle name="Komma 4 3 2 4 2 3 3" xfId="3254" xr:uid="{00000000-0005-0000-0000-0000A30C0000}"/>
    <cellStyle name="Komma 4 3 2 4 2 3 4" xfId="3255" xr:uid="{00000000-0005-0000-0000-0000A40C0000}"/>
    <cellStyle name="Komma 4 3 2 4 2 4" xfId="3256" xr:uid="{00000000-0005-0000-0000-0000A50C0000}"/>
    <cellStyle name="Komma 4 3 2 4 2 5" xfId="3257" xr:uid="{00000000-0005-0000-0000-0000A60C0000}"/>
    <cellStyle name="Komma 4 3 2 4 2 6" xfId="3258" xr:uid="{00000000-0005-0000-0000-0000A70C0000}"/>
    <cellStyle name="Komma 4 3 2 4 3" xfId="3259" xr:uid="{00000000-0005-0000-0000-0000A80C0000}"/>
    <cellStyle name="Komma 4 3 2 4 3 2" xfId="3260" xr:uid="{00000000-0005-0000-0000-0000A90C0000}"/>
    <cellStyle name="Komma 4 3 2 4 3 2 2" xfId="3261" xr:uid="{00000000-0005-0000-0000-0000AA0C0000}"/>
    <cellStyle name="Komma 4 3 2 4 3 2 3" xfId="3262" xr:uid="{00000000-0005-0000-0000-0000AB0C0000}"/>
    <cellStyle name="Komma 4 3 2 4 3 2 4" xfId="3263" xr:uid="{00000000-0005-0000-0000-0000AC0C0000}"/>
    <cellStyle name="Komma 4 3 2 4 3 3" xfId="3264" xr:uid="{00000000-0005-0000-0000-0000AD0C0000}"/>
    <cellStyle name="Komma 4 3 2 4 3 4" xfId="3265" xr:uid="{00000000-0005-0000-0000-0000AE0C0000}"/>
    <cellStyle name="Komma 4 3 2 4 3 5" xfId="3266" xr:uid="{00000000-0005-0000-0000-0000AF0C0000}"/>
    <cellStyle name="Komma 4 3 2 4 4" xfId="3267" xr:uid="{00000000-0005-0000-0000-0000B00C0000}"/>
    <cellStyle name="Komma 4 3 2 4 4 2" xfId="3268" xr:uid="{00000000-0005-0000-0000-0000B10C0000}"/>
    <cellStyle name="Komma 4 3 2 4 4 3" xfId="3269" xr:uid="{00000000-0005-0000-0000-0000B20C0000}"/>
    <cellStyle name="Komma 4 3 2 4 4 4" xfId="3270" xr:uid="{00000000-0005-0000-0000-0000B30C0000}"/>
    <cellStyle name="Komma 4 3 2 4 5" xfId="3271" xr:uid="{00000000-0005-0000-0000-0000B40C0000}"/>
    <cellStyle name="Komma 4 3 2 4 5 2" xfId="3272" xr:uid="{00000000-0005-0000-0000-0000B50C0000}"/>
    <cellStyle name="Komma 4 3 2 4 5 3" xfId="3273" xr:uid="{00000000-0005-0000-0000-0000B60C0000}"/>
    <cellStyle name="Komma 4 3 2 4 5 4" xfId="3274" xr:uid="{00000000-0005-0000-0000-0000B70C0000}"/>
    <cellStyle name="Komma 4 3 2 4 6" xfId="3275" xr:uid="{00000000-0005-0000-0000-0000B80C0000}"/>
    <cellStyle name="Komma 4 3 2 4 7" xfId="3276" xr:uid="{00000000-0005-0000-0000-0000B90C0000}"/>
    <cellStyle name="Komma 4 3 2 4 8" xfId="3277" xr:uid="{00000000-0005-0000-0000-0000BA0C0000}"/>
    <cellStyle name="Komma 4 3 2 5" xfId="3278" xr:uid="{00000000-0005-0000-0000-0000BB0C0000}"/>
    <cellStyle name="Komma 4 3 2 5 2" xfId="3279" xr:uid="{00000000-0005-0000-0000-0000BC0C0000}"/>
    <cellStyle name="Komma 4 3 2 5 2 2" xfId="3280" xr:uid="{00000000-0005-0000-0000-0000BD0C0000}"/>
    <cellStyle name="Komma 4 3 2 5 2 2 2" xfId="3281" xr:uid="{00000000-0005-0000-0000-0000BE0C0000}"/>
    <cellStyle name="Komma 4 3 2 5 2 2 3" xfId="3282" xr:uid="{00000000-0005-0000-0000-0000BF0C0000}"/>
    <cellStyle name="Komma 4 3 2 5 2 2 4" xfId="3283" xr:uid="{00000000-0005-0000-0000-0000C00C0000}"/>
    <cellStyle name="Komma 4 3 2 5 2 3" xfId="3284" xr:uid="{00000000-0005-0000-0000-0000C10C0000}"/>
    <cellStyle name="Komma 4 3 2 5 2 4" xfId="3285" xr:uid="{00000000-0005-0000-0000-0000C20C0000}"/>
    <cellStyle name="Komma 4 3 2 5 2 5" xfId="3286" xr:uid="{00000000-0005-0000-0000-0000C30C0000}"/>
    <cellStyle name="Komma 4 3 2 5 3" xfId="3287" xr:uid="{00000000-0005-0000-0000-0000C40C0000}"/>
    <cellStyle name="Komma 4 3 2 5 3 2" xfId="3288" xr:uid="{00000000-0005-0000-0000-0000C50C0000}"/>
    <cellStyle name="Komma 4 3 2 5 3 3" xfId="3289" xr:uid="{00000000-0005-0000-0000-0000C60C0000}"/>
    <cellStyle name="Komma 4 3 2 5 3 4" xfId="3290" xr:uid="{00000000-0005-0000-0000-0000C70C0000}"/>
    <cellStyle name="Komma 4 3 2 5 4" xfId="3291" xr:uid="{00000000-0005-0000-0000-0000C80C0000}"/>
    <cellStyle name="Komma 4 3 2 5 5" xfId="3292" xr:uid="{00000000-0005-0000-0000-0000C90C0000}"/>
    <cellStyle name="Komma 4 3 2 5 6" xfId="3293" xr:uid="{00000000-0005-0000-0000-0000CA0C0000}"/>
    <cellStyle name="Komma 4 3 2 6" xfId="3294" xr:uid="{00000000-0005-0000-0000-0000CB0C0000}"/>
    <cellStyle name="Komma 4 3 2 6 2" xfId="3295" xr:uid="{00000000-0005-0000-0000-0000CC0C0000}"/>
    <cellStyle name="Komma 4 3 2 6 2 2" xfId="3296" xr:uid="{00000000-0005-0000-0000-0000CD0C0000}"/>
    <cellStyle name="Komma 4 3 2 6 2 3" xfId="3297" xr:uid="{00000000-0005-0000-0000-0000CE0C0000}"/>
    <cellStyle name="Komma 4 3 2 6 2 4" xfId="3298" xr:uid="{00000000-0005-0000-0000-0000CF0C0000}"/>
    <cellStyle name="Komma 4 3 2 6 3" xfId="3299" xr:uid="{00000000-0005-0000-0000-0000D00C0000}"/>
    <cellStyle name="Komma 4 3 2 6 4" xfId="3300" xr:uid="{00000000-0005-0000-0000-0000D10C0000}"/>
    <cellStyle name="Komma 4 3 2 6 5" xfId="3301" xr:uid="{00000000-0005-0000-0000-0000D20C0000}"/>
    <cellStyle name="Komma 4 3 2 7" xfId="3302" xr:uid="{00000000-0005-0000-0000-0000D30C0000}"/>
    <cellStyle name="Komma 4 3 2 7 2" xfId="3303" xr:uid="{00000000-0005-0000-0000-0000D40C0000}"/>
    <cellStyle name="Komma 4 3 2 7 2 2" xfId="3304" xr:uid="{00000000-0005-0000-0000-0000D50C0000}"/>
    <cellStyle name="Komma 4 3 2 7 2 3" xfId="3305" xr:uid="{00000000-0005-0000-0000-0000D60C0000}"/>
    <cellStyle name="Komma 4 3 2 7 2 4" xfId="3306" xr:uid="{00000000-0005-0000-0000-0000D70C0000}"/>
    <cellStyle name="Komma 4 3 2 7 3" xfId="3307" xr:uid="{00000000-0005-0000-0000-0000D80C0000}"/>
    <cellStyle name="Komma 4 3 2 7 4" xfId="3308" xr:uid="{00000000-0005-0000-0000-0000D90C0000}"/>
    <cellStyle name="Komma 4 3 2 7 5" xfId="3309" xr:uid="{00000000-0005-0000-0000-0000DA0C0000}"/>
    <cellStyle name="Komma 4 3 2 8" xfId="3310" xr:uid="{00000000-0005-0000-0000-0000DB0C0000}"/>
    <cellStyle name="Komma 4 3 2 8 2" xfId="3311" xr:uid="{00000000-0005-0000-0000-0000DC0C0000}"/>
    <cellStyle name="Komma 4 3 2 8 3" xfId="3312" xr:uid="{00000000-0005-0000-0000-0000DD0C0000}"/>
    <cellStyle name="Komma 4 3 2 8 4" xfId="3313" xr:uid="{00000000-0005-0000-0000-0000DE0C0000}"/>
    <cellStyle name="Komma 4 3 2 9" xfId="3314" xr:uid="{00000000-0005-0000-0000-0000DF0C0000}"/>
    <cellStyle name="Komma 4 3 2 9 2" xfId="3315" xr:uid="{00000000-0005-0000-0000-0000E00C0000}"/>
    <cellStyle name="Komma 4 3 2 9 3" xfId="3316" xr:uid="{00000000-0005-0000-0000-0000E10C0000}"/>
    <cellStyle name="Komma 4 3 2 9 4" xfId="3317" xr:uid="{00000000-0005-0000-0000-0000E20C0000}"/>
    <cellStyle name="Komma 4 3 3" xfId="3318" xr:uid="{00000000-0005-0000-0000-0000E30C0000}"/>
    <cellStyle name="Komma 4 3 3 10" xfId="3319" xr:uid="{00000000-0005-0000-0000-0000E40C0000}"/>
    <cellStyle name="Komma 4 3 3 2" xfId="3320" xr:uid="{00000000-0005-0000-0000-0000E50C0000}"/>
    <cellStyle name="Komma 4 3 3 2 2" xfId="3321" xr:uid="{00000000-0005-0000-0000-0000E60C0000}"/>
    <cellStyle name="Komma 4 3 3 2 2 2" xfId="3322" xr:uid="{00000000-0005-0000-0000-0000E70C0000}"/>
    <cellStyle name="Komma 4 3 3 2 2 2 2" xfId="3323" xr:uid="{00000000-0005-0000-0000-0000E80C0000}"/>
    <cellStyle name="Komma 4 3 3 2 2 2 2 2" xfId="3324" xr:uid="{00000000-0005-0000-0000-0000E90C0000}"/>
    <cellStyle name="Komma 4 3 3 2 2 2 2 3" xfId="3325" xr:uid="{00000000-0005-0000-0000-0000EA0C0000}"/>
    <cellStyle name="Komma 4 3 3 2 2 2 2 4" xfId="3326" xr:uid="{00000000-0005-0000-0000-0000EB0C0000}"/>
    <cellStyle name="Komma 4 3 3 2 2 2 3" xfId="3327" xr:uid="{00000000-0005-0000-0000-0000EC0C0000}"/>
    <cellStyle name="Komma 4 3 3 2 2 2 4" xfId="3328" xr:uid="{00000000-0005-0000-0000-0000ED0C0000}"/>
    <cellStyle name="Komma 4 3 3 2 2 2 5" xfId="3329" xr:uid="{00000000-0005-0000-0000-0000EE0C0000}"/>
    <cellStyle name="Komma 4 3 3 2 2 3" xfId="3330" xr:uid="{00000000-0005-0000-0000-0000EF0C0000}"/>
    <cellStyle name="Komma 4 3 3 2 2 3 2" xfId="3331" xr:uid="{00000000-0005-0000-0000-0000F00C0000}"/>
    <cellStyle name="Komma 4 3 3 2 2 3 3" xfId="3332" xr:uid="{00000000-0005-0000-0000-0000F10C0000}"/>
    <cellStyle name="Komma 4 3 3 2 2 3 4" xfId="3333" xr:uid="{00000000-0005-0000-0000-0000F20C0000}"/>
    <cellStyle name="Komma 4 3 3 2 2 4" xfId="3334" xr:uid="{00000000-0005-0000-0000-0000F30C0000}"/>
    <cellStyle name="Komma 4 3 3 2 2 5" xfId="3335" xr:uid="{00000000-0005-0000-0000-0000F40C0000}"/>
    <cellStyle name="Komma 4 3 3 2 2 6" xfId="3336" xr:uid="{00000000-0005-0000-0000-0000F50C0000}"/>
    <cellStyle name="Komma 4 3 3 2 3" xfId="3337" xr:uid="{00000000-0005-0000-0000-0000F60C0000}"/>
    <cellStyle name="Komma 4 3 3 2 3 2" xfId="3338" xr:uid="{00000000-0005-0000-0000-0000F70C0000}"/>
    <cellStyle name="Komma 4 3 3 2 3 2 2" xfId="3339" xr:uid="{00000000-0005-0000-0000-0000F80C0000}"/>
    <cellStyle name="Komma 4 3 3 2 3 2 3" xfId="3340" xr:uid="{00000000-0005-0000-0000-0000F90C0000}"/>
    <cellStyle name="Komma 4 3 3 2 3 2 4" xfId="3341" xr:uid="{00000000-0005-0000-0000-0000FA0C0000}"/>
    <cellStyle name="Komma 4 3 3 2 3 3" xfId="3342" xr:uid="{00000000-0005-0000-0000-0000FB0C0000}"/>
    <cellStyle name="Komma 4 3 3 2 3 4" xfId="3343" xr:uid="{00000000-0005-0000-0000-0000FC0C0000}"/>
    <cellStyle name="Komma 4 3 3 2 3 5" xfId="3344" xr:uid="{00000000-0005-0000-0000-0000FD0C0000}"/>
    <cellStyle name="Komma 4 3 3 2 4" xfId="3345" xr:uid="{00000000-0005-0000-0000-0000FE0C0000}"/>
    <cellStyle name="Komma 4 3 3 2 4 2" xfId="3346" xr:uid="{00000000-0005-0000-0000-0000FF0C0000}"/>
    <cellStyle name="Komma 4 3 3 2 4 3" xfId="3347" xr:uid="{00000000-0005-0000-0000-0000000D0000}"/>
    <cellStyle name="Komma 4 3 3 2 4 4" xfId="3348" xr:uid="{00000000-0005-0000-0000-0000010D0000}"/>
    <cellStyle name="Komma 4 3 3 2 5" xfId="3349" xr:uid="{00000000-0005-0000-0000-0000020D0000}"/>
    <cellStyle name="Komma 4 3 3 2 5 2" xfId="3350" xr:uid="{00000000-0005-0000-0000-0000030D0000}"/>
    <cellStyle name="Komma 4 3 3 2 5 3" xfId="3351" xr:uid="{00000000-0005-0000-0000-0000040D0000}"/>
    <cellStyle name="Komma 4 3 3 2 5 4" xfId="3352" xr:uid="{00000000-0005-0000-0000-0000050D0000}"/>
    <cellStyle name="Komma 4 3 3 2 6" xfId="3353" xr:uid="{00000000-0005-0000-0000-0000060D0000}"/>
    <cellStyle name="Komma 4 3 3 2 7" xfId="3354" xr:uid="{00000000-0005-0000-0000-0000070D0000}"/>
    <cellStyle name="Komma 4 3 3 2 8" xfId="3355" xr:uid="{00000000-0005-0000-0000-0000080D0000}"/>
    <cellStyle name="Komma 4 3 3 3" xfId="3356" xr:uid="{00000000-0005-0000-0000-0000090D0000}"/>
    <cellStyle name="Komma 4 3 3 3 2" xfId="3357" xr:uid="{00000000-0005-0000-0000-00000A0D0000}"/>
    <cellStyle name="Komma 4 3 3 3 2 2" xfId="3358" xr:uid="{00000000-0005-0000-0000-00000B0D0000}"/>
    <cellStyle name="Komma 4 3 3 3 2 2 2" xfId="3359" xr:uid="{00000000-0005-0000-0000-00000C0D0000}"/>
    <cellStyle name="Komma 4 3 3 3 2 2 2 2" xfId="3360" xr:uid="{00000000-0005-0000-0000-00000D0D0000}"/>
    <cellStyle name="Komma 4 3 3 3 2 2 2 3" xfId="3361" xr:uid="{00000000-0005-0000-0000-00000E0D0000}"/>
    <cellStyle name="Komma 4 3 3 3 2 2 2 4" xfId="3362" xr:uid="{00000000-0005-0000-0000-00000F0D0000}"/>
    <cellStyle name="Komma 4 3 3 3 2 2 3" xfId="3363" xr:uid="{00000000-0005-0000-0000-0000100D0000}"/>
    <cellStyle name="Komma 4 3 3 3 2 2 4" xfId="3364" xr:uid="{00000000-0005-0000-0000-0000110D0000}"/>
    <cellStyle name="Komma 4 3 3 3 2 2 5" xfId="3365" xr:uid="{00000000-0005-0000-0000-0000120D0000}"/>
    <cellStyle name="Komma 4 3 3 3 2 3" xfId="3366" xr:uid="{00000000-0005-0000-0000-0000130D0000}"/>
    <cellStyle name="Komma 4 3 3 3 2 3 2" xfId="3367" xr:uid="{00000000-0005-0000-0000-0000140D0000}"/>
    <cellStyle name="Komma 4 3 3 3 2 3 3" xfId="3368" xr:uid="{00000000-0005-0000-0000-0000150D0000}"/>
    <cellStyle name="Komma 4 3 3 3 2 3 4" xfId="3369" xr:uid="{00000000-0005-0000-0000-0000160D0000}"/>
    <cellStyle name="Komma 4 3 3 3 2 4" xfId="3370" xr:uid="{00000000-0005-0000-0000-0000170D0000}"/>
    <cellStyle name="Komma 4 3 3 3 2 5" xfId="3371" xr:uid="{00000000-0005-0000-0000-0000180D0000}"/>
    <cellStyle name="Komma 4 3 3 3 2 6" xfId="3372" xr:uid="{00000000-0005-0000-0000-0000190D0000}"/>
    <cellStyle name="Komma 4 3 3 3 3" xfId="3373" xr:uid="{00000000-0005-0000-0000-00001A0D0000}"/>
    <cellStyle name="Komma 4 3 3 3 3 2" xfId="3374" xr:uid="{00000000-0005-0000-0000-00001B0D0000}"/>
    <cellStyle name="Komma 4 3 3 3 3 2 2" xfId="3375" xr:uid="{00000000-0005-0000-0000-00001C0D0000}"/>
    <cellStyle name="Komma 4 3 3 3 3 2 3" xfId="3376" xr:uid="{00000000-0005-0000-0000-00001D0D0000}"/>
    <cellStyle name="Komma 4 3 3 3 3 2 4" xfId="3377" xr:uid="{00000000-0005-0000-0000-00001E0D0000}"/>
    <cellStyle name="Komma 4 3 3 3 3 3" xfId="3378" xr:uid="{00000000-0005-0000-0000-00001F0D0000}"/>
    <cellStyle name="Komma 4 3 3 3 3 4" xfId="3379" xr:uid="{00000000-0005-0000-0000-0000200D0000}"/>
    <cellStyle name="Komma 4 3 3 3 3 5" xfId="3380" xr:uid="{00000000-0005-0000-0000-0000210D0000}"/>
    <cellStyle name="Komma 4 3 3 3 4" xfId="3381" xr:uid="{00000000-0005-0000-0000-0000220D0000}"/>
    <cellStyle name="Komma 4 3 3 3 4 2" xfId="3382" xr:uid="{00000000-0005-0000-0000-0000230D0000}"/>
    <cellStyle name="Komma 4 3 3 3 4 3" xfId="3383" xr:uid="{00000000-0005-0000-0000-0000240D0000}"/>
    <cellStyle name="Komma 4 3 3 3 4 4" xfId="3384" xr:uid="{00000000-0005-0000-0000-0000250D0000}"/>
    <cellStyle name="Komma 4 3 3 3 5" xfId="3385" xr:uid="{00000000-0005-0000-0000-0000260D0000}"/>
    <cellStyle name="Komma 4 3 3 3 5 2" xfId="3386" xr:uid="{00000000-0005-0000-0000-0000270D0000}"/>
    <cellStyle name="Komma 4 3 3 3 5 3" xfId="3387" xr:uid="{00000000-0005-0000-0000-0000280D0000}"/>
    <cellStyle name="Komma 4 3 3 3 5 4" xfId="3388" xr:uid="{00000000-0005-0000-0000-0000290D0000}"/>
    <cellStyle name="Komma 4 3 3 3 6" xfId="3389" xr:uid="{00000000-0005-0000-0000-00002A0D0000}"/>
    <cellStyle name="Komma 4 3 3 3 7" xfId="3390" xr:uid="{00000000-0005-0000-0000-00002B0D0000}"/>
    <cellStyle name="Komma 4 3 3 3 8" xfId="3391" xr:uid="{00000000-0005-0000-0000-00002C0D0000}"/>
    <cellStyle name="Komma 4 3 3 4" xfId="3392" xr:uid="{00000000-0005-0000-0000-00002D0D0000}"/>
    <cellStyle name="Komma 4 3 3 4 2" xfId="3393" xr:uid="{00000000-0005-0000-0000-00002E0D0000}"/>
    <cellStyle name="Komma 4 3 3 4 2 2" xfId="3394" xr:uid="{00000000-0005-0000-0000-00002F0D0000}"/>
    <cellStyle name="Komma 4 3 3 4 2 2 2" xfId="3395" xr:uid="{00000000-0005-0000-0000-0000300D0000}"/>
    <cellStyle name="Komma 4 3 3 4 2 2 3" xfId="3396" xr:uid="{00000000-0005-0000-0000-0000310D0000}"/>
    <cellStyle name="Komma 4 3 3 4 2 2 4" xfId="3397" xr:uid="{00000000-0005-0000-0000-0000320D0000}"/>
    <cellStyle name="Komma 4 3 3 4 2 3" xfId="3398" xr:uid="{00000000-0005-0000-0000-0000330D0000}"/>
    <cellStyle name="Komma 4 3 3 4 2 4" xfId="3399" xr:uid="{00000000-0005-0000-0000-0000340D0000}"/>
    <cellStyle name="Komma 4 3 3 4 2 5" xfId="3400" xr:uid="{00000000-0005-0000-0000-0000350D0000}"/>
    <cellStyle name="Komma 4 3 3 4 3" xfId="3401" xr:uid="{00000000-0005-0000-0000-0000360D0000}"/>
    <cellStyle name="Komma 4 3 3 4 3 2" xfId="3402" xr:uid="{00000000-0005-0000-0000-0000370D0000}"/>
    <cellStyle name="Komma 4 3 3 4 3 3" xfId="3403" xr:uid="{00000000-0005-0000-0000-0000380D0000}"/>
    <cellStyle name="Komma 4 3 3 4 3 4" xfId="3404" xr:uid="{00000000-0005-0000-0000-0000390D0000}"/>
    <cellStyle name="Komma 4 3 3 4 4" xfId="3405" xr:uid="{00000000-0005-0000-0000-00003A0D0000}"/>
    <cellStyle name="Komma 4 3 3 4 5" xfId="3406" xr:uid="{00000000-0005-0000-0000-00003B0D0000}"/>
    <cellStyle name="Komma 4 3 3 4 6" xfId="3407" xr:uid="{00000000-0005-0000-0000-00003C0D0000}"/>
    <cellStyle name="Komma 4 3 3 5" xfId="3408" xr:uid="{00000000-0005-0000-0000-00003D0D0000}"/>
    <cellStyle name="Komma 4 3 3 5 2" xfId="3409" xr:uid="{00000000-0005-0000-0000-00003E0D0000}"/>
    <cellStyle name="Komma 4 3 3 5 2 2" xfId="3410" xr:uid="{00000000-0005-0000-0000-00003F0D0000}"/>
    <cellStyle name="Komma 4 3 3 5 2 3" xfId="3411" xr:uid="{00000000-0005-0000-0000-0000400D0000}"/>
    <cellStyle name="Komma 4 3 3 5 2 4" xfId="3412" xr:uid="{00000000-0005-0000-0000-0000410D0000}"/>
    <cellStyle name="Komma 4 3 3 5 3" xfId="3413" xr:uid="{00000000-0005-0000-0000-0000420D0000}"/>
    <cellStyle name="Komma 4 3 3 5 4" xfId="3414" xr:uid="{00000000-0005-0000-0000-0000430D0000}"/>
    <cellStyle name="Komma 4 3 3 5 5" xfId="3415" xr:uid="{00000000-0005-0000-0000-0000440D0000}"/>
    <cellStyle name="Komma 4 3 3 6" xfId="3416" xr:uid="{00000000-0005-0000-0000-0000450D0000}"/>
    <cellStyle name="Komma 4 3 3 6 2" xfId="3417" xr:uid="{00000000-0005-0000-0000-0000460D0000}"/>
    <cellStyle name="Komma 4 3 3 6 3" xfId="3418" xr:uid="{00000000-0005-0000-0000-0000470D0000}"/>
    <cellStyle name="Komma 4 3 3 6 4" xfId="3419" xr:uid="{00000000-0005-0000-0000-0000480D0000}"/>
    <cellStyle name="Komma 4 3 3 7" xfId="3420" xr:uid="{00000000-0005-0000-0000-0000490D0000}"/>
    <cellStyle name="Komma 4 3 3 7 2" xfId="3421" xr:uid="{00000000-0005-0000-0000-00004A0D0000}"/>
    <cellStyle name="Komma 4 3 3 7 3" xfId="3422" xr:uid="{00000000-0005-0000-0000-00004B0D0000}"/>
    <cellStyle name="Komma 4 3 3 7 4" xfId="3423" xr:uid="{00000000-0005-0000-0000-00004C0D0000}"/>
    <cellStyle name="Komma 4 3 3 8" xfId="3424" xr:uid="{00000000-0005-0000-0000-00004D0D0000}"/>
    <cellStyle name="Komma 4 3 3 9" xfId="3425" xr:uid="{00000000-0005-0000-0000-00004E0D0000}"/>
    <cellStyle name="Komma 4 3 4" xfId="3426" xr:uid="{00000000-0005-0000-0000-00004F0D0000}"/>
    <cellStyle name="Komma 4 3 4 2" xfId="3427" xr:uid="{00000000-0005-0000-0000-0000500D0000}"/>
    <cellStyle name="Komma 4 3 4 2 2" xfId="3428" xr:uid="{00000000-0005-0000-0000-0000510D0000}"/>
    <cellStyle name="Komma 4 3 4 2 2 2" xfId="3429" xr:uid="{00000000-0005-0000-0000-0000520D0000}"/>
    <cellStyle name="Komma 4 3 4 2 2 2 2" xfId="3430" xr:uid="{00000000-0005-0000-0000-0000530D0000}"/>
    <cellStyle name="Komma 4 3 4 2 2 2 3" xfId="3431" xr:uid="{00000000-0005-0000-0000-0000540D0000}"/>
    <cellStyle name="Komma 4 3 4 2 2 2 4" xfId="3432" xr:uid="{00000000-0005-0000-0000-0000550D0000}"/>
    <cellStyle name="Komma 4 3 4 2 2 3" xfId="3433" xr:uid="{00000000-0005-0000-0000-0000560D0000}"/>
    <cellStyle name="Komma 4 3 4 2 2 4" xfId="3434" xr:uid="{00000000-0005-0000-0000-0000570D0000}"/>
    <cellStyle name="Komma 4 3 4 2 2 5" xfId="3435" xr:uid="{00000000-0005-0000-0000-0000580D0000}"/>
    <cellStyle name="Komma 4 3 4 2 3" xfId="3436" xr:uid="{00000000-0005-0000-0000-0000590D0000}"/>
    <cellStyle name="Komma 4 3 4 2 3 2" xfId="3437" xr:uid="{00000000-0005-0000-0000-00005A0D0000}"/>
    <cellStyle name="Komma 4 3 4 2 3 3" xfId="3438" xr:uid="{00000000-0005-0000-0000-00005B0D0000}"/>
    <cellStyle name="Komma 4 3 4 2 3 4" xfId="3439" xr:uid="{00000000-0005-0000-0000-00005C0D0000}"/>
    <cellStyle name="Komma 4 3 4 2 4" xfId="3440" xr:uid="{00000000-0005-0000-0000-00005D0D0000}"/>
    <cellStyle name="Komma 4 3 4 2 5" xfId="3441" xr:uid="{00000000-0005-0000-0000-00005E0D0000}"/>
    <cellStyle name="Komma 4 3 4 2 6" xfId="3442" xr:uid="{00000000-0005-0000-0000-00005F0D0000}"/>
    <cellStyle name="Komma 4 3 4 3" xfId="3443" xr:uid="{00000000-0005-0000-0000-0000600D0000}"/>
    <cellStyle name="Komma 4 3 4 3 2" xfId="3444" xr:uid="{00000000-0005-0000-0000-0000610D0000}"/>
    <cellStyle name="Komma 4 3 4 3 2 2" xfId="3445" xr:uid="{00000000-0005-0000-0000-0000620D0000}"/>
    <cellStyle name="Komma 4 3 4 3 2 3" xfId="3446" xr:uid="{00000000-0005-0000-0000-0000630D0000}"/>
    <cellStyle name="Komma 4 3 4 3 2 4" xfId="3447" xr:uid="{00000000-0005-0000-0000-0000640D0000}"/>
    <cellStyle name="Komma 4 3 4 3 3" xfId="3448" xr:uid="{00000000-0005-0000-0000-0000650D0000}"/>
    <cellStyle name="Komma 4 3 4 3 4" xfId="3449" xr:uid="{00000000-0005-0000-0000-0000660D0000}"/>
    <cellStyle name="Komma 4 3 4 3 5" xfId="3450" xr:uid="{00000000-0005-0000-0000-0000670D0000}"/>
    <cellStyle name="Komma 4 3 4 4" xfId="3451" xr:uid="{00000000-0005-0000-0000-0000680D0000}"/>
    <cellStyle name="Komma 4 3 4 4 2" xfId="3452" xr:uid="{00000000-0005-0000-0000-0000690D0000}"/>
    <cellStyle name="Komma 4 3 4 4 3" xfId="3453" xr:uid="{00000000-0005-0000-0000-00006A0D0000}"/>
    <cellStyle name="Komma 4 3 4 4 4" xfId="3454" xr:uid="{00000000-0005-0000-0000-00006B0D0000}"/>
    <cellStyle name="Komma 4 3 4 5" xfId="3455" xr:uid="{00000000-0005-0000-0000-00006C0D0000}"/>
    <cellStyle name="Komma 4 3 4 5 2" xfId="3456" xr:uid="{00000000-0005-0000-0000-00006D0D0000}"/>
    <cellStyle name="Komma 4 3 4 5 3" xfId="3457" xr:uid="{00000000-0005-0000-0000-00006E0D0000}"/>
    <cellStyle name="Komma 4 3 4 5 4" xfId="3458" xr:uid="{00000000-0005-0000-0000-00006F0D0000}"/>
    <cellStyle name="Komma 4 3 4 6" xfId="3459" xr:uid="{00000000-0005-0000-0000-0000700D0000}"/>
    <cellStyle name="Komma 4 3 4 7" xfId="3460" xr:uid="{00000000-0005-0000-0000-0000710D0000}"/>
    <cellStyle name="Komma 4 3 4 8" xfId="3461" xr:uid="{00000000-0005-0000-0000-0000720D0000}"/>
    <cellStyle name="Komma 4 3 5" xfId="3462" xr:uid="{00000000-0005-0000-0000-0000730D0000}"/>
    <cellStyle name="Komma 4 3 5 2" xfId="3463" xr:uid="{00000000-0005-0000-0000-0000740D0000}"/>
    <cellStyle name="Komma 4 3 5 2 2" xfId="3464" xr:uid="{00000000-0005-0000-0000-0000750D0000}"/>
    <cellStyle name="Komma 4 3 5 2 2 2" xfId="3465" xr:uid="{00000000-0005-0000-0000-0000760D0000}"/>
    <cellStyle name="Komma 4 3 5 2 2 2 2" xfId="3466" xr:uid="{00000000-0005-0000-0000-0000770D0000}"/>
    <cellStyle name="Komma 4 3 5 2 2 2 3" xfId="3467" xr:uid="{00000000-0005-0000-0000-0000780D0000}"/>
    <cellStyle name="Komma 4 3 5 2 2 2 4" xfId="3468" xr:uid="{00000000-0005-0000-0000-0000790D0000}"/>
    <cellStyle name="Komma 4 3 5 2 2 3" xfId="3469" xr:uid="{00000000-0005-0000-0000-00007A0D0000}"/>
    <cellStyle name="Komma 4 3 5 2 2 4" xfId="3470" xr:uid="{00000000-0005-0000-0000-00007B0D0000}"/>
    <cellStyle name="Komma 4 3 5 2 2 5" xfId="3471" xr:uid="{00000000-0005-0000-0000-00007C0D0000}"/>
    <cellStyle name="Komma 4 3 5 2 3" xfId="3472" xr:uid="{00000000-0005-0000-0000-00007D0D0000}"/>
    <cellStyle name="Komma 4 3 5 2 3 2" xfId="3473" xr:uid="{00000000-0005-0000-0000-00007E0D0000}"/>
    <cellStyle name="Komma 4 3 5 2 3 3" xfId="3474" xr:uid="{00000000-0005-0000-0000-00007F0D0000}"/>
    <cellStyle name="Komma 4 3 5 2 3 4" xfId="3475" xr:uid="{00000000-0005-0000-0000-0000800D0000}"/>
    <cellStyle name="Komma 4 3 5 2 4" xfId="3476" xr:uid="{00000000-0005-0000-0000-0000810D0000}"/>
    <cellStyle name="Komma 4 3 5 2 5" xfId="3477" xr:uid="{00000000-0005-0000-0000-0000820D0000}"/>
    <cellStyle name="Komma 4 3 5 2 6" xfId="3478" xr:uid="{00000000-0005-0000-0000-0000830D0000}"/>
    <cellStyle name="Komma 4 3 5 3" xfId="3479" xr:uid="{00000000-0005-0000-0000-0000840D0000}"/>
    <cellStyle name="Komma 4 3 5 3 2" xfId="3480" xr:uid="{00000000-0005-0000-0000-0000850D0000}"/>
    <cellStyle name="Komma 4 3 5 3 2 2" xfId="3481" xr:uid="{00000000-0005-0000-0000-0000860D0000}"/>
    <cellStyle name="Komma 4 3 5 3 2 3" xfId="3482" xr:uid="{00000000-0005-0000-0000-0000870D0000}"/>
    <cellStyle name="Komma 4 3 5 3 2 4" xfId="3483" xr:uid="{00000000-0005-0000-0000-0000880D0000}"/>
    <cellStyle name="Komma 4 3 5 3 3" xfId="3484" xr:uid="{00000000-0005-0000-0000-0000890D0000}"/>
    <cellStyle name="Komma 4 3 5 3 4" xfId="3485" xr:uid="{00000000-0005-0000-0000-00008A0D0000}"/>
    <cellStyle name="Komma 4 3 5 3 5" xfId="3486" xr:uid="{00000000-0005-0000-0000-00008B0D0000}"/>
    <cellStyle name="Komma 4 3 5 4" xfId="3487" xr:uid="{00000000-0005-0000-0000-00008C0D0000}"/>
    <cellStyle name="Komma 4 3 5 4 2" xfId="3488" xr:uid="{00000000-0005-0000-0000-00008D0D0000}"/>
    <cellStyle name="Komma 4 3 5 4 3" xfId="3489" xr:uid="{00000000-0005-0000-0000-00008E0D0000}"/>
    <cellStyle name="Komma 4 3 5 4 4" xfId="3490" xr:uid="{00000000-0005-0000-0000-00008F0D0000}"/>
    <cellStyle name="Komma 4 3 5 5" xfId="3491" xr:uid="{00000000-0005-0000-0000-0000900D0000}"/>
    <cellStyle name="Komma 4 3 5 5 2" xfId="3492" xr:uid="{00000000-0005-0000-0000-0000910D0000}"/>
    <cellStyle name="Komma 4 3 5 5 3" xfId="3493" xr:uid="{00000000-0005-0000-0000-0000920D0000}"/>
    <cellStyle name="Komma 4 3 5 5 4" xfId="3494" xr:uid="{00000000-0005-0000-0000-0000930D0000}"/>
    <cellStyle name="Komma 4 3 5 6" xfId="3495" xr:uid="{00000000-0005-0000-0000-0000940D0000}"/>
    <cellStyle name="Komma 4 3 5 7" xfId="3496" xr:uid="{00000000-0005-0000-0000-0000950D0000}"/>
    <cellStyle name="Komma 4 3 5 8" xfId="3497" xr:uid="{00000000-0005-0000-0000-0000960D0000}"/>
    <cellStyle name="Komma 4 3 6" xfId="3498" xr:uid="{00000000-0005-0000-0000-0000970D0000}"/>
    <cellStyle name="Komma 4 3 6 2" xfId="3499" xr:uid="{00000000-0005-0000-0000-0000980D0000}"/>
    <cellStyle name="Komma 4 3 6 2 2" xfId="3500" xr:uid="{00000000-0005-0000-0000-0000990D0000}"/>
    <cellStyle name="Komma 4 3 6 2 2 2" xfId="3501" xr:uid="{00000000-0005-0000-0000-00009A0D0000}"/>
    <cellStyle name="Komma 4 3 6 2 2 3" xfId="3502" xr:uid="{00000000-0005-0000-0000-00009B0D0000}"/>
    <cellStyle name="Komma 4 3 6 2 2 4" xfId="3503" xr:uid="{00000000-0005-0000-0000-00009C0D0000}"/>
    <cellStyle name="Komma 4 3 6 2 3" xfId="3504" xr:uid="{00000000-0005-0000-0000-00009D0D0000}"/>
    <cellStyle name="Komma 4 3 6 2 4" xfId="3505" xr:uid="{00000000-0005-0000-0000-00009E0D0000}"/>
    <cellStyle name="Komma 4 3 6 2 5" xfId="3506" xr:uid="{00000000-0005-0000-0000-00009F0D0000}"/>
    <cellStyle name="Komma 4 3 6 3" xfId="3507" xr:uid="{00000000-0005-0000-0000-0000A00D0000}"/>
    <cellStyle name="Komma 4 3 6 3 2" xfId="3508" xr:uid="{00000000-0005-0000-0000-0000A10D0000}"/>
    <cellStyle name="Komma 4 3 6 3 3" xfId="3509" xr:uid="{00000000-0005-0000-0000-0000A20D0000}"/>
    <cellStyle name="Komma 4 3 6 3 4" xfId="3510" xr:uid="{00000000-0005-0000-0000-0000A30D0000}"/>
    <cellStyle name="Komma 4 3 6 4" xfId="3511" xr:uid="{00000000-0005-0000-0000-0000A40D0000}"/>
    <cellStyle name="Komma 4 3 6 5" xfId="3512" xr:uid="{00000000-0005-0000-0000-0000A50D0000}"/>
    <cellStyle name="Komma 4 3 6 6" xfId="3513" xr:uid="{00000000-0005-0000-0000-0000A60D0000}"/>
    <cellStyle name="Komma 4 3 7" xfId="3514" xr:uid="{00000000-0005-0000-0000-0000A70D0000}"/>
    <cellStyle name="Komma 4 3 7 2" xfId="3515" xr:uid="{00000000-0005-0000-0000-0000A80D0000}"/>
    <cellStyle name="Komma 4 3 7 2 2" xfId="3516" xr:uid="{00000000-0005-0000-0000-0000A90D0000}"/>
    <cellStyle name="Komma 4 3 7 2 3" xfId="3517" xr:uid="{00000000-0005-0000-0000-0000AA0D0000}"/>
    <cellStyle name="Komma 4 3 7 2 4" xfId="3518" xr:uid="{00000000-0005-0000-0000-0000AB0D0000}"/>
    <cellStyle name="Komma 4 3 7 3" xfId="3519" xr:uid="{00000000-0005-0000-0000-0000AC0D0000}"/>
    <cellStyle name="Komma 4 3 7 4" xfId="3520" xr:uid="{00000000-0005-0000-0000-0000AD0D0000}"/>
    <cellStyle name="Komma 4 3 7 5" xfId="3521" xr:uid="{00000000-0005-0000-0000-0000AE0D0000}"/>
    <cellStyle name="Komma 4 3 8" xfId="3522" xr:uid="{00000000-0005-0000-0000-0000AF0D0000}"/>
    <cellStyle name="Komma 4 3 8 2" xfId="3523" xr:uid="{00000000-0005-0000-0000-0000B00D0000}"/>
    <cellStyle name="Komma 4 3 8 2 2" xfId="3524" xr:uid="{00000000-0005-0000-0000-0000B10D0000}"/>
    <cellStyle name="Komma 4 3 8 2 3" xfId="3525" xr:uid="{00000000-0005-0000-0000-0000B20D0000}"/>
    <cellStyle name="Komma 4 3 8 2 4" xfId="3526" xr:uid="{00000000-0005-0000-0000-0000B30D0000}"/>
    <cellStyle name="Komma 4 3 8 3" xfId="3527" xr:uid="{00000000-0005-0000-0000-0000B40D0000}"/>
    <cellStyle name="Komma 4 3 8 4" xfId="3528" xr:uid="{00000000-0005-0000-0000-0000B50D0000}"/>
    <cellStyle name="Komma 4 3 8 5" xfId="3529" xr:uid="{00000000-0005-0000-0000-0000B60D0000}"/>
    <cellStyle name="Komma 4 3 9" xfId="3530" xr:uid="{00000000-0005-0000-0000-0000B70D0000}"/>
    <cellStyle name="Komma 4 3 9 2" xfId="3531" xr:uid="{00000000-0005-0000-0000-0000B80D0000}"/>
    <cellStyle name="Komma 4 3 9 3" xfId="3532" xr:uid="{00000000-0005-0000-0000-0000B90D0000}"/>
    <cellStyle name="Komma 4 3 9 4" xfId="3533" xr:uid="{00000000-0005-0000-0000-0000BA0D0000}"/>
    <cellStyle name="Komma 4 4" xfId="3534" xr:uid="{00000000-0005-0000-0000-0000BB0D0000}"/>
    <cellStyle name="Komma 4 4 10" xfId="3535" xr:uid="{00000000-0005-0000-0000-0000BC0D0000}"/>
    <cellStyle name="Komma 4 4 10 2" xfId="3536" xr:uid="{00000000-0005-0000-0000-0000BD0D0000}"/>
    <cellStyle name="Komma 4 4 10 3" xfId="3537" xr:uid="{00000000-0005-0000-0000-0000BE0D0000}"/>
    <cellStyle name="Komma 4 4 10 4" xfId="3538" xr:uid="{00000000-0005-0000-0000-0000BF0D0000}"/>
    <cellStyle name="Komma 4 4 11" xfId="3539" xr:uid="{00000000-0005-0000-0000-0000C00D0000}"/>
    <cellStyle name="Komma 4 4 11 2" xfId="3540" xr:uid="{00000000-0005-0000-0000-0000C10D0000}"/>
    <cellStyle name="Komma 4 4 11 3" xfId="3541" xr:uid="{00000000-0005-0000-0000-0000C20D0000}"/>
    <cellStyle name="Komma 4 4 11 4" xfId="3542" xr:uid="{00000000-0005-0000-0000-0000C30D0000}"/>
    <cellStyle name="Komma 4 4 12" xfId="3543" xr:uid="{00000000-0005-0000-0000-0000C40D0000}"/>
    <cellStyle name="Komma 4 4 13" xfId="3544" xr:uid="{00000000-0005-0000-0000-0000C50D0000}"/>
    <cellStyle name="Komma 4 4 14" xfId="3545" xr:uid="{00000000-0005-0000-0000-0000C60D0000}"/>
    <cellStyle name="Komma 4 4 2" xfId="3546" xr:uid="{00000000-0005-0000-0000-0000C70D0000}"/>
    <cellStyle name="Komma 4 4 2 10" xfId="3547" xr:uid="{00000000-0005-0000-0000-0000C80D0000}"/>
    <cellStyle name="Komma 4 4 2 10 2" xfId="3548" xr:uid="{00000000-0005-0000-0000-0000C90D0000}"/>
    <cellStyle name="Komma 4 4 2 10 3" xfId="3549" xr:uid="{00000000-0005-0000-0000-0000CA0D0000}"/>
    <cellStyle name="Komma 4 4 2 10 4" xfId="3550" xr:uid="{00000000-0005-0000-0000-0000CB0D0000}"/>
    <cellStyle name="Komma 4 4 2 11" xfId="3551" xr:uid="{00000000-0005-0000-0000-0000CC0D0000}"/>
    <cellStyle name="Komma 4 4 2 12" xfId="3552" xr:uid="{00000000-0005-0000-0000-0000CD0D0000}"/>
    <cellStyle name="Komma 4 4 2 13" xfId="3553" xr:uid="{00000000-0005-0000-0000-0000CE0D0000}"/>
    <cellStyle name="Komma 4 4 2 2" xfId="3554" xr:uid="{00000000-0005-0000-0000-0000CF0D0000}"/>
    <cellStyle name="Komma 4 4 2 2 10" xfId="3555" xr:uid="{00000000-0005-0000-0000-0000D00D0000}"/>
    <cellStyle name="Komma 4 4 2 2 2" xfId="3556" xr:uid="{00000000-0005-0000-0000-0000D10D0000}"/>
    <cellStyle name="Komma 4 4 2 2 2 2" xfId="3557" xr:uid="{00000000-0005-0000-0000-0000D20D0000}"/>
    <cellStyle name="Komma 4 4 2 2 2 2 2" xfId="3558" xr:uid="{00000000-0005-0000-0000-0000D30D0000}"/>
    <cellStyle name="Komma 4 4 2 2 2 2 2 2" xfId="3559" xr:uid="{00000000-0005-0000-0000-0000D40D0000}"/>
    <cellStyle name="Komma 4 4 2 2 2 2 2 2 2" xfId="3560" xr:uid="{00000000-0005-0000-0000-0000D50D0000}"/>
    <cellStyle name="Komma 4 4 2 2 2 2 2 2 3" xfId="3561" xr:uid="{00000000-0005-0000-0000-0000D60D0000}"/>
    <cellStyle name="Komma 4 4 2 2 2 2 2 2 4" xfId="3562" xr:uid="{00000000-0005-0000-0000-0000D70D0000}"/>
    <cellStyle name="Komma 4 4 2 2 2 2 2 3" xfId="3563" xr:uid="{00000000-0005-0000-0000-0000D80D0000}"/>
    <cellStyle name="Komma 4 4 2 2 2 2 2 4" xfId="3564" xr:uid="{00000000-0005-0000-0000-0000D90D0000}"/>
    <cellStyle name="Komma 4 4 2 2 2 2 2 5" xfId="3565" xr:uid="{00000000-0005-0000-0000-0000DA0D0000}"/>
    <cellStyle name="Komma 4 4 2 2 2 2 3" xfId="3566" xr:uid="{00000000-0005-0000-0000-0000DB0D0000}"/>
    <cellStyle name="Komma 4 4 2 2 2 2 3 2" xfId="3567" xr:uid="{00000000-0005-0000-0000-0000DC0D0000}"/>
    <cellStyle name="Komma 4 4 2 2 2 2 3 3" xfId="3568" xr:uid="{00000000-0005-0000-0000-0000DD0D0000}"/>
    <cellStyle name="Komma 4 4 2 2 2 2 3 4" xfId="3569" xr:uid="{00000000-0005-0000-0000-0000DE0D0000}"/>
    <cellStyle name="Komma 4 4 2 2 2 2 4" xfId="3570" xr:uid="{00000000-0005-0000-0000-0000DF0D0000}"/>
    <cellStyle name="Komma 4 4 2 2 2 2 5" xfId="3571" xr:uid="{00000000-0005-0000-0000-0000E00D0000}"/>
    <cellStyle name="Komma 4 4 2 2 2 2 6" xfId="3572" xr:uid="{00000000-0005-0000-0000-0000E10D0000}"/>
    <cellStyle name="Komma 4 4 2 2 2 3" xfId="3573" xr:uid="{00000000-0005-0000-0000-0000E20D0000}"/>
    <cellStyle name="Komma 4 4 2 2 2 3 2" xfId="3574" xr:uid="{00000000-0005-0000-0000-0000E30D0000}"/>
    <cellStyle name="Komma 4 4 2 2 2 3 2 2" xfId="3575" xr:uid="{00000000-0005-0000-0000-0000E40D0000}"/>
    <cellStyle name="Komma 4 4 2 2 2 3 2 3" xfId="3576" xr:uid="{00000000-0005-0000-0000-0000E50D0000}"/>
    <cellStyle name="Komma 4 4 2 2 2 3 2 4" xfId="3577" xr:uid="{00000000-0005-0000-0000-0000E60D0000}"/>
    <cellStyle name="Komma 4 4 2 2 2 3 3" xfId="3578" xr:uid="{00000000-0005-0000-0000-0000E70D0000}"/>
    <cellStyle name="Komma 4 4 2 2 2 3 4" xfId="3579" xr:uid="{00000000-0005-0000-0000-0000E80D0000}"/>
    <cellStyle name="Komma 4 4 2 2 2 3 5" xfId="3580" xr:uid="{00000000-0005-0000-0000-0000E90D0000}"/>
    <cellStyle name="Komma 4 4 2 2 2 4" xfId="3581" xr:uid="{00000000-0005-0000-0000-0000EA0D0000}"/>
    <cellStyle name="Komma 4 4 2 2 2 4 2" xfId="3582" xr:uid="{00000000-0005-0000-0000-0000EB0D0000}"/>
    <cellStyle name="Komma 4 4 2 2 2 4 3" xfId="3583" xr:uid="{00000000-0005-0000-0000-0000EC0D0000}"/>
    <cellStyle name="Komma 4 4 2 2 2 4 4" xfId="3584" xr:uid="{00000000-0005-0000-0000-0000ED0D0000}"/>
    <cellStyle name="Komma 4 4 2 2 2 5" xfId="3585" xr:uid="{00000000-0005-0000-0000-0000EE0D0000}"/>
    <cellStyle name="Komma 4 4 2 2 2 5 2" xfId="3586" xr:uid="{00000000-0005-0000-0000-0000EF0D0000}"/>
    <cellStyle name="Komma 4 4 2 2 2 5 3" xfId="3587" xr:uid="{00000000-0005-0000-0000-0000F00D0000}"/>
    <cellStyle name="Komma 4 4 2 2 2 5 4" xfId="3588" xr:uid="{00000000-0005-0000-0000-0000F10D0000}"/>
    <cellStyle name="Komma 4 4 2 2 2 6" xfId="3589" xr:uid="{00000000-0005-0000-0000-0000F20D0000}"/>
    <cellStyle name="Komma 4 4 2 2 2 7" xfId="3590" xr:uid="{00000000-0005-0000-0000-0000F30D0000}"/>
    <cellStyle name="Komma 4 4 2 2 2 8" xfId="3591" xr:uid="{00000000-0005-0000-0000-0000F40D0000}"/>
    <cellStyle name="Komma 4 4 2 2 3" xfId="3592" xr:uid="{00000000-0005-0000-0000-0000F50D0000}"/>
    <cellStyle name="Komma 4 4 2 2 3 2" xfId="3593" xr:uid="{00000000-0005-0000-0000-0000F60D0000}"/>
    <cellStyle name="Komma 4 4 2 2 3 2 2" xfId="3594" xr:uid="{00000000-0005-0000-0000-0000F70D0000}"/>
    <cellStyle name="Komma 4 4 2 2 3 2 2 2" xfId="3595" xr:uid="{00000000-0005-0000-0000-0000F80D0000}"/>
    <cellStyle name="Komma 4 4 2 2 3 2 2 2 2" xfId="3596" xr:uid="{00000000-0005-0000-0000-0000F90D0000}"/>
    <cellStyle name="Komma 4 4 2 2 3 2 2 2 3" xfId="3597" xr:uid="{00000000-0005-0000-0000-0000FA0D0000}"/>
    <cellStyle name="Komma 4 4 2 2 3 2 2 2 4" xfId="3598" xr:uid="{00000000-0005-0000-0000-0000FB0D0000}"/>
    <cellStyle name="Komma 4 4 2 2 3 2 2 3" xfId="3599" xr:uid="{00000000-0005-0000-0000-0000FC0D0000}"/>
    <cellStyle name="Komma 4 4 2 2 3 2 2 4" xfId="3600" xr:uid="{00000000-0005-0000-0000-0000FD0D0000}"/>
    <cellStyle name="Komma 4 4 2 2 3 2 2 5" xfId="3601" xr:uid="{00000000-0005-0000-0000-0000FE0D0000}"/>
    <cellStyle name="Komma 4 4 2 2 3 2 3" xfId="3602" xr:uid="{00000000-0005-0000-0000-0000FF0D0000}"/>
    <cellStyle name="Komma 4 4 2 2 3 2 3 2" xfId="3603" xr:uid="{00000000-0005-0000-0000-0000000E0000}"/>
    <cellStyle name="Komma 4 4 2 2 3 2 3 3" xfId="3604" xr:uid="{00000000-0005-0000-0000-0000010E0000}"/>
    <cellStyle name="Komma 4 4 2 2 3 2 3 4" xfId="3605" xr:uid="{00000000-0005-0000-0000-0000020E0000}"/>
    <cellStyle name="Komma 4 4 2 2 3 2 4" xfId="3606" xr:uid="{00000000-0005-0000-0000-0000030E0000}"/>
    <cellStyle name="Komma 4 4 2 2 3 2 5" xfId="3607" xr:uid="{00000000-0005-0000-0000-0000040E0000}"/>
    <cellStyle name="Komma 4 4 2 2 3 2 6" xfId="3608" xr:uid="{00000000-0005-0000-0000-0000050E0000}"/>
    <cellStyle name="Komma 4 4 2 2 3 3" xfId="3609" xr:uid="{00000000-0005-0000-0000-0000060E0000}"/>
    <cellStyle name="Komma 4 4 2 2 3 3 2" xfId="3610" xr:uid="{00000000-0005-0000-0000-0000070E0000}"/>
    <cellStyle name="Komma 4 4 2 2 3 3 2 2" xfId="3611" xr:uid="{00000000-0005-0000-0000-0000080E0000}"/>
    <cellStyle name="Komma 4 4 2 2 3 3 2 3" xfId="3612" xr:uid="{00000000-0005-0000-0000-0000090E0000}"/>
    <cellStyle name="Komma 4 4 2 2 3 3 2 4" xfId="3613" xr:uid="{00000000-0005-0000-0000-00000A0E0000}"/>
    <cellStyle name="Komma 4 4 2 2 3 3 3" xfId="3614" xr:uid="{00000000-0005-0000-0000-00000B0E0000}"/>
    <cellStyle name="Komma 4 4 2 2 3 3 4" xfId="3615" xr:uid="{00000000-0005-0000-0000-00000C0E0000}"/>
    <cellStyle name="Komma 4 4 2 2 3 3 5" xfId="3616" xr:uid="{00000000-0005-0000-0000-00000D0E0000}"/>
    <cellStyle name="Komma 4 4 2 2 3 4" xfId="3617" xr:uid="{00000000-0005-0000-0000-00000E0E0000}"/>
    <cellStyle name="Komma 4 4 2 2 3 4 2" xfId="3618" xr:uid="{00000000-0005-0000-0000-00000F0E0000}"/>
    <cellStyle name="Komma 4 4 2 2 3 4 3" xfId="3619" xr:uid="{00000000-0005-0000-0000-0000100E0000}"/>
    <cellStyle name="Komma 4 4 2 2 3 4 4" xfId="3620" xr:uid="{00000000-0005-0000-0000-0000110E0000}"/>
    <cellStyle name="Komma 4 4 2 2 3 5" xfId="3621" xr:uid="{00000000-0005-0000-0000-0000120E0000}"/>
    <cellStyle name="Komma 4 4 2 2 3 5 2" xfId="3622" xr:uid="{00000000-0005-0000-0000-0000130E0000}"/>
    <cellStyle name="Komma 4 4 2 2 3 5 3" xfId="3623" xr:uid="{00000000-0005-0000-0000-0000140E0000}"/>
    <cellStyle name="Komma 4 4 2 2 3 5 4" xfId="3624" xr:uid="{00000000-0005-0000-0000-0000150E0000}"/>
    <cellStyle name="Komma 4 4 2 2 3 6" xfId="3625" xr:uid="{00000000-0005-0000-0000-0000160E0000}"/>
    <cellStyle name="Komma 4 4 2 2 3 7" xfId="3626" xr:uid="{00000000-0005-0000-0000-0000170E0000}"/>
    <cellStyle name="Komma 4 4 2 2 3 8" xfId="3627" xr:uid="{00000000-0005-0000-0000-0000180E0000}"/>
    <cellStyle name="Komma 4 4 2 2 4" xfId="3628" xr:uid="{00000000-0005-0000-0000-0000190E0000}"/>
    <cellStyle name="Komma 4 4 2 2 4 2" xfId="3629" xr:uid="{00000000-0005-0000-0000-00001A0E0000}"/>
    <cellStyle name="Komma 4 4 2 2 4 2 2" xfId="3630" xr:uid="{00000000-0005-0000-0000-00001B0E0000}"/>
    <cellStyle name="Komma 4 4 2 2 4 2 2 2" xfId="3631" xr:uid="{00000000-0005-0000-0000-00001C0E0000}"/>
    <cellStyle name="Komma 4 4 2 2 4 2 2 3" xfId="3632" xr:uid="{00000000-0005-0000-0000-00001D0E0000}"/>
    <cellStyle name="Komma 4 4 2 2 4 2 2 4" xfId="3633" xr:uid="{00000000-0005-0000-0000-00001E0E0000}"/>
    <cellStyle name="Komma 4 4 2 2 4 2 3" xfId="3634" xr:uid="{00000000-0005-0000-0000-00001F0E0000}"/>
    <cellStyle name="Komma 4 4 2 2 4 2 4" xfId="3635" xr:uid="{00000000-0005-0000-0000-0000200E0000}"/>
    <cellStyle name="Komma 4 4 2 2 4 2 5" xfId="3636" xr:uid="{00000000-0005-0000-0000-0000210E0000}"/>
    <cellStyle name="Komma 4 4 2 2 4 3" xfId="3637" xr:uid="{00000000-0005-0000-0000-0000220E0000}"/>
    <cellStyle name="Komma 4 4 2 2 4 3 2" xfId="3638" xr:uid="{00000000-0005-0000-0000-0000230E0000}"/>
    <cellStyle name="Komma 4 4 2 2 4 3 3" xfId="3639" xr:uid="{00000000-0005-0000-0000-0000240E0000}"/>
    <cellStyle name="Komma 4 4 2 2 4 3 4" xfId="3640" xr:uid="{00000000-0005-0000-0000-0000250E0000}"/>
    <cellStyle name="Komma 4 4 2 2 4 4" xfId="3641" xr:uid="{00000000-0005-0000-0000-0000260E0000}"/>
    <cellStyle name="Komma 4 4 2 2 4 5" xfId="3642" xr:uid="{00000000-0005-0000-0000-0000270E0000}"/>
    <cellStyle name="Komma 4 4 2 2 4 6" xfId="3643" xr:uid="{00000000-0005-0000-0000-0000280E0000}"/>
    <cellStyle name="Komma 4 4 2 2 5" xfId="3644" xr:uid="{00000000-0005-0000-0000-0000290E0000}"/>
    <cellStyle name="Komma 4 4 2 2 5 2" xfId="3645" xr:uid="{00000000-0005-0000-0000-00002A0E0000}"/>
    <cellStyle name="Komma 4 4 2 2 5 2 2" xfId="3646" xr:uid="{00000000-0005-0000-0000-00002B0E0000}"/>
    <cellStyle name="Komma 4 4 2 2 5 2 3" xfId="3647" xr:uid="{00000000-0005-0000-0000-00002C0E0000}"/>
    <cellStyle name="Komma 4 4 2 2 5 2 4" xfId="3648" xr:uid="{00000000-0005-0000-0000-00002D0E0000}"/>
    <cellStyle name="Komma 4 4 2 2 5 3" xfId="3649" xr:uid="{00000000-0005-0000-0000-00002E0E0000}"/>
    <cellStyle name="Komma 4 4 2 2 5 4" xfId="3650" xr:uid="{00000000-0005-0000-0000-00002F0E0000}"/>
    <cellStyle name="Komma 4 4 2 2 5 5" xfId="3651" xr:uid="{00000000-0005-0000-0000-0000300E0000}"/>
    <cellStyle name="Komma 4 4 2 2 6" xfId="3652" xr:uid="{00000000-0005-0000-0000-0000310E0000}"/>
    <cellStyle name="Komma 4 4 2 2 6 2" xfId="3653" xr:uid="{00000000-0005-0000-0000-0000320E0000}"/>
    <cellStyle name="Komma 4 4 2 2 6 3" xfId="3654" xr:uid="{00000000-0005-0000-0000-0000330E0000}"/>
    <cellStyle name="Komma 4 4 2 2 6 4" xfId="3655" xr:uid="{00000000-0005-0000-0000-0000340E0000}"/>
    <cellStyle name="Komma 4 4 2 2 7" xfId="3656" xr:uid="{00000000-0005-0000-0000-0000350E0000}"/>
    <cellStyle name="Komma 4 4 2 2 7 2" xfId="3657" xr:uid="{00000000-0005-0000-0000-0000360E0000}"/>
    <cellStyle name="Komma 4 4 2 2 7 3" xfId="3658" xr:uid="{00000000-0005-0000-0000-0000370E0000}"/>
    <cellStyle name="Komma 4 4 2 2 7 4" xfId="3659" xr:uid="{00000000-0005-0000-0000-0000380E0000}"/>
    <cellStyle name="Komma 4 4 2 2 8" xfId="3660" xr:uid="{00000000-0005-0000-0000-0000390E0000}"/>
    <cellStyle name="Komma 4 4 2 2 9" xfId="3661" xr:uid="{00000000-0005-0000-0000-00003A0E0000}"/>
    <cellStyle name="Komma 4 4 2 3" xfId="3662" xr:uid="{00000000-0005-0000-0000-00003B0E0000}"/>
    <cellStyle name="Komma 4 4 2 3 2" xfId="3663" xr:uid="{00000000-0005-0000-0000-00003C0E0000}"/>
    <cellStyle name="Komma 4 4 2 3 2 2" xfId="3664" xr:uid="{00000000-0005-0000-0000-00003D0E0000}"/>
    <cellStyle name="Komma 4 4 2 3 2 2 2" xfId="3665" xr:uid="{00000000-0005-0000-0000-00003E0E0000}"/>
    <cellStyle name="Komma 4 4 2 3 2 2 2 2" xfId="3666" xr:uid="{00000000-0005-0000-0000-00003F0E0000}"/>
    <cellStyle name="Komma 4 4 2 3 2 2 2 3" xfId="3667" xr:uid="{00000000-0005-0000-0000-0000400E0000}"/>
    <cellStyle name="Komma 4 4 2 3 2 2 2 4" xfId="3668" xr:uid="{00000000-0005-0000-0000-0000410E0000}"/>
    <cellStyle name="Komma 4 4 2 3 2 2 3" xfId="3669" xr:uid="{00000000-0005-0000-0000-0000420E0000}"/>
    <cellStyle name="Komma 4 4 2 3 2 2 4" xfId="3670" xr:uid="{00000000-0005-0000-0000-0000430E0000}"/>
    <cellStyle name="Komma 4 4 2 3 2 2 5" xfId="3671" xr:uid="{00000000-0005-0000-0000-0000440E0000}"/>
    <cellStyle name="Komma 4 4 2 3 2 3" xfId="3672" xr:uid="{00000000-0005-0000-0000-0000450E0000}"/>
    <cellStyle name="Komma 4 4 2 3 2 3 2" xfId="3673" xr:uid="{00000000-0005-0000-0000-0000460E0000}"/>
    <cellStyle name="Komma 4 4 2 3 2 3 3" xfId="3674" xr:uid="{00000000-0005-0000-0000-0000470E0000}"/>
    <cellStyle name="Komma 4 4 2 3 2 3 4" xfId="3675" xr:uid="{00000000-0005-0000-0000-0000480E0000}"/>
    <cellStyle name="Komma 4 4 2 3 2 4" xfId="3676" xr:uid="{00000000-0005-0000-0000-0000490E0000}"/>
    <cellStyle name="Komma 4 4 2 3 2 5" xfId="3677" xr:uid="{00000000-0005-0000-0000-00004A0E0000}"/>
    <cellStyle name="Komma 4 4 2 3 2 6" xfId="3678" xr:uid="{00000000-0005-0000-0000-00004B0E0000}"/>
    <cellStyle name="Komma 4 4 2 3 3" xfId="3679" xr:uid="{00000000-0005-0000-0000-00004C0E0000}"/>
    <cellStyle name="Komma 4 4 2 3 3 2" xfId="3680" xr:uid="{00000000-0005-0000-0000-00004D0E0000}"/>
    <cellStyle name="Komma 4 4 2 3 3 2 2" xfId="3681" xr:uid="{00000000-0005-0000-0000-00004E0E0000}"/>
    <cellStyle name="Komma 4 4 2 3 3 2 3" xfId="3682" xr:uid="{00000000-0005-0000-0000-00004F0E0000}"/>
    <cellStyle name="Komma 4 4 2 3 3 2 4" xfId="3683" xr:uid="{00000000-0005-0000-0000-0000500E0000}"/>
    <cellStyle name="Komma 4 4 2 3 3 3" xfId="3684" xr:uid="{00000000-0005-0000-0000-0000510E0000}"/>
    <cellStyle name="Komma 4 4 2 3 3 4" xfId="3685" xr:uid="{00000000-0005-0000-0000-0000520E0000}"/>
    <cellStyle name="Komma 4 4 2 3 3 5" xfId="3686" xr:uid="{00000000-0005-0000-0000-0000530E0000}"/>
    <cellStyle name="Komma 4 4 2 3 4" xfId="3687" xr:uid="{00000000-0005-0000-0000-0000540E0000}"/>
    <cellStyle name="Komma 4 4 2 3 4 2" xfId="3688" xr:uid="{00000000-0005-0000-0000-0000550E0000}"/>
    <cellStyle name="Komma 4 4 2 3 4 3" xfId="3689" xr:uid="{00000000-0005-0000-0000-0000560E0000}"/>
    <cellStyle name="Komma 4 4 2 3 4 4" xfId="3690" xr:uid="{00000000-0005-0000-0000-0000570E0000}"/>
    <cellStyle name="Komma 4 4 2 3 5" xfId="3691" xr:uid="{00000000-0005-0000-0000-0000580E0000}"/>
    <cellStyle name="Komma 4 4 2 3 5 2" xfId="3692" xr:uid="{00000000-0005-0000-0000-0000590E0000}"/>
    <cellStyle name="Komma 4 4 2 3 5 3" xfId="3693" xr:uid="{00000000-0005-0000-0000-00005A0E0000}"/>
    <cellStyle name="Komma 4 4 2 3 5 4" xfId="3694" xr:uid="{00000000-0005-0000-0000-00005B0E0000}"/>
    <cellStyle name="Komma 4 4 2 3 6" xfId="3695" xr:uid="{00000000-0005-0000-0000-00005C0E0000}"/>
    <cellStyle name="Komma 4 4 2 3 7" xfId="3696" xr:uid="{00000000-0005-0000-0000-00005D0E0000}"/>
    <cellStyle name="Komma 4 4 2 3 8" xfId="3697" xr:uid="{00000000-0005-0000-0000-00005E0E0000}"/>
    <cellStyle name="Komma 4 4 2 4" xfId="3698" xr:uid="{00000000-0005-0000-0000-00005F0E0000}"/>
    <cellStyle name="Komma 4 4 2 4 2" xfId="3699" xr:uid="{00000000-0005-0000-0000-0000600E0000}"/>
    <cellStyle name="Komma 4 4 2 4 2 2" xfId="3700" xr:uid="{00000000-0005-0000-0000-0000610E0000}"/>
    <cellStyle name="Komma 4 4 2 4 2 2 2" xfId="3701" xr:uid="{00000000-0005-0000-0000-0000620E0000}"/>
    <cellStyle name="Komma 4 4 2 4 2 2 2 2" xfId="3702" xr:uid="{00000000-0005-0000-0000-0000630E0000}"/>
    <cellStyle name="Komma 4 4 2 4 2 2 2 3" xfId="3703" xr:uid="{00000000-0005-0000-0000-0000640E0000}"/>
    <cellStyle name="Komma 4 4 2 4 2 2 2 4" xfId="3704" xr:uid="{00000000-0005-0000-0000-0000650E0000}"/>
    <cellStyle name="Komma 4 4 2 4 2 2 3" xfId="3705" xr:uid="{00000000-0005-0000-0000-0000660E0000}"/>
    <cellStyle name="Komma 4 4 2 4 2 2 4" xfId="3706" xr:uid="{00000000-0005-0000-0000-0000670E0000}"/>
    <cellStyle name="Komma 4 4 2 4 2 2 5" xfId="3707" xr:uid="{00000000-0005-0000-0000-0000680E0000}"/>
    <cellStyle name="Komma 4 4 2 4 2 3" xfId="3708" xr:uid="{00000000-0005-0000-0000-0000690E0000}"/>
    <cellStyle name="Komma 4 4 2 4 2 3 2" xfId="3709" xr:uid="{00000000-0005-0000-0000-00006A0E0000}"/>
    <cellStyle name="Komma 4 4 2 4 2 3 3" xfId="3710" xr:uid="{00000000-0005-0000-0000-00006B0E0000}"/>
    <cellStyle name="Komma 4 4 2 4 2 3 4" xfId="3711" xr:uid="{00000000-0005-0000-0000-00006C0E0000}"/>
    <cellStyle name="Komma 4 4 2 4 2 4" xfId="3712" xr:uid="{00000000-0005-0000-0000-00006D0E0000}"/>
    <cellStyle name="Komma 4 4 2 4 2 5" xfId="3713" xr:uid="{00000000-0005-0000-0000-00006E0E0000}"/>
    <cellStyle name="Komma 4 4 2 4 2 6" xfId="3714" xr:uid="{00000000-0005-0000-0000-00006F0E0000}"/>
    <cellStyle name="Komma 4 4 2 4 3" xfId="3715" xr:uid="{00000000-0005-0000-0000-0000700E0000}"/>
    <cellStyle name="Komma 4 4 2 4 3 2" xfId="3716" xr:uid="{00000000-0005-0000-0000-0000710E0000}"/>
    <cellStyle name="Komma 4 4 2 4 3 2 2" xfId="3717" xr:uid="{00000000-0005-0000-0000-0000720E0000}"/>
    <cellStyle name="Komma 4 4 2 4 3 2 3" xfId="3718" xr:uid="{00000000-0005-0000-0000-0000730E0000}"/>
    <cellStyle name="Komma 4 4 2 4 3 2 4" xfId="3719" xr:uid="{00000000-0005-0000-0000-0000740E0000}"/>
    <cellStyle name="Komma 4 4 2 4 3 3" xfId="3720" xr:uid="{00000000-0005-0000-0000-0000750E0000}"/>
    <cellStyle name="Komma 4 4 2 4 3 4" xfId="3721" xr:uid="{00000000-0005-0000-0000-0000760E0000}"/>
    <cellStyle name="Komma 4 4 2 4 3 5" xfId="3722" xr:uid="{00000000-0005-0000-0000-0000770E0000}"/>
    <cellStyle name="Komma 4 4 2 4 4" xfId="3723" xr:uid="{00000000-0005-0000-0000-0000780E0000}"/>
    <cellStyle name="Komma 4 4 2 4 4 2" xfId="3724" xr:uid="{00000000-0005-0000-0000-0000790E0000}"/>
    <cellStyle name="Komma 4 4 2 4 4 3" xfId="3725" xr:uid="{00000000-0005-0000-0000-00007A0E0000}"/>
    <cellStyle name="Komma 4 4 2 4 4 4" xfId="3726" xr:uid="{00000000-0005-0000-0000-00007B0E0000}"/>
    <cellStyle name="Komma 4 4 2 4 5" xfId="3727" xr:uid="{00000000-0005-0000-0000-00007C0E0000}"/>
    <cellStyle name="Komma 4 4 2 4 5 2" xfId="3728" xr:uid="{00000000-0005-0000-0000-00007D0E0000}"/>
    <cellStyle name="Komma 4 4 2 4 5 3" xfId="3729" xr:uid="{00000000-0005-0000-0000-00007E0E0000}"/>
    <cellStyle name="Komma 4 4 2 4 5 4" xfId="3730" xr:uid="{00000000-0005-0000-0000-00007F0E0000}"/>
    <cellStyle name="Komma 4 4 2 4 6" xfId="3731" xr:uid="{00000000-0005-0000-0000-0000800E0000}"/>
    <cellStyle name="Komma 4 4 2 4 7" xfId="3732" xr:uid="{00000000-0005-0000-0000-0000810E0000}"/>
    <cellStyle name="Komma 4 4 2 4 8" xfId="3733" xr:uid="{00000000-0005-0000-0000-0000820E0000}"/>
    <cellStyle name="Komma 4 4 2 5" xfId="3734" xr:uid="{00000000-0005-0000-0000-0000830E0000}"/>
    <cellStyle name="Komma 4 4 2 5 2" xfId="3735" xr:uid="{00000000-0005-0000-0000-0000840E0000}"/>
    <cellStyle name="Komma 4 4 2 5 2 2" xfId="3736" xr:uid="{00000000-0005-0000-0000-0000850E0000}"/>
    <cellStyle name="Komma 4 4 2 5 2 2 2" xfId="3737" xr:uid="{00000000-0005-0000-0000-0000860E0000}"/>
    <cellStyle name="Komma 4 4 2 5 2 2 3" xfId="3738" xr:uid="{00000000-0005-0000-0000-0000870E0000}"/>
    <cellStyle name="Komma 4 4 2 5 2 2 4" xfId="3739" xr:uid="{00000000-0005-0000-0000-0000880E0000}"/>
    <cellStyle name="Komma 4 4 2 5 2 3" xfId="3740" xr:uid="{00000000-0005-0000-0000-0000890E0000}"/>
    <cellStyle name="Komma 4 4 2 5 2 4" xfId="3741" xr:uid="{00000000-0005-0000-0000-00008A0E0000}"/>
    <cellStyle name="Komma 4 4 2 5 2 5" xfId="3742" xr:uid="{00000000-0005-0000-0000-00008B0E0000}"/>
    <cellStyle name="Komma 4 4 2 5 3" xfId="3743" xr:uid="{00000000-0005-0000-0000-00008C0E0000}"/>
    <cellStyle name="Komma 4 4 2 5 3 2" xfId="3744" xr:uid="{00000000-0005-0000-0000-00008D0E0000}"/>
    <cellStyle name="Komma 4 4 2 5 3 3" xfId="3745" xr:uid="{00000000-0005-0000-0000-00008E0E0000}"/>
    <cellStyle name="Komma 4 4 2 5 3 4" xfId="3746" xr:uid="{00000000-0005-0000-0000-00008F0E0000}"/>
    <cellStyle name="Komma 4 4 2 5 4" xfId="3747" xr:uid="{00000000-0005-0000-0000-0000900E0000}"/>
    <cellStyle name="Komma 4 4 2 5 5" xfId="3748" xr:uid="{00000000-0005-0000-0000-0000910E0000}"/>
    <cellStyle name="Komma 4 4 2 5 6" xfId="3749" xr:uid="{00000000-0005-0000-0000-0000920E0000}"/>
    <cellStyle name="Komma 4 4 2 6" xfId="3750" xr:uid="{00000000-0005-0000-0000-0000930E0000}"/>
    <cellStyle name="Komma 4 4 2 6 2" xfId="3751" xr:uid="{00000000-0005-0000-0000-0000940E0000}"/>
    <cellStyle name="Komma 4 4 2 6 2 2" xfId="3752" xr:uid="{00000000-0005-0000-0000-0000950E0000}"/>
    <cellStyle name="Komma 4 4 2 6 2 3" xfId="3753" xr:uid="{00000000-0005-0000-0000-0000960E0000}"/>
    <cellStyle name="Komma 4 4 2 6 2 4" xfId="3754" xr:uid="{00000000-0005-0000-0000-0000970E0000}"/>
    <cellStyle name="Komma 4 4 2 6 3" xfId="3755" xr:uid="{00000000-0005-0000-0000-0000980E0000}"/>
    <cellStyle name="Komma 4 4 2 6 4" xfId="3756" xr:uid="{00000000-0005-0000-0000-0000990E0000}"/>
    <cellStyle name="Komma 4 4 2 6 5" xfId="3757" xr:uid="{00000000-0005-0000-0000-00009A0E0000}"/>
    <cellStyle name="Komma 4 4 2 7" xfId="3758" xr:uid="{00000000-0005-0000-0000-00009B0E0000}"/>
    <cellStyle name="Komma 4 4 2 7 2" xfId="3759" xr:uid="{00000000-0005-0000-0000-00009C0E0000}"/>
    <cellStyle name="Komma 4 4 2 7 2 2" xfId="3760" xr:uid="{00000000-0005-0000-0000-00009D0E0000}"/>
    <cellStyle name="Komma 4 4 2 7 2 3" xfId="3761" xr:uid="{00000000-0005-0000-0000-00009E0E0000}"/>
    <cellStyle name="Komma 4 4 2 7 2 4" xfId="3762" xr:uid="{00000000-0005-0000-0000-00009F0E0000}"/>
    <cellStyle name="Komma 4 4 2 7 3" xfId="3763" xr:uid="{00000000-0005-0000-0000-0000A00E0000}"/>
    <cellStyle name="Komma 4 4 2 7 4" xfId="3764" xr:uid="{00000000-0005-0000-0000-0000A10E0000}"/>
    <cellStyle name="Komma 4 4 2 7 5" xfId="3765" xr:uid="{00000000-0005-0000-0000-0000A20E0000}"/>
    <cellStyle name="Komma 4 4 2 8" xfId="3766" xr:uid="{00000000-0005-0000-0000-0000A30E0000}"/>
    <cellStyle name="Komma 4 4 2 8 2" xfId="3767" xr:uid="{00000000-0005-0000-0000-0000A40E0000}"/>
    <cellStyle name="Komma 4 4 2 8 3" xfId="3768" xr:uid="{00000000-0005-0000-0000-0000A50E0000}"/>
    <cellStyle name="Komma 4 4 2 8 4" xfId="3769" xr:uid="{00000000-0005-0000-0000-0000A60E0000}"/>
    <cellStyle name="Komma 4 4 2 9" xfId="3770" xr:uid="{00000000-0005-0000-0000-0000A70E0000}"/>
    <cellStyle name="Komma 4 4 2 9 2" xfId="3771" xr:uid="{00000000-0005-0000-0000-0000A80E0000}"/>
    <cellStyle name="Komma 4 4 2 9 3" xfId="3772" xr:uid="{00000000-0005-0000-0000-0000A90E0000}"/>
    <cellStyle name="Komma 4 4 2 9 4" xfId="3773" xr:uid="{00000000-0005-0000-0000-0000AA0E0000}"/>
    <cellStyle name="Komma 4 4 3" xfId="3774" xr:uid="{00000000-0005-0000-0000-0000AB0E0000}"/>
    <cellStyle name="Komma 4 4 3 10" xfId="3775" xr:uid="{00000000-0005-0000-0000-0000AC0E0000}"/>
    <cellStyle name="Komma 4 4 3 2" xfId="3776" xr:uid="{00000000-0005-0000-0000-0000AD0E0000}"/>
    <cellStyle name="Komma 4 4 3 2 2" xfId="3777" xr:uid="{00000000-0005-0000-0000-0000AE0E0000}"/>
    <cellStyle name="Komma 4 4 3 2 2 2" xfId="3778" xr:uid="{00000000-0005-0000-0000-0000AF0E0000}"/>
    <cellStyle name="Komma 4 4 3 2 2 2 2" xfId="3779" xr:uid="{00000000-0005-0000-0000-0000B00E0000}"/>
    <cellStyle name="Komma 4 4 3 2 2 2 2 2" xfId="3780" xr:uid="{00000000-0005-0000-0000-0000B10E0000}"/>
    <cellStyle name="Komma 4 4 3 2 2 2 2 3" xfId="3781" xr:uid="{00000000-0005-0000-0000-0000B20E0000}"/>
    <cellStyle name="Komma 4 4 3 2 2 2 2 4" xfId="3782" xr:uid="{00000000-0005-0000-0000-0000B30E0000}"/>
    <cellStyle name="Komma 4 4 3 2 2 2 3" xfId="3783" xr:uid="{00000000-0005-0000-0000-0000B40E0000}"/>
    <cellStyle name="Komma 4 4 3 2 2 2 4" xfId="3784" xr:uid="{00000000-0005-0000-0000-0000B50E0000}"/>
    <cellStyle name="Komma 4 4 3 2 2 2 5" xfId="3785" xr:uid="{00000000-0005-0000-0000-0000B60E0000}"/>
    <cellStyle name="Komma 4 4 3 2 2 3" xfId="3786" xr:uid="{00000000-0005-0000-0000-0000B70E0000}"/>
    <cellStyle name="Komma 4 4 3 2 2 3 2" xfId="3787" xr:uid="{00000000-0005-0000-0000-0000B80E0000}"/>
    <cellStyle name="Komma 4 4 3 2 2 3 3" xfId="3788" xr:uid="{00000000-0005-0000-0000-0000B90E0000}"/>
    <cellStyle name="Komma 4 4 3 2 2 3 4" xfId="3789" xr:uid="{00000000-0005-0000-0000-0000BA0E0000}"/>
    <cellStyle name="Komma 4 4 3 2 2 4" xfId="3790" xr:uid="{00000000-0005-0000-0000-0000BB0E0000}"/>
    <cellStyle name="Komma 4 4 3 2 2 5" xfId="3791" xr:uid="{00000000-0005-0000-0000-0000BC0E0000}"/>
    <cellStyle name="Komma 4 4 3 2 2 6" xfId="3792" xr:uid="{00000000-0005-0000-0000-0000BD0E0000}"/>
    <cellStyle name="Komma 4 4 3 2 3" xfId="3793" xr:uid="{00000000-0005-0000-0000-0000BE0E0000}"/>
    <cellStyle name="Komma 4 4 3 2 3 2" xfId="3794" xr:uid="{00000000-0005-0000-0000-0000BF0E0000}"/>
    <cellStyle name="Komma 4 4 3 2 3 2 2" xfId="3795" xr:uid="{00000000-0005-0000-0000-0000C00E0000}"/>
    <cellStyle name="Komma 4 4 3 2 3 2 3" xfId="3796" xr:uid="{00000000-0005-0000-0000-0000C10E0000}"/>
    <cellStyle name="Komma 4 4 3 2 3 2 4" xfId="3797" xr:uid="{00000000-0005-0000-0000-0000C20E0000}"/>
    <cellStyle name="Komma 4 4 3 2 3 3" xfId="3798" xr:uid="{00000000-0005-0000-0000-0000C30E0000}"/>
    <cellStyle name="Komma 4 4 3 2 3 4" xfId="3799" xr:uid="{00000000-0005-0000-0000-0000C40E0000}"/>
    <cellStyle name="Komma 4 4 3 2 3 5" xfId="3800" xr:uid="{00000000-0005-0000-0000-0000C50E0000}"/>
    <cellStyle name="Komma 4 4 3 2 4" xfId="3801" xr:uid="{00000000-0005-0000-0000-0000C60E0000}"/>
    <cellStyle name="Komma 4 4 3 2 4 2" xfId="3802" xr:uid="{00000000-0005-0000-0000-0000C70E0000}"/>
    <cellStyle name="Komma 4 4 3 2 4 3" xfId="3803" xr:uid="{00000000-0005-0000-0000-0000C80E0000}"/>
    <cellStyle name="Komma 4 4 3 2 4 4" xfId="3804" xr:uid="{00000000-0005-0000-0000-0000C90E0000}"/>
    <cellStyle name="Komma 4 4 3 2 5" xfId="3805" xr:uid="{00000000-0005-0000-0000-0000CA0E0000}"/>
    <cellStyle name="Komma 4 4 3 2 5 2" xfId="3806" xr:uid="{00000000-0005-0000-0000-0000CB0E0000}"/>
    <cellStyle name="Komma 4 4 3 2 5 3" xfId="3807" xr:uid="{00000000-0005-0000-0000-0000CC0E0000}"/>
    <cellStyle name="Komma 4 4 3 2 5 4" xfId="3808" xr:uid="{00000000-0005-0000-0000-0000CD0E0000}"/>
    <cellStyle name="Komma 4 4 3 2 6" xfId="3809" xr:uid="{00000000-0005-0000-0000-0000CE0E0000}"/>
    <cellStyle name="Komma 4 4 3 2 7" xfId="3810" xr:uid="{00000000-0005-0000-0000-0000CF0E0000}"/>
    <cellStyle name="Komma 4 4 3 2 8" xfId="3811" xr:uid="{00000000-0005-0000-0000-0000D00E0000}"/>
    <cellStyle name="Komma 4 4 3 3" xfId="3812" xr:uid="{00000000-0005-0000-0000-0000D10E0000}"/>
    <cellStyle name="Komma 4 4 3 3 2" xfId="3813" xr:uid="{00000000-0005-0000-0000-0000D20E0000}"/>
    <cellStyle name="Komma 4 4 3 3 2 2" xfId="3814" xr:uid="{00000000-0005-0000-0000-0000D30E0000}"/>
    <cellStyle name="Komma 4 4 3 3 2 2 2" xfId="3815" xr:uid="{00000000-0005-0000-0000-0000D40E0000}"/>
    <cellStyle name="Komma 4 4 3 3 2 2 2 2" xfId="3816" xr:uid="{00000000-0005-0000-0000-0000D50E0000}"/>
    <cellStyle name="Komma 4 4 3 3 2 2 2 3" xfId="3817" xr:uid="{00000000-0005-0000-0000-0000D60E0000}"/>
    <cellStyle name="Komma 4 4 3 3 2 2 2 4" xfId="3818" xr:uid="{00000000-0005-0000-0000-0000D70E0000}"/>
    <cellStyle name="Komma 4 4 3 3 2 2 3" xfId="3819" xr:uid="{00000000-0005-0000-0000-0000D80E0000}"/>
    <cellStyle name="Komma 4 4 3 3 2 2 4" xfId="3820" xr:uid="{00000000-0005-0000-0000-0000D90E0000}"/>
    <cellStyle name="Komma 4 4 3 3 2 2 5" xfId="3821" xr:uid="{00000000-0005-0000-0000-0000DA0E0000}"/>
    <cellStyle name="Komma 4 4 3 3 2 3" xfId="3822" xr:uid="{00000000-0005-0000-0000-0000DB0E0000}"/>
    <cellStyle name="Komma 4 4 3 3 2 3 2" xfId="3823" xr:uid="{00000000-0005-0000-0000-0000DC0E0000}"/>
    <cellStyle name="Komma 4 4 3 3 2 3 3" xfId="3824" xr:uid="{00000000-0005-0000-0000-0000DD0E0000}"/>
    <cellStyle name="Komma 4 4 3 3 2 3 4" xfId="3825" xr:uid="{00000000-0005-0000-0000-0000DE0E0000}"/>
    <cellStyle name="Komma 4 4 3 3 2 4" xfId="3826" xr:uid="{00000000-0005-0000-0000-0000DF0E0000}"/>
    <cellStyle name="Komma 4 4 3 3 2 5" xfId="3827" xr:uid="{00000000-0005-0000-0000-0000E00E0000}"/>
    <cellStyle name="Komma 4 4 3 3 2 6" xfId="3828" xr:uid="{00000000-0005-0000-0000-0000E10E0000}"/>
    <cellStyle name="Komma 4 4 3 3 3" xfId="3829" xr:uid="{00000000-0005-0000-0000-0000E20E0000}"/>
    <cellStyle name="Komma 4 4 3 3 3 2" xfId="3830" xr:uid="{00000000-0005-0000-0000-0000E30E0000}"/>
    <cellStyle name="Komma 4 4 3 3 3 2 2" xfId="3831" xr:uid="{00000000-0005-0000-0000-0000E40E0000}"/>
    <cellStyle name="Komma 4 4 3 3 3 2 3" xfId="3832" xr:uid="{00000000-0005-0000-0000-0000E50E0000}"/>
    <cellStyle name="Komma 4 4 3 3 3 2 4" xfId="3833" xr:uid="{00000000-0005-0000-0000-0000E60E0000}"/>
    <cellStyle name="Komma 4 4 3 3 3 3" xfId="3834" xr:uid="{00000000-0005-0000-0000-0000E70E0000}"/>
    <cellStyle name="Komma 4 4 3 3 3 4" xfId="3835" xr:uid="{00000000-0005-0000-0000-0000E80E0000}"/>
    <cellStyle name="Komma 4 4 3 3 3 5" xfId="3836" xr:uid="{00000000-0005-0000-0000-0000E90E0000}"/>
    <cellStyle name="Komma 4 4 3 3 4" xfId="3837" xr:uid="{00000000-0005-0000-0000-0000EA0E0000}"/>
    <cellStyle name="Komma 4 4 3 3 4 2" xfId="3838" xr:uid="{00000000-0005-0000-0000-0000EB0E0000}"/>
    <cellStyle name="Komma 4 4 3 3 4 3" xfId="3839" xr:uid="{00000000-0005-0000-0000-0000EC0E0000}"/>
    <cellStyle name="Komma 4 4 3 3 4 4" xfId="3840" xr:uid="{00000000-0005-0000-0000-0000ED0E0000}"/>
    <cellStyle name="Komma 4 4 3 3 5" xfId="3841" xr:uid="{00000000-0005-0000-0000-0000EE0E0000}"/>
    <cellStyle name="Komma 4 4 3 3 5 2" xfId="3842" xr:uid="{00000000-0005-0000-0000-0000EF0E0000}"/>
    <cellStyle name="Komma 4 4 3 3 5 3" xfId="3843" xr:uid="{00000000-0005-0000-0000-0000F00E0000}"/>
    <cellStyle name="Komma 4 4 3 3 5 4" xfId="3844" xr:uid="{00000000-0005-0000-0000-0000F10E0000}"/>
    <cellStyle name="Komma 4 4 3 3 6" xfId="3845" xr:uid="{00000000-0005-0000-0000-0000F20E0000}"/>
    <cellStyle name="Komma 4 4 3 3 7" xfId="3846" xr:uid="{00000000-0005-0000-0000-0000F30E0000}"/>
    <cellStyle name="Komma 4 4 3 3 8" xfId="3847" xr:uid="{00000000-0005-0000-0000-0000F40E0000}"/>
    <cellStyle name="Komma 4 4 3 4" xfId="3848" xr:uid="{00000000-0005-0000-0000-0000F50E0000}"/>
    <cellStyle name="Komma 4 4 3 4 2" xfId="3849" xr:uid="{00000000-0005-0000-0000-0000F60E0000}"/>
    <cellStyle name="Komma 4 4 3 4 2 2" xfId="3850" xr:uid="{00000000-0005-0000-0000-0000F70E0000}"/>
    <cellStyle name="Komma 4 4 3 4 2 2 2" xfId="3851" xr:uid="{00000000-0005-0000-0000-0000F80E0000}"/>
    <cellStyle name="Komma 4 4 3 4 2 2 3" xfId="3852" xr:uid="{00000000-0005-0000-0000-0000F90E0000}"/>
    <cellStyle name="Komma 4 4 3 4 2 2 4" xfId="3853" xr:uid="{00000000-0005-0000-0000-0000FA0E0000}"/>
    <cellStyle name="Komma 4 4 3 4 2 3" xfId="3854" xr:uid="{00000000-0005-0000-0000-0000FB0E0000}"/>
    <cellStyle name="Komma 4 4 3 4 2 4" xfId="3855" xr:uid="{00000000-0005-0000-0000-0000FC0E0000}"/>
    <cellStyle name="Komma 4 4 3 4 2 5" xfId="3856" xr:uid="{00000000-0005-0000-0000-0000FD0E0000}"/>
    <cellStyle name="Komma 4 4 3 4 3" xfId="3857" xr:uid="{00000000-0005-0000-0000-0000FE0E0000}"/>
    <cellStyle name="Komma 4 4 3 4 3 2" xfId="3858" xr:uid="{00000000-0005-0000-0000-0000FF0E0000}"/>
    <cellStyle name="Komma 4 4 3 4 3 3" xfId="3859" xr:uid="{00000000-0005-0000-0000-0000000F0000}"/>
    <cellStyle name="Komma 4 4 3 4 3 4" xfId="3860" xr:uid="{00000000-0005-0000-0000-0000010F0000}"/>
    <cellStyle name="Komma 4 4 3 4 4" xfId="3861" xr:uid="{00000000-0005-0000-0000-0000020F0000}"/>
    <cellStyle name="Komma 4 4 3 4 5" xfId="3862" xr:uid="{00000000-0005-0000-0000-0000030F0000}"/>
    <cellStyle name="Komma 4 4 3 4 6" xfId="3863" xr:uid="{00000000-0005-0000-0000-0000040F0000}"/>
    <cellStyle name="Komma 4 4 3 5" xfId="3864" xr:uid="{00000000-0005-0000-0000-0000050F0000}"/>
    <cellStyle name="Komma 4 4 3 5 2" xfId="3865" xr:uid="{00000000-0005-0000-0000-0000060F0000}"/>
    <cellStyle name="Komma 4 4 3 5 2 2" xfId="3866" xr:uid="{00000000-0005-0000-0000-0000070F0000}"/>
    <cellStyle name="Komma 4 4 3 5 2 3" xfId="3867" xr:uid="{00000000-0005-0000-0000-0000080F0000}"/>
    <cellStyle name="Komma 4 4 3 5 2 4" xfId="3868" xr:uid="{00000000-0005-0000-0000-0000090F0000}"/>
    <cellStyle name="Komma 4 4 3 5 3" xfId="3869" xr:uid="{00000000-0005-0000-0000-00000A0F0000}"/>
    <cellStyle name="Komma 4 4 3 5 4" xfId="3870" xr:uid="{00000000-0005-0000-0000-00000B0F0000}"/>
    <cellStyle name="Komma 4 4 3 5 5" xfId="3871" xr:uid="{00000000-0005-0000-0000-00000C0F0000}"/>
    <cellStyle name="Komma 4 4 3 6" xfId="3872" xr:uid="{00000000-0005-0000-0000-00000D0F0000}"/>
    <cellStyle name="Komma 4 4 3 6 2" xfId="3873" xr:uid="{00000000-0005-0000-0000-00000E0F0000}"/>
    <cellStyle name="Komma 4 4 3 6 3" xfId="3874" xr:uid="{00000000-0005-0000-0000-00000F0F0000}"/>
    <cellStyle name="Komma 4 4 3 6 4" xfId="3875" xr:uid="{00000000-0005-0000-0000-0000100F0000}"/>
    <cellStyle name="Komma 4 4 3 7" xfId="3876" xr:uid="{00000000-0005-0000-0000-0000110F0000}"/>
    <cellStyle name="Komma 4 4 3 7 2" xfId="3877" xr:uid="{00000000-0005-0000-0000-0000120F0000}"/>
    <cellStyle name="Komma 4 4 3 7 3" xfId="3878" xr:uid="{00000000-0005-0000-0000-0000130F0000}"/>
    <cellStyle name="Komma 4 4 3 7 4" xfId="3879" xr:uid="{00000000-0005-0000-0000-0000140F0000}"/>
    <cellStyle name="Komma 4 4 3 8" xfId="3880" xr:uid="{00000000-0005-0000-0000-0000150F0000}"/>
    <cellStyle name="Komma 4 4 3 9" xfId="3881" xr:uid="{00000000-0005-0000-0000-0000160F0000}"/>
    <cellStyle name="Komma 4 4 4" xfId="3882" xr:uid="{00000000-0005-0000-0000-0000170F0000}"/>
    <cellStyle name="Komma 4 4 4 2" xfId="3883" xr:uid="{00000000-0005-0000-0000-0000180F0000}"/>
    <cellStyle name="Komma 4 4 4 2 2" xfId="3884" xr:uid="{00000000-0005-0000-0000-0000190F0000}"/>
    <cellStyle name="Komma 4 4 4 2 2 2" xfId="3885" xr:uid="{00000000-0005-0000-0000-00001A0F0000}"/>
    <cellStyle name="Komma 4 4 4 2 2 2 2" xfId="3886" xr:uid="{00000000-0005-0000-0000-00001B0F0000}"/>
    <cellStyle name="Komma 4 4 4 2 2 2 3" xfId="3887" xr:uid="{00000000-0005-0000-0000-00001C0F0000}"/>
    <cellStyle name="Komma 4 4 4 2 2 2 4" xfId="3888" xr:uid="{00000000-0005-0000-0000-00001D0F0000}"/>
    <cellStyle name="Komma 4 4 4 2 2 3" xfId="3889" xr:uid="{00000000-0005-0000-0000-00001E0F0000}"/>
    <cellStyle name="Komma 4 4 4 2 2 4" xfId="3890" xr:uid="{00000000-0005-0000-0000-00001F0F0000}"/>
    <cellStyle name="Komma 4 4 4 2 2 5" xfId="3891" xr:uid="{00000000-0005-0000-0000-0000200F0000}"/>
    <cellStyle name="Komma 4 4 4 2 3" xfId="3892" xr:uid="{00000000-0005-0000-0000-0000210F0000}"/>
    <cellStyle name="Komma 4 4 4 2 3 2" xfId="3893" xr:uid="{00000000-0005-0000-0000-0000220F0000}"/>
    <cellStyle name="Komma 4 4 4 2 3 3" xfId="3894" xr:uid="{00000000-0005-0000-0000-0000230F0000}"/>
    <cellStyle name="Komma 4 4 4 2 3 4" xfId="3895" xr:uid="{00000000-0005-0000-0000-0000240F0000}"/>
    <cellStyle name="Komma 4 4 4 2 4" xfId="3896" xr:uid="{00000000-0005-0000-0000-0000250F0000}"/>
    <cellStyle name="Komma 4 4 4 2 5" xfId="3897" xr:uid="{00000000-0005-0000-0000-0000260F0000}"/>
    <cellStyle name="Komma 4 4 4 2 6" xfId="3898" xr:uid="{00000000-0005-0000-0000-0000270F0000}"/>
    <cellStyle name="Komma 4 4 4 3" xfId="3899" xr:uid="{00000000-0005-0000-0000-0000280F0000}"/>
    <cellStyle name="Komma 4 4 4 3 2" xfId="3900" xr:uid="{00000000-0005-0000-0000-0000290F0000}"/>
    <cellStyle name="Komma 4 4 4 3 2 2" xfId="3901" xr:uid="{00000000-0005-0000-0000-00002A0F0000}"/>
    <cellStyle name="Komma 4 4 4 3 2 3" xfId="3902" xr:uid="{00000000-0005-0000-0000-00002B0F0000}"/>
    <cellStyle name="Komma 4 4 4 3 2 4" xfId="3903" xr:uid="{00000000-0005-0000-0000-00002C0F0000}"/>
    <cellStyle name="Komma 4 4 4 3 3" xfId="3904" xr:uid="{00000000-0005-0000-0000-00002D0F0000}"/>
    <cellStyle name="Komma 4 4 4 3 4" xfId="3905" xr:uid="{00000000-0005-0000-0000-00002E0F0000}"/>
    <cellStyle name="Komma 4 4 4 3 5" xfId="3906" xr:uid="{00000000-0005-0000-0000-00002F0F0000}"/>
    <cellStyle name="Komma 4 4 4 4" xfId="3907" xr:uid="{00000000-0005-0000-0000-0000300F0000}"/>
    <cellStyle name="Komma 4 4 4 4 2" xfId="3908" xr:uid="{00000000-0005-0000-0000-0000310F0000}"/>
    <cellStyle name="Komma 4 4 4 4 3" xfId="3909" xr:uid="{00000000-0005-0000-0000-0000320F0000}"/>
    <cellStyle name="Komma 4 4 4 4 4" xfId="3910" xr:uid="{00000000-0005-0000-0000-0000330F0000}"/>
    <cellStyle name="Komma 4 4 4 5" xfId="3911" xr:uid="{00000000-0005-0000-0000-0000340F0000}"/>
    <cellStyle name="Komma 4 4 4 5 2" xfId="3912" xr:uid="{00000000-0005-0000-0000-0000350F0000}"/>
    <cellStyle name="Komma 4 4 4 5 3" xfId="3913" xr:uid="{00000000-0005-0000-0000-0000360F0000}"/>
    <cellStyle name="Komma 4 4 4 5 4" xfId="3914" xr:uid="{00000000-0005-0000-0000-0000370F0000}"/>
    <cellStyle name="Komma 4 4 4 6" xfId="3915" xr:uid="{00000000-0005-0000-0000-0000380F0000}"/>
    <cellStyle name="Komma 4 4 4 7" xfId="3916" xr:uid="{00000000-0005-0000-0000-0000390F0000}"/>
    <cellStyle name="Komma 4 4 4 8" xfId="3917" xr:uid="{00000000-0005-0000-0000-00003A0F0000}"/>
    <cellStyle name="Komma 4 4 5" xfId="3918" xr:uid="{00000000-0005-0000-0000-00003B0F0000}"/>
    <cellStyle name="Komma 4 4 5 2" xfId="3919" xr:uid="{00000000-0005-0000-0000-00003C0F0000}"/>
    <cellStyle name="Komma 4 4 5 2 2" xfId="3920" xr:uid="{00000000-0005-0000-0000-00003D0F0000}"/>
    <cellStyle name="Komma 4 4 5 2 2 2" xfId="3921" xr:uid="{00000000-0005-0000-0000-00003E0F0000}"/>
    <cellStyle name="Komma 4 4 5 2 2 2 2" xfId="3922" xr:uid="{00000000-0005-0000-0000-00003F0F0000}"/>
    <cellStyle name="Komma 4 4 5 2 2 2 3" xfId="3923" xr:uid="{00000000-0005-0000-0000-0000400F0000}"/>
    <cellStyle name="Komma 4 4 5 2 2 2 4" xfId="3924" xr:uid="{00000000-0005-0000-0000-0000410F0000}"/>
    <cellStyle name="Komma 4 4 5 2 2 3" xfId="3925" xr:uid="{00000000-0005-0000-0000-0000420F0000}"/>
    <cellStyle name="Komma 4 4 5 2 2 4" xfId="3926" xr:uid="{00000000-0005-0000-0000-0000430F0000}"/>
    <cellStyle name="Komma 4 4 5 2 2 5" xfId="3927" xr:uid="{00000000-0005-0000-0000-0000440F0000}"/>
    <cellStyle name="Komma 4 4 5 2 3" xfId="3928" xr:uid="{00000000-0005-0000-0000-0000450F0000}"/>
    <cellStyle name="Komma 4 4 5 2 3 2" xfId="3929" xr:uid="{00000000-0005-0000-0000-0000460F0000}"/>
    <cellStyle name="Komma 4 4 5 2 3 3" xfId="3930" xr:uid="{00000000-0005-0000-0000-0000470F0000}"/>
    <cellStyle name="Komma 4 4 5 2 3 4" xfId="3931" xr:uid="{00000000-0005-0000-0000-0000480F0000}"/>
    <cellStyle name="Komma 4 4 5 2 4" xfId="3932" xr:uid="{00000000-0005-0000-0000-0000490F0000}"/>
    <cellStyle name="Komma 4 4 5 2 5" xfId="3933" xr:uid="{00000000-0005-0000-0000-00004A0F0000}"/>
    <cellStyle name="Komma 4 4 5 2 6" xfId="3934" xr:uid="{00000000-0005-0000-0000-00004B0F0000}"/>
    <cellStyle name="Komma 4 4 5 3" xfId="3935" xr:uid="{00000000-0005-0000-0000-00004C0F0000}"/>
    <cellStyle name="Komma 4 4 5 3 2" xfId="3936" xr:uid="{00000000-0005-0000-0000-00004D0F0000}"/>
    <cellStyle name="Komma 4 4 5 3 2 2" xfId="3937" xr:uid="{00000000-0005-0000-0000-00004E0F0000}"/>
    <cellStyle name="Komma 4 4 5 3 2 3" xfId="3938" xr:uid="{00000000-0005-0000-0000-00004F0F0000}"/>
    <cellStyle name="Komma 4 4 5 3 2 4" xfId="3939" xr:uid="{00000000-0005-0000-0000-0000500F0000}"/>
    <cellStyle name="Komma 4 4 5 3 3" xfId="3940" xr:uid="{00000000-0005-0000-0000-0000510F0000}"/>
    <cellStyle name="Komma 4 4 5 3 4" xfId="3941" xr:uid="{00000000-0005-0000-0000-0000520F0000}"/>
    <cellStyle name="Komma 4 4 5 3 5" xfId="3942" xr:uid="{00000000-0005-0000-0000-0000530F0000}"/>
    <cellStyle name="Komma 4 4 5 4" xfId="3943" xr:uid="{00000000-0005-0000-0000-0000540F0000}"/>
    <cellStyle name="Komma 4 4 5 4 2" xfId="3944" xr:uid="{00000000-0005-0000-0000-0000550F0000}"/>
    <cellStyle name="Komma 4 4 5 4 3" xfId="3945" xr:uid="{00000000-0005-0000-0000-0000560F0000}"/>
    <cellStyle name="Komma 4 4 5 4 4" xfId="3946" xr:uid="{00000000-0005-0000-0000-0000570F0000}"/>
    <cellStyle name="Komma 4 4 5 5" xfId="3947" xr:uid="{00000000-0005-0000-0000-0000580F0000}"/>
    <cellStyle name="Komma 4 4 5 5 2" xfId="3948" xr:uid="{00000000-0005-0000-0000-0000590F0000}"/>
    <cellStyle name="Komma 4 4 5 5 3" xfId="3949" xr:uid="{00000000-0005-0000-0000-00005A0F0000}"/>
    <cellStyle name="Komma 4 4 5 5 4" xfId="3950" xr:uid="{00000000-0005-0000-0000-00005B0F0000}"/>
    <cellStyle name="Komma 4 4 5 6" xfId="3951" xr:uid="{00000000-0005-0000-0000-00005C0F0000}"/>
    <cellStyle name="Komma 4 4 5 7" xfId="3952" xr:uid="{00000000-0005-0000-0000-00005D0F0000}"/>
    <cellStyle name="Komma 4 4 5 8" xfId="3953" xr:uid="{00000000-0005-0000-0000-00005E0F0000}"/>
    <cellStyle name="Komma 4 4 6" xfId="3954" xr:uid="{00000000-0005-0000-0000-00005F0F0000}"/>
    <cellStyle name="Komma 4 4 6 2" xfId="3955" xr:uid="{00000000-0005-0000-0000-0000600F0000}"/>
    <cellStyle name="Komma 4 4 6 2 2" xfId="3956" xr:uid="{00000000-0005-0000-0000-0000610F0000}"/>
    <cellStyle name="Komma 4 4 6 2 2 2" xfId="3957" xr:uid="{00000000-0005-0000-0000-0000620F0000}"/>
    <cellStyle name="Komma 4 4 6 2 2 3" xfId="3958" xr:uid="{00000000-0005-0000-0000-0000630F0000}"/>
    <cellStyle name="Komma 4 4 6 2 2 4" xfId="3959" xr:uid="{00000000-0005-0000-0000-0000640F0000}"/>
    <cellStyle name="Komma 4 4 6 2 3" xfId="3960" xr:uid="{00000000-0005-0000-0000-0000650F0000}"/>
    <cellStyle name="Komma 4 4 6 2 4" xfId="3961" xr:uid="{00000000-0005-0000-0000-0000660F0000}"/>
    <cellStyle name="Komma 4 4 6 2 5" xfId="3962" xr:uid="{00000000-0005-0000-0000-0000670F0000}"/>
    <cellStyle name="Komma 4 4 6 3" xfId="3963" xr:uid="{00000000-0005-0000-0000-0000680F0000}"/>
    <cellStyle name="Komma 4 4 6 3 2" xfId="3964" xr:uid="{00000000-0005-0000-0000-0000690F0000}"/>
    <cellStyle name="Komma 4 4 6 3 3" xfId="3965" xr:uid="{00000000-0005-0000-0000-00006A0F0000}"/>
    <cellStyle name="Komma 4 4 6 3 4" xfId="3966" xr:uid="{00000000-0005-0000-0000-00006B0F0000}"/>
    <cellStyle name="Komma 4 4 6 4" xfId="3967" xr:uid="{00000000-0005-0000-0000-00006C0F0000}"/>
    <cellStyle name="Komma 4 4 6 5" xfId="3968" xr:uid="{00000000-0005-0000-0000-00006D0F0000}"/>
    <cellStyle name="Komma 4 4 6 6" xfId="3969" xr:uid="{00000000-0005-0000-0000-00006E0F0000}"/>
    <cellStyle name="Komma 4 4 7" xfId="3970" xr:uid="{00000000-0005-0000-0000-00006F0F0000}"/>
    <cellStyle name="Komma 4 4 7 2" xfId="3971" xr:uid="{00000000-0005-0000-0000-0000700F0000}"/>
    <cellStyle name="Komma 4 4 7 2 2" xfId="3972" xr:uid="{00000000-0005-0000-0000-0000710F0000}"/>
    <cellStyle name="Komma 4 4 7 2 3" xfId="3973" xr:uid="{00000000-0005-0000-0000-0000720F0000}"/>
    <cellStyle name="Komma 4 4 7 2 4" xfId="3974" xr:uid="{00000000-0005-0000-0000-0000730F0000}"/>
    <cellStyle name="Komma 4 4 7 3" xfId="3975" xr:uid="{00000000-0005-0000-0000-0000740F0000}"/>
    <cellStyle name="Komma 4 4 7 4" xfId="3976" xr:uid="{00000000-0005-0000-0000-0000750F0000}"/>
    <cellStyle name="Komma 4 4 7 5" xfId="3977" xr:uid="{00000000-0005-0000-0000-0000760F0000}"/>
    <cellStyle name="Komma 4 4 8" xfId="3978" xr:uid="{00000000-0005-0000-0000-0000770F0000}"/>
    <cellStyle name="Komma 4 4 8 2" xfId="3979" xr:uid="{00000000-0005-0000-0000-0000780F0000}"/>
    <cellStyle name="Komma 4 4 8 2 2" xfId="3980" xr:uid="{00000000-0005-0000-0000-0000790F0000}"/>
    <cellStyle name="Komma 4 4 8 2 3" xfId="3981" xr:uid="{00000000-0005-0000-0000-00007A0F0000}"/>
    <cellStyle name="Komma 4 4 8 2 4" xfId="3982" xr:uid="{00000000-0005-0000-0000-00007B0F0000}"/>
    <cellStyle name="Komma 4 4 8 3" xfId="3983" xr:uid="{00000000-0005-0000-0000-00007C0F0000}"/>
    <cellStyle name="Komma 4 4 8 4" xfId="3984" xr:uid="{00000000-0005-0000-0000-00007D0F0000}"/>
    <cellStyle name="Komma 4 4 8 5" xfId="3985" xr:uid="{00000000-0005-0000-0000-00007E0F0000}"/>
    <cellStyle name="Komma 4 4 9" xfId="3986" xr:uid="{00000000-0005-0000-0000-00007F0F0000}"/>
    <cellStyle name="Komma 4 4 9 2" xfId="3987" xr:uid="{00000000-0005-0000-0000-0000800F0000}"/>
    <cellStyle name="Komma 4 4 9 3" xfId="3988" xr:uid="{00000000-0005-0000-0000-0000810F0000}"/>
    <cellStyle name="Komma 4 4 9 4" xfId="3989" xr:uid="{00000000-0005-0000-0000-0000820F0000}"/>
    <cellStyle name="Komma 4 5" xfId="3990" xr:uid="{00000000-0005-0000-0000-0000830F0000}"/>
    <cellStyle name="Komma 4 5 10" xfId="3991" xr:uid="{00000000-0005-0000-0000-0000840F0000}"/>
    <cellStyle name="Komma 4 5 10 2" xfId="3992" xr:uid="{00000000-0005-0000-0000-0000850F0000}"/>
    <cellStyle name="Komma 4 5 10 3" xfId="3993" xr:uid="{00000000-0005-0000-0000-0000860F0000}"/>
    <cellStyle name="Komma 4 5 10 4" xfId="3994" xr:uid="{00000000-0005-0000-0000-0000870F0000}"/>
    <cellStyle name="Komma 4 5 11" xfId="3995" xr:uid="{00000000-0005-0000-0000-0000880F0000}"/>
    <cellStyle name="Komma 4 5 12" xfId="3996" xr:uid="{00000000-0005-0000-0000-0000890F0000}"/>
    <cellStyle name="Komma 4 5 13" xfId="3997" xr:uid="{00000000-0005-0000-0000-00008A0F0000}"/>
    <cellStyle name="Komma 4 5 2" xfId="3998" xr:uid="{00000000-0005-0000-0000-00008B0F0000}"/>
    <cellStyle name="Komma 4 5 2 10" xfId="3999" xr:uid="{00000000-0005-0000-0000-00008C0F0000}"/>
    <cellStyle name="Komma 4 5 2 2" xfId="4000" xr:uid="{00000000-0005-0000-0000-00008D0F0000}"/>
    <cellStyle name="Komma 4 5 2 2 2" xfId="4001" xr:uid="{00000000-0005-0000-0000-00008E0F0000}"/>
    <cellStyle name="Komma 4 5 2 2 2 2" xfId="4002" xr:uid="{00000000-0005-0000-0000-00008F0F0000}"/>
    <cellStyle name="Komma 4 5 2 2 2 2 2" xfId="4003" xr:uid="{00000000-0005-0000-0000-0000900F0000}"/>
    <cellStyle name="Komma 4 5 2 2 2 2 2 2" xfId="4004" xr:uid="{00000000-0005-0000-0000-0000910F0000}"/>
    <cellStyle name="Komma 4 5 2 2 2 2 2 3" xfId="4005" xr:uid="{00000000-0005-0000-0000-0000920F0000}"/>
    <cellStyle name="Komma 4 5 2 2 2 2 2 4" xfId="4006" xr:uid="{00000000-0005-0000-0000-0000930F0000}"/>
    <cellStyle name="Komma 4 5 2 2 2 2 3" xfId="4007" xr:uid="{00000000-0005-0000-0000-0000940F0000}"/>
    <cellStyle name="Komma 4 5 2 2 2 2 4" xfId="4008" xr:uid="{00000000-0005-0000-0000-0000950F0000}"/>
    <cellStyle name="Komma 4 5 2 2 2 2 5" xfId="4009" xr:uid="{00000000-0005-0000-0000-0000960F0000}"/>
    <cellStyle name="Komma 4 5 2 2 2 3" xfId="4010" xr:uid="{00000000-0005-0000-0000-0000970F0000}"/>
    <cellStyle name="Komma 4 5 2 2 2 3 2" xfId="4011" xr:uid="{00000000-0005-0000-0000-0000980F0000}"/>
    <cellStyle name="Komma 4 5 2 2 2 3 3" xfId="4012" xr:uid="{00000000-0005-0000-0000-0000990F0000}"/>
    <cellStyle name="Komma 4 5 2 2 2 3 4" xfId="4013" xr:uid="{00000000-0005-0000-0000-00009A0F0000}"/>
    <cellStyle name="Komma 4 5 2 2 2 4" xfId="4014" xr:uid="{00000000-0005-0000-0000-00009B0F0000}"/>
    <cellStyle name="Komma 4 5 2 2 2 5" xfId="4015" xr:uid="{00000000-0005-0000-0000-00009C0F0000}"/>
    <cellStyle name="Komma 4 5 2 2 2 6" xfId="4016" xr:uid="{00000000-0005-0000-0000-00009D0F0000}"/>
    <cellStyle name="Komma 4 5 2 2 3" xfId="4017" xr:uid="{00000000-0005-0000-0000-00009E0F0000}"/>
    <cellStyle name="Komma 4 5 2 2 3 2" xfId="4018" xr:uid="{00000000-0005-0000-0000-00009F0F0000}"/>
    <cellStyle name="Komma 4 5 2 2 3 2 2" xfId="4019" xr:uid="{00000000-0005-0000-0000-0000A00F0000}"/>
    <cellStyle name="Komma 4 5 2 2 3 2 3" xfId="4020" xr:uid="{00000000-0005-0000-0000-0000A10F0000}"/>
    <cellStyle name="Komma 4 5 2 2 3 2 4" xfId="4021" xr:uid="{00000000-0005-0000-0000-0000A20F0000}"/>
    <cellStyle name="Komma 4 5 2 2 3 3" xfId="4022" xr:uid="{00000000-0005-0000-0000-0000A30F0000}"/>
    <cellStyle name="Komma 4 5 2 2 3 4" xfId="4023" xr:uid="{00000000-0005-0000-0000-0000A40F0000}"/>
    <cellStyle name="Komma 4 5 2 2 3 5" xfId="4024" xr:uid="{00000000-0005-0000-0000-0000A50F0000}"/>
    <cellStyle name="Komma 4 5 2 2 4" xfId="4025" xr:uid="{00000000-0005-0000-0000-0000A60F0000}"/>
    <cellStyle name="Komma 4 5 2 2 4 2" xfId="4026" xr:uid="{00000000-0005-0000-0000-0000A70F0000}"/>
    <cellStyle name="Komma 4 5 2 2 4 3" xfId="4027" xr:uid="{00000000-0005-0000-0000-0000A80F0000}"/>
    <cellStyle name="Komma 4 5 2 2 4 4" xfId="4028" xr:uid="{00000000-0005-0000-0000-0000A90F0000}"/>
    <cellStyle name="Komma 4 5 2 2 5" xfId="4029" xr:uid="{00000000-0005-0000-0000-0000AA0F0000}"/>
    <cellStyle name="Komma 4 5 2 2 5 2" xfId="4030" xr:uid="{00000000-0005-0000-0000-0000AB0F0000}"/>
    <cellStyle name="Komma 4 5 2 2 5 3" xfId="4031" xr:uid="{00000000-0005-0000-0000-0000AC0F0000}"/>
    <cellStyle name="Komma 4 5 2 2 5 4" xfId="4032" xr:uid="{00000000-0005-0000-0000-0000AD0F0000}"/>
    <cellStyle name="Komma 4 5 2 2 6" xfId="4033" xr:uid="{00000000-0005-0000-0000-0000AE0F0000}"/>
    <cellStyle name="Komma 4 5 2 2 7" xfId="4034" xr:uid="{00000000-0005-0000-0000-0000AF0F0000}"/>
    <cellStyle name="Komma 4 5 2 2 8" xfId="4035" xr:uid="{00000000-0005-0000-0000-0000B00F0000}"/>
    <cellStyle name="Komma 4 5 2 3" xfId="4036" xr:uid="{00000000-0005-0000-0000-0000B10F0000}"/>
    <cellStyle name="Komma 4 5 2 3 2" xfId="4037" xr:uid="{00000000-0005-0000-0000-0000B20F0000}"/>
    <cellStyle name="Komma 4 5 2 3 2 2" xfId="4038" xr:uid="{00000000-0005-0000-0000-0000B30F0000}"/>
    <cellStyle name="Komma 4 5 2 3 2 2 2" xfId="4039" xr:uid="{00000000-0005-0000-0000-0000B40F0000}"/>
    <cellStyle name="Komma 4 5 2 3 2 2 2 2" xfId="4040" xr:uid="{00000000-0005-0000-0000-0000B50F0000}"/>
    <cellStyle name="Komma 4 5 2 3 2 2 2 3" xfId="4041" xr:uid="{00000000-0005-0000-0000-0000B60F0000}"/>
    <cellStyle name="Komma 4 5 2 3 2 2 2 4" xfId="4042" xr:uid="{00000000-0005-0000-0000-0000B70F0000}"/>
    <cellStyle name="Komma 4 5 2 3 2 2 3" xfId="4043" xr:uid="{00000000-0005-0000-0000-0000B80F0000}"/>
    <cellStyle name="Komma 4 5 2 3 2 2 4" xfId="4044" xr:uid="{00000000-0005-0000-0000-0000B90F0000}"/>
    <cellStyle name="Komma 4 5 2 3 2 2 5" xfId="4045" xr:uid="{00000000-0005-0000-0000-0000BA0F0000}"/>
    <cellStyle name="Komma 4 5 2 3 2 3" xfId="4046" xr:uid="{00000000-0005-0000-0000-0000BB0F0000}"/>
    <cellStyle name="Komma 4 5 2 3 2 3 2" xfId="4047" xr:uid="{00000000-0005-0000-0000-0000BC0F0000}"/>
    <cellStyle name="Komma 4 5 2 3 2 3 3" xfId="4048" xr:uid="{00000000-0005-0000-0000-0000BD0F0000}"/>
    <cellStyle name="Komma 4 5 2 3 2 3 4" xfId="4049" xr:uid="{00000000-0005-0000-0000-0000BE0F0000}"/>
    <cellStyle name="Komma 4 5 2 3 2 4" xfId="4050" xr:uid="{00000000-0005-0000-0000-0000BF0F0000}"/>
    <cellStyle name="Komma 4 5 2 3 2 5" xfId="4051" xr:uid="{00000000-0005-0000-0000-0000C00F0000}"/>
    <cellStyle name="Komma 4 5 2 3 2 6" xfId="4052" xr:uid="{00000000-0005-0000-0000-0000C10F0000}"/>
    <cellStyle name="Komma 4 5 2 3 3" xfId="4053" xr:uid="{00000000-0005-0000-0000-0000C20F0000}"/>
    <cellStyle name="Komma 4 5 2 3 3 2" xfId="4054" xr:uid="{00000000-0005-0000-0000-0000C30F0000}"/>
    <cellStyle name="Komma 4 5 2 3 3 2 2" xfId="4055" xr:uid="{00000000-0005-0000-0000-0000C40F0000}"/>
    <cellStyle name="Komma 4 5 2 3 3 2 3" xfId="4056" xr:uid="{00000000-0005-0000-0000-0000C50F0000}"/>
    <cellStyle name="Komma 4 5 2 3 3 2 4" xfId="4057" xr:uid="{00000000-0005-0000-0000-0000C60F0000}"/>
    <cellStyle name="Komma 4 5 2 3 3 3" xfId="4058" xr:uid="{00000000-0005-0000-0000-0000C70F0000}"/>
    <cellStyle name="Komma 4 5 2 3 3 4" xfId="4059" xr:uid="{00000000-0005-0000-0000-0000C80F0000}"/>
    <cellStyle name="Komma 4 5 2 3 3 5" xfId="4060" xr:uid="{00000000-0005-0000-0000-0000C90F0000}"/>
    <cellStyle name="Komma 4 5 2 3 4" xfId="4061" xr:uid="{00000000-0005-0000-0000-0000CA0F0000}"/>
    <cellStyle name="Komma 4 5 2 3 4 2" xfId="4062" xr:uid="{00000000-0005-0000-0000-0000CB0F0000}"/>
    <cellStyle name="Komma 4 5 2 3 4 3" xfId="4063" xr:uid="{00000000-0005-0000-0000-0000CC0F0000}"/>
    <cellStyle name="Komma 4 5 2 3 4 4" xfId="4064" xr:uid="{00000000-0005-0000-0000-0000CD0F0000}"/>
    <cellStyle name="Komma 4 5 2 3 5" xfId="4065" xr:uid="{00000000-0005-0000-0000-0000CE0F0000}"/>
    <cellStyle name="Komma 4 5 2 3 5 2" xfId="4066" xr:uid="{00000000-0005-0000-0000-0000CF0F0000}"/>
    <cellStyle name="Komma 4 5 2 3 5 3" xfId="4067" xr:uid="{00000000-0005-0000-0000-0000D00F0000}"/>
    <cellStyle name="Komma 4 5 2 3 5 4" xfId="4068" xr:uid="{00000000-0005-0000-0000-0000D10F0000}"/>
    <cellStyle name="Komma 4 5 2 3 6" xfId="4069" xr:uid="{00000000-0005-0000-0000-0000D20F0000}"/>
    <cellStyle name="Komma 4 5 2 3 7" xfId="4070" xr:uid="{00000000-0005-0000-0000-0000D30F0000}"/>
    <cellStyle name="Komma 4 5 2 3 8" xfId="4071" xr:uid="{00000000-0005-0000-0000-0000D40F0000}"/>
    <cellStyle name="Komma 4 5 2 4" xfId="4072" xr:uid="{00000000-0005-0000-0000-0000D50F0000}"/>
    <cellStyle name="Komma 4 5 2 4 2" xfId="4073" xr:uid="{00000000-0005-0000-0000-0000D60F0000}"/>
    <cellStyle name="Komma 4 5 2 4 2 2" xfId="4074" xr:uid="{00000000-0005-0000-0000-0000D70F0000}"/>
    <cellStyle name="Komma 4 5 2 4 2 2 2" xfId="4075" xr:uid="{00000000-0005-0000-0000-0000D80F0000}"/>
    <cellStyle name="Komma 4 5 2 4 2 2 3" xfId="4076" xr:uid="{00000000-0005-0000-0000-0000D90F0000}"/>
    <cellStyle name="Komma 4 5 2 4 2 2 4" xfId="4077" xr:uid="{00000000-0005-0000-0000-0000DA0F0000}"/>
    <cellStyle name="Komma 4 5 2 4 2 3" xfId="4078" xr:uid="{00000000-0005-0000-0000-0000DB0F0000}"/>
    <cellStyle name="Komma 4 5 2 4 2 4" xfId="4079" xr:uid="{00000000-0005-0000-0000-0000DC0F0000}"/>
    <cellStyle name="Komma 4 5 2 4 2 5" xfId="4080" xr:uid="{00000000-0005-0000-0000-0000DD0F0000}"/>
    <cellStyle name="Komma 4 5 2 4 3" xfId="4081" xr:uid="{00000000-0005-0000-0000-0000DE0F0000}"/>
    <cellStyle name="Komma 4 5 2 4 3 2" xfId="4082" xr:uid="{00000000-0005-0000-0000-0000DF0F0000}"/>
    <cellStyle name="Komma 4 5 2 4 3 3" xfId="4083" xr:uid="{00000000-0005-0000-0000-0000E00F0000}"/>
    <cellStyle name="Komma 4 5 2 4 3 4" xfId="4084" xr:uid="{00000000-0005-0000-0000-0000E10F0000}"/>
    <cellStyle name="Komma 4 5 2 4 4" xfId="4085" xr:uid="{00000000-0005-0000-0000-0000E20F0000}"/>
    <cellStyle name="Komma 4 5 2 4 5" xfId="4086" xr:uid="{00000000-0005-0000-0000-0000E30F0000}"/>
    <cellStyle name="Komma 4 5 2 4 6" xfId="4087" xr:uid="{00000000-0005-0000-0000-0000E40F0000}"/>
    <cellStyle name="Komma 4 5 2 5" xfId="4088" xr:uid="{00000000-0005-0000-0000-0000E50F0000}"/>
    <cellStyle name="Komma 4 5 2 5 2" xfId="4089" xr:uid="{00000000-0005-0000-0000-0000E60F0000}"/>
    <cellStyle name="Komma 4 5 2 5 2 2" xfId="4090" xr:uid="{00000000-0005-0000-0000-0000E70F0000}"/>
    <cellStyle name="Komma 4 5 2 5 2 3" xfId="4091" xr:uid="{00000000-0005-0000-0000-0000E80F0000}"/>
    <cellStyle name="Komma 4 5 2 5 2 4" xfId="4092" xr:uid="{00000000-0005-0000-0000-0000E90F0000}"/>
    <cellStyle name="Komma 4 5 2 5 3" xfId="4093" xr:uid="{00000000-0005-0000-0000-0000EA0F0000}"/>
    <cellStyle name="Komma 4 5 2 5 4" xfId="4094" xr:uid="{00000000-0005-0000-0000-0000EB0F0000}"/>
    <cellStyle name="Komma 4 5 2 5 5" xfId="4095" xr:uid="{00000000-0005-0000-0000-0000EC0F0000}"/>
    <cellStyle name="Komma 4 5 2 6" xfId="4096" xr:uid="{00000000-0005-0000-0000-0000ED0F0000}"/>
    <cellStyle name="Komma 4 5 2 6 2" xfId="4097" xr:uid="{00000000-0005-0000-0000-0000EE0F0000}"/>
    <cellStyle name="Komma 4 5 2 6 3" xfId="4098" xr:uid="{00000000-0005-0000-0000-0000EF0F0000}"/>
    <cellStyle name="Komma 4 5 2 6 4" xfId="4099" xr:uid="{00000000-0005-0000-0000-0000F00F0000}"/>
    <cellStyle name="Komma 4 5 2 7" xfId="4100" xr:uid="{00000000-0005-0000-0000-0000F10F0000}"/>
    <cellStyle name="Komma 4 5 2 7 2" xfId="4101" xr:uid="{00000000-0005-0000-0000-0000F20F0000}"/>
    <cellStyle name="Komma 4 5 2 7 3" xfId="4102" xr:uid="{00000000-0005-0000-0000-0000F30F0000}"/>
    <cellStyle name="Komma 4 5 2 7 4" xfId="4103" xr:uid="{00000000-0005-0000-0000-0000F40F0000}"/>
    <cellStyle name="Komma 4 5 2 8" xfId="4104" xr:uid="{00000000-0005-0000-0000-0000F50F0000}"/>
    <cellStyle name="Komma 4 5 2 9" xfId="4105" xr:uid="{00000000-0005-0000-0000-0000F60F0000}"/>
    <cellStyle name="Komma 4 5 3" xfId="4106" xr:uid="{00000000-0005-0000-0000-0000F70F0000}"/>
    <cellStyle name="Komma 4 5 3 2" xfId="4107" xr:uid="{00000000-0005-0000-0000-0000F80F0000}"/>
    <cellStyle name="Komma 4 5 3 2 2" xfId="4108" xr:uid="{00000000-0005-0000-0000-0000F90F0000}"/>
    <cellStyle name="Komma 4 5 3 2 2 2" xfId="4109" xr:uid="{00000000-0005-0000-0000-0000FA0F0000}"/>
    <cellStyle name="Komma 4 5 3 2 2 2 2" xfId="4110" xr:uid="{00000000-0005-0000-0000-0000FB0F0000}"/>
    <cellStyle name="Komma 4 5 3 2 2 2 3" xfId="4111" xr:uid="{00000000-0005-0000-0000-0000FC0F0000}"/>
    <cellStyle name="Komma 4 5 3 2 2 2 4" xfId="4112" xr:uid="{00000000-0005-0000-0000-0000FD0F0000}"/>
    <cellStyle name="Komma 4 5 3 2 2 3" xfId="4113" xr:uid="{00000000-0005-0000-0000-0000FE0F0000}"/>
    <cellStyle name="Komma 4 5 3 2 2 4" xfId="4114" xr:uid="{00000000-0005-0000-0000-0000FF0F0000}"/>
    <cellStyle name="Komma 4 5 3 2 2 5" xfId="4115" xr:uid="{00000000-0005-0000-0000-000000100000}"/>
    <cellStyle name="Komma 4 5 3 2 3" xfId="4116" xr:uid="{00000000-0005-0000-0000-000001100000}"/>
    <cellStyle name="Komma 4 5 3 2 3 2" xfId="4117" xr:uid="{00000000-0005-0000-0000-000002100000}"/>
    <cellStyle name="Komma 4 5 3 2 3 3" xfId="4118" xr:uid="{00000000-0005-0000-0000-000003100000}"/>
    <cellStyle name="Komma 4 5 3 2 3 4" xfId="4119" xr:uid="{00000000-0005-0000-0000-000004100000}"/>
    <cellStyle name="Komma 4 5 3 2 4" xfId="4120" xr:uid="{00000000-0005-0000-0000-000005100000}"/>
    <cellStyle name="Komma 4 5 3 2 5" xfId="4121" xr:uid="{00000000-0005-0000-0000-000006100000}"/>
    <cellStyle name="Komma 4 5 3 2 6" xfId="4122" xr:uid="{00000000-0005-0000-0000-000007100000}"/>
    <cellStyle name="Komma 4 5 3 3" xfId="4123" xr:uid="{00000000-0005-0000-0000-000008100000}"/>
    <cellStyle name="Komma 4 5 3 3 2" xfId="4124" xr:uid="{00000000-0005-0000-0000-000009100000}"/>
    <cellStyle name="Komma 4 5 3 3 2 2" xfId="4125" xr:uid="{00000000-0005-0000-0000-00000A100000}"/>
    <cellStyle name="Komma 4 5 3 3 2 3" xfId="4126" xr:uid="{00000000-0005-0000-0000-00000B100000}"/>
    <cellStyle name="Komma 4 5 3 3 2 4" xfId="4127" xr:uid="{00000000-0005-0000-0000-00000C100000}"/>
    <cellStyle name="Komma 4 5 3 3 3" xfId="4128" xr:uid="{00000000-0005-0000-0000-00000D100000}"/>
    <cellStyle name="Komma 4 5 3 3 4" xfId="4129" xr:uid="{00000000-0005-0000-0000-00000E100000}"/>
    <cellStyle name="Komma 4 5 3 3 5" xfId="4130" xr:uid="{00000000-0005-0000-0000-00000F100000}"/>
    <cellStyle name="Komma 4 5 3 4" xfId="4131" xr:uid="{00000000-0005-0000-0000-000010100000}"/>
    <cellStyle name="Komma 4 5 3 4 2" xfId="4132" xr:uid="{00000000-0005-0000-0000-000011100000}"/>
    <cellStyle name="Komma 4 5 3 4 3" xfId="4133" xr:uid="{00000000-0005-0000-0000-000012100000}"/>
    <cellStyle name="Komma 4 5 3 4 4" xfId="4134" xr:uid="{00000000-0005-0000-0000-000013100000}"/>
    <cellStyle name="Komma 4 5 3 5" xfId="4135" xr:uid="{00000000-0005-0000-0000-000014100000}"/>
    <cellStyle name="Komma 4 5 3 5 2" xfId="4136" xr:uid="{00000000-0005-0000-0000-000015100000}"/>
    <cellStyle name="Komma 4 5 3 5 3" xfId="4137" xr:uid="{00000000-0005-0000-0000-000016100000}"/>
    <cellStyle name="Komma 4 5 3 5 4" xfId="4138" xr:uid="{00000000-0005-0000-0000-000017100000}"/>
    <cellStyle name="Komma 4 5 3 6" xfId="4139" xr:uid="{00000000-0005-0000-0000-000018100000}"/>
    <cellStyle name="Komma 4 5 3 7" xfId="4140" xr:uid="{00000000-0005-0000-0000-000019100000}"/>
    <cellStyle name="Komma 4 5 3 8" xfId="4141" xr:uid="{00000000-0005-0000-0000-00001A100000}"/>
    <cellStyle name="Komma 4 5 4" xfId="4142" xr:uid="{00000000-0005-0000-0000-00001B100000}"/>
    <cellStyle name="Komma 4 5 4 2" xfId="4143" xr:uid="{00000000-0005-0000-0000-00001C100000}"/>
    <cellStyle name="Komma 4 5 4 2 2" xfId="4144" xr:uid="{00000000-0005-0000-0000-00001D100000}"/>
    <cellStyle name="Komma 4 5 4 2 2 2" xfId="4145" xr:uid="{00000000-0005-0000-0000-00001E100000}"/>
    <cellStyle name="Komma 4 5 4 2 2 2 2" xfId="4146" xr:uid="{00000000-0005-0000-0000-00001F100000}"/>
    <cellStyle name="Komma 4 5 4 2 2 2 3" xfId="4147" xr:uid="{00000000-0005-0000-0000-000020100000}"/>
    <cellStyle name="Komma 4 5 4 2 2 2 4" xfId="4148" xr:uid="{00000000-0005-0000-0000-000021100000}"/>
    <cellStyle name="Komma 4 5 4 2 2 3" xfId="4149" xr:uid="{00000000-0005-0000-0000-000022100000}"/>
    <cellStyle name="Komma 4 5 4 2 2 4" xfId="4150" xr:uid="{00000000-0005-0000-0000-000023100000}"/>
    <cellStyle name="Komma 4 5 4 2 2 5" xfId="4151" xr:uid="{00000000-0005-0000-0000-000024100000}"/>
    <cellStyle name="Komma 4 5 4 2 3" xfId="4152" xr:uid="{00000000-0005-0000-0000-000025100000}"/>
    <cellStyle name="Komma 4 5 4 2 3 2" xfId="4153" xr:uid="{00000000-0005-0000-0000-000026100000}"/>
    <cellStyle name="Komma 4 5 4 2 3 3" xfId="4154" xr:uid="{00000000-0005-0000-0000-000027100000}"/>
    <cellStyle name="Komma 4 5 4 2 3 4" xfId="4155" xr:uid="{00000000-0005-0000-0000-000028100000}"/>
    <cellStyle name="Komma 4 5 4 2 4" xfId="4156" xr:uid="{00000000-0005-0000-0000-000029100000}"/>
    <cellStyle name="Komma 4 5 4 2 5" xfId="4157" xr:uid="{00000000-0005-0000-0000-00002A100000}"/>
    <cellStyle name="Komma 4 5 4 2 6" xfId="4158" xr:uid="{00000000-0005-0000-0000-00002B100000}"/>
    <cellStyle name="Komma 4 5 4 3" xfId="4159" xr:uid="{00000000-0005-0000-0000-00002C100000}"/>
    <cellStyle name="Komma 4 5 4 3 2" xfId="4160" xr:uid="{00000000-0005-0000-0000-00002D100000}"/>
    <cellStyle name="Komma 4 5 4 3 2 2" xfId="4161" xr:uid="{00000000-0005-0000-0000-00002E100000}"/>
    <cellStyle name="Komma 4 5 4 3 2 3" xfId="4162" xr:uid="{00000000-0005-0000-0000-00002F100000}"/>
    <cellStyle name="Komma 4 5 4 3 2 4" xfId="4163" xr:uid="{00000000-0005-0000-0000-000030100000}"/>
    <cellStyle name="Komma 4 5 4 3 3" xfId="4164" xr:uid="{00000000-0005-0000-0000-000031100000}"/>
    <cellStyle name="Komma 4 5 4 3 4" xfId="4165" xr:uid="{00000000-0005-0000-0000-000032100000}"/>
    <cellStyle name="Komma 4 5 4 3 5" xfId="4166" xr:uid="{00000000-0005-0000-0000-000033100000}"/>
    <cellStyle name="Komma 4 5 4 4" xfId="4167" xr:uid="{00000000-0005-0000-0000-000034100000}"/>
    <cellStyle name="Komma 4 5 4 4 2" xfId="4168" xr:uid="{00000000-0005-0000-0000-000035100000}"/>
    <cellStyle name="Komma 4 5 4 4 3" xfId="4169" xr:uid="{00000000-0005-0000-0000-000036100000}"/>
    <cellStyle name="Komma 4 5 4 4 4" xfId="4170" xr:uid="{00000000-0005-0000-0000-000037100000}"/>
    <cellStyle name="Komma 4 5 4 5" xfId="4171" xr:uid="{00000000-0005-0000-0000-000038100000}"/>
    <cellStyle name="Komma 4 5 4 5 2" xfId="4172" xr:uid="{00000000-0005-0000-0000-000039100000}"/>
    <cellStyle name="Komma 4 5 4 5 3" xfId="4173" xr:uid="{00000000-0005-0000-0000-00003A100000}"/>
    <cellStyle name="Komma 4 5 4 5 4" xfId="4174" xr:uid="{00000000-0005-0000-0000-00003B100000}"/>
    <cellStyle name="Komma 4 5 4 6" xfId="4175" xr:uid="{00000000-0005-0000-0000-00003C100000}"/>
    <cellStyle name="Komma 4 5 4 7" xfId="4176" xr:uid="{00000000-0005-0000-0000-00003D100000}"/>
    <cellStyle name="Komma 4 5 4 8" xfId="4177" xr:uid="{00000000-0005-0000-0000-00003E100000}"/>
    <cellStyle name="Komma 4 5 5" xfId="4178" xr:uid="{00000000-0005-0000-0000-00003F100000}"/>
    <cellStyle name="Komma 4 5 5 2" xfId="4179" xr:uid="{00000000-0005-0000-0000-000040100000}"/>
    <cellStyle name="Komma 4 5 5 2 2" xfId="4180" xr:uid="{00000000-0005-0000-0000-000041100000}"/>
    <cellStyle name="Komma 4 5 5 2 2 2" xfId="4181" xr:uid="{00000000-0005-0000-0000-000042100000}"/>
    <cellStyle name="Komma 4 5 5 2 2 3" xfId="4182" xr:uid="{00000000-0005-0000-0000-000043100000}"/>
    <cellStyle name="Komma 4 5 5 2 2 4" xfId="4183" xr:uid="{00000000-0005-0000-0000-000044100000}"/>
    <cellStyle name="Komma 4 5 5 2 3" xfId="4184" xr:uid="{00000000-0005-0000-0000-000045100000}"/>
    <cellStyle name="Komma 4 5 5 2 4" xfId="4185" xr:uid="{00000000-0005-0000-0000-000046100000}"/>
    <cellStyle name="Komma 4 5 5 2 5" xfId="4186" xr:uid="{00000000-0005-0000-0000-000047100000}"/>
    <cellStyle name="Komma 4 5 5 3" xfId="4187" xr:uid="{00000000-0005-0000-0000-000048100000}"/>
    <cellStyle name="Komma 4 5 5 3 2" xfId="4188" xr:uid="{00000000-0005-0000-0000-000049100000}"/>
    <cellStyle name="Komma 4 5 5 3 3" xfId="4189" xr:uid="{00000000-0005-0000-0000-00004A100000}"/>
    <cellStyle name="Komma 4 5 5 3 4" xfId="4190" xr:uid="{00000000-0005-0000-0000-00004B100000}"/>
    <cellStyle name="Komma 4 5 5 4" xfId="4191" xr:uid="{00000000-0005-0000-0000-00004C100000}"/>
    <cellStyle name="Komma 4 5 5 5" xfId="4192" xr:uid="{00000000-0005-0000-0000-00004D100000}"/>
    <cellStyle name="Komma 4 5 5 6" xfId="4193" xr:uid="{00000000-0005-0000-0000-00004E100000}"/>
    <cellStyle name="Komma 4 5 6" xfId="4194" xr:uid="{00000000-0005-0000-0000-00004F100000}"/>
    <cellStyle name="Komma 4 5 6 2" xfId="4195" xr:uid="{00000000-0005-0000-0000-000050100000}"/>
    <cellStyle name="Komma 4 5 6 2 2" xfId="4196" xr:uid="{00000000-0005-0000-0000-000051100000}"/>
    <cellStyle name="Komma 4 5 6 2 3" xfId="4197" xr:uid="{00000000-0005-0000-0000-000052100000}"/>
    <cellStyle name="Komma 4 5 6 2 4" xfId="4198" xr:uid="{00000000-0005-0000-0000-000053100000}"/>
    <cellStyle name="Komma 4 5 6 3" xfId="4199" xr:uid="{00000000-0005-0000-0000-000054100000}"/>
    <cellStyle name="Komma 4 5 6 4" xfId="4200" xr:uid="{00000000-0005-0000-0000-000055100000}"/>
    <cellStyle name="Komma 4 5 6 5" xfId="4201" xr:uid="{00000000-0005-0000-0000-000056100000}"/>
    <cellStyle name="Komma 4 5 7" xfId="4202" xr:uid="{00000000-0005-0000-0000-000057100000}"/>
    <cellStyle name="Komma 4 5 7 2" xfId="4203" xr:uid="{00000000-0005-0000-0000-000058100000}"/>
    <cellStyle name="Komma 4 5 7 2 2" xfId="4204" xr:uid="{00000000-0005-0000-0000-000059100000}"/>
    <cellStyle name="Komma 4 5 7 2 3" xfId="4205" xr:uid="{00000000-0005-0000-0000-00005A100000}"/>
    <cellStyle name="Komma 4 5 7 2 4" xfId="4206" xr:uid="{00000000-0005-0000-0000-00005B100000}"/>
    <cellStyle name="Komma 4 5 7 3" xfId="4207" xr:uid="{00000000-0005-0000-0000-00005C100000}"/>
    <cellStyle name="Komma 4 5 7 4" xfId="4208" xr:uid="{00000000-0005-0000-0000-00005D100000}"/>
    <cellStyle name="Komma 4 5 7 5" xfId="4209" xr:uid="{00000000-0005-0000-0000-00005E100000}"/>
    <cellStyle name="Komma 4 5 8" xfId="4210" xr:uid="{00000000-0005-0000-0000-00005F100000}"/>
    <cellStyle name="Komma 4 5 8 2" xfId="4211" xr:uid="{00000000-0005-0000-0000-000060100000}"/>
    <cellStyle name="Komma 4 5 8 3" xfId="4212" xr:uid="{00000000-0005-0000-0000-000061100000}"/>
    <cellStyle name="Komma 4 5 8 4" xfId="4213" xr:uid="{00000000-0005-0000-0000-000062100000}"/>
    <cellStyle name="Komma 4 5 9" xfId="4214" xr:uid="{00000000-0005-0000-0000-000063100000}"/>
    <cellStyle name="Komma 4 5 9 2" xfId="4215" xr:uid="{00000000-0005-0000-0000-000064100000}"/>
    <cellStyle name="Komma 4 5 9 3" xfId="4216" xr:uid="{00000000-0005-0000-0000-000065100000}"/>
    <cellStyle name="Komma 4 5 9 4" xfId="4217" xr:uid="{00000000-0005-0000-0000-000066100000}"/>
    <cellStyle name="Komma 4 6" xfId="4218" xr:uid="{00000000-0005-0000-0000-000067100000}"/>
    <cellStyle name="Komma 4 6 10" xfId="4219" xr:uid="{00000000-0005-0000-0000-000068100000}"/>
    <cellStyle name="Komma 4 6 2" xfId="4220" xr:uid="{00000000-0005-0000-0000-000069100000}"/>
    <cellStyle name="Komma 4 6 2 2" xfId="4221" xr:uid="{00000000-0005-0000-0000-00006A100000}"/>
    <cellStyle name="Komma 4 6 2 2 2" xfId="4222" xr:uid="{00000000-0005-0000-0000-00006B100000}"/>
    <cellStyle name="Komma 4 6 2 2 2 2" xfId="4223" xr:uid="{00000000-0005-0000-0000-00006C100000}"/>
    <cellStyle name="Komma 4 6 2 2 2 2 2" xfId="4224" xr:uid="{00000000-0005-0000-0000-00006D100000}"/>
    <cellStyle name="Komma 4 6 2 2 2 2 3" xfId="4225" xr:uid="{00000000-0005-0000-0000-00006E100000}"/>
    <cellStyle name="Komma 4 6 2 2 2 2 4" xfId="4226" xr:uid="{00000000-0005-0000-0000-00006F100000}"/>
    <cellStyle name="Komma 4 6 2 2 2 3" xfId="4227" xr:uid="{00000000-0005-0000-0000-000070100000}"/>
    <cellStyle name="Komma 4 6 2 2 2 4" xfId="4228" xr:uid="{00000000-0005-0000-0000-000071100000}"/>
    <cellStyle name="Komma 4 6 2 2 2 5" xfId="4229" xr:uid="{00000000-0005-0000-0000-000072100000}"/>
    <cellStyle name="Komma 4 6 2 2 3" xfId="4230" xr:uid="{00000000-0005-0000-0000-000073100000}"/>
    <cellStyle name="Komma 4 6 2 2 3 2" xfId="4231" xr:uid="{00000000-0005-0000-0000-000074100000}"/>
    <cellStyle name="Komma 4 6 2 2 3 3" xfId="4232" xr:uid="{00000000-0005-0000-0000-000075100000}"/>
    <cellStyle name="Komma 4 6 2 2 3 4" xfId="4233" xr:uid="{00000000-0005-0000-0000-000076100000}"/>
    <cellStyle name="Komma 4 6 2 2 4" xfId="4234" xr:uid="{00000000-0005-0000-0000-000077100000}"/>
    <cellStyle name="Komma 4 6 2 2 5" xfId="4235" xr:uid="{00000000-0005-0000-0000-000078100000}"/>
    <cellStyle name="Komma 4 6 2 2 6" xfId="4236" xr:uid="{00000000-0005-0000-0000-000079100000}"/>
    <cellStyle name="Komma 4 6 2 3" xfId="4237" xr:uid="{00000000-0005-0000-0000-00007A100000}"/>
    <cellStyle name="Komma 4 6 2 3 2" xfId="4238" xr:uid="{00000000-0005-0000-0000-00007B100000}"/>
    <cellStyle name="Komma 4 6 2 3 2 2" xfId="4239" xr:uid="{00000000-0005-0000-0000-00007C100000}"/>
    <cellStyle name="Komma 4 6 2 3 2 3" xfId="4240" xr:uid="{00000000-0005-0000-0000-00007D100000}"/>
    <cellStyle name="Komma 4 6 2 3 2 4" xfId="4241" xr:uid="{00000000-0005-0000-0000-00007E100000}"/>
    <cellStyle name="Komma 4 6 2 3 3" xfId="4242" xr:uid="{00000000-0005-0000-0000-00007F100000}"/>
    <cellStyle name="Komma 4 6 2 3 4" xfId="4243" xr:uid="{00000000-0005-0000-0000-000080100000}"/>
    <cellStyle name="Komma 4 6 2 3 5" xfId="4244" xr:uid="{00000000-0005-0000-0000-000081100000}"/>
    <cellStyle name="Komma 4 6 2 4" xfId="4245" xr:uid="{00000000-0005-0000-0000-000082100000}"/>
    <cellStyle name="Komma 4 6 2 4 2" xfId="4246" xr:uid="{00000000-0005-0000-0000-000083100000}"/>
    <cellStyle name="Komma 4 6 2 4 3" xfId="4247" xr:uid="{00000000-0005-0000-0000-000084100000}"/>
    <cellStyle name="Komma 4 6 2 4 4" xfId="4248" xr:uid="{00000000-0005-0000-0000-000085100000}"/>
    <cellStyle name="Komma 4 6 2 5" xfId="4249" xr:uid="{00000000-0005-0000-0000-000086100000}"/>
    <cellStyle name="Komma 4 6 2 5 2" xfId="4250" xr:uid="{00000000-0005-0000-0000-000087100000}"/>
    <cellStyle name="Komma 4 6 2 5 3" xfId="4251" xr:uid="{00000000-0005-0000-0000-000088100000}"/>
    <cellStyle name="Komma 4 6 2 5 4" xfId="4252" xr:uid="{00000000-0005-0000-0000-000089100000}"/>
    <cellStyle name="Komma 4 6 2 6" xfId="4253" xr:uid="{00000000-0005-0000-0000-00008A100000}"/>
    <cellStyle name="Komma 4 6 2 7" xfId="4254" xr:uid="{00000000-0005-0000-0000-00008B100000}"/>
    <cellStyle name="Komma 4 6 2 8" xfId="4255" xr:uid="{00000000-0005-0000-0000-00008C100000}"/>
    <cellStyle name="Komma 4 6 3" xfId="4256" xr:uid="{00000000-0005-0000-0000-00008D100000}"/>
    <cellStyle name="Komma 4 6 3 2" xfId="4257" xr:uid="{00000000-0005-0000-0000-00008E100000}"/>
    <cellStyle name="Komma 4 6 3 2 2" xfId="4258" xr:uid="{00000000-0005-0000-0000-00008F100000}"/>
    <cellStyle name="Komma 4 6 3 2 2 2" xfId="4259" xr:uid="{00000000-0005-0000-0000-000090100000}"/>
    <cellStyle name="Komma 4 6 3 2 2 2 2" xfId="4260" xr:uid="{00000000-0005-0000-0000-000091100000}"/>
    <cellStyle name="Komma 4 6 3 2 2 2 3" xfId="4261" xr:uid="{00000000-0005-0000-0000-000092100000}"/>
    <cellStyle name="Komma 4 6 3 2 2 2 4" xfId="4262" xr:uid="{00000000-0005-0000-0000-000093100000}"/>
    <cellStyle name="Komma 4 6 3 2 2 3" xfId="4263" xr:uid="{00000000-0005-0000-0000-000094100000}"/>
    <cellStyle name="Komma 4 6 3 2 2 4" xfId="4264" xr:uid="{00000000-0005-0000-0000-000095100000}"/>
    <cellStyle name="Komma 4 6 3 2 2 5" xfId="4265" xr:uid="{00000000-0005-0000-0000-000096100000}"/>
    <cellStyle name="Komma 4 6 3 2 3" xfId="4266" xr:uid="{00000000-0005-0000-0000-000097100000}"/>
    <cellStyle name="Komma 4 6 3 2 3 2" xfId="4267" xr:uid="{00000000-0005-0000-0000-000098100000}"/>
    <cellStyle name="Komma 4 6 3 2 3 3" xfId="4268" xr:uid="{00000000-0005-0000-0000-000099100000}"/>
    <cellStyle name="Komma 4 6 3 2 3 4" xfId="4269" xr:uid="{00000000-0005-0000-0000-00009A100000}"/>
    <cellStyle name="Komma 4 6 3 2 4" xfId="4270" xr:uid="{00000000-0005-0000-0000-00009B100000}"/>
    <cellStyle name="Komma 4 6 3 2 5" xfId="4271" xr:uid="{00000000-0005-0000-0000-00009C100000}"/>
    <cellStyle name="Komma 4 6 3 2 6" xfId="4272" xr:uid="{00000000-0005-0000-0000-00009D100000}"/>
    <cellStyle name="Komma 4 6 3 3" xfId="4273" xr:uid="{00000000-0005-0000-0000-00009E100000}"/>
    <cellStyle name="Komma 4 6 3 3 2" xfId="4274" xr:uid="{00000000-0005-0000-0000-00009F100000}"/>
    <cellStyle name="Komma 4 6 3 3 2 2" xfId="4275" xr:uid="{00000000-0005-0000-0000-0000A0100000}"/>
    <cellStyle name="Komma 4 6 3 3 2 3" xfId="4276" xr:uid="{00000000-0005-0000-0000-0000A1100000}"/>
    <cellStyle name="Komma 4 6 3 3 2 4" xfId="4277" xr:uid="{00000000-0005-0000-0000-0000A2100000}"/>
    <cellStyle name="Komma 4 6 3 3 3" xfId="4278" xr:uid="{00000000-0005-0000-0000-0000A3100000}"/>
    <cellStyle name="Komma 4 6 3 3 4" xfId="4279" xr:uid="{00000000-0005-0000-0000-0000A4100000}"/>
    <cellStyle name="Komma 4 6 3 3 5" xfId="4280" xr:uid="{00000000-0005-0000-0000-0000A5100000}"/>
    <cellStyle name="Komma 4 6 3 4" xfId="4281" xr:uid="{00000000-0005-0000-0000-0000A6100000}"/>
    <cellStyle name="Komma 4 6 3 4 2" xfId="4282" xr:uid="{00000000-0005-0000-0000-0000A7100000}"/>
    <cellStyle name="Komma 4 6 3 4 3" xfId="4283" xr:uid="{00000000-0005-0000-0000-0000A8100000}"/>
    <cellStyle name="Komma 4 6 3 4 4" xfId="4284" xr:uid="{00000000-0005-0000-0000-0000A9100000}"/>
    <cellStyle name="Komma 4 6 3 5" xfId="4285" xr:uid="{00000000-0005-0000-0000-0000AA100000}"/>
    <cellStyle name="Komma 4 6 3 5 2" xfId="4286" xr:uid="{00000000-0005-0000-0000-0000AB100000}"/>
    <cellStyle name="Komma 4 6 3 5 3" xfId="4287" xr:uid="{00000000-0005-0000-0000-0000AC100000}"/>
    <cellStyle name="Komma 4 6 3 5 4" xfId="4288" xr:uid="{00000000-0005-0000-0000-0000AD100000}"/>
    <cellStyle name="Komma 4 6 3 6" xfId="4289" xr:uid="{00000000-0005-0000-0000-0000AE100000}"/>
    <cellStyle name="Komma 4 6 3 7" xfId="4290" xr:uid="{00000000-0005-0000-0000-0000AF100000}"/>
    <cellStyle name="Komma 4 6 3 8" xfId="4291" xr:uid="{00000000-0005-0000-0000-0000B0100000}"/>
    <cellStyle name="Komma 4 6 4" xfId="4292" xr:uid="{00000000-0005-0000-0000-0000B1100000}"/>
    <cellStyle name="Komma 4 6 4 2" xfId="4293" xr:uid="{00000000-0005-0000-0000-0000B2100000}"/>
    <cellStyle name="Komma 4 6 4 2 2" xfId="4294" xr:uid="{00000000-0005-0000-0000-0000B3100000}"/>
    <cellStyle name="Komma 4 6 4 2 2 2" xfId="4295" xr:uid="{00000000-0005-0000-0000-0000B4100000}"/>
    <cellStyle name="Komma 4 6 4 2 2 3" xfId="4296" xr:uid="{00000000-0005-0000-0000-0000B5100000}"/>
    <cellStyle name="Komma 4 6 4 2 2 4" xfId="4297" xr:uid="{00000000-0005-0000-0000-0000B6100000}"/>
    <cellStyle name="Komma 4 6 4 2 3" xfId="4298" xr:uid="{00000000-0005-0000-0000-0000B7100000}"/>
    <cellStyle name="Komma 4 6 4 2 4" xfId="4299" xr:uid="{00000000-0005-0000-0000-0000B8100000}"/>
    <cellStyle name="Komma 4 6 4 2 5" xfId="4300" xr:uid="{00000000-0005-0000-0000-0000B9100000}"/>
    <cellStyle name="Komma 4 6 4 3" xfId="4301" xr:uid="{00000000-0005-0000-0000-0000BA100000}"/>
    <cellStyle name="Komma 4 6 4 3 2" xfId="4302" xr:uid="{00000000-0005-0000-0000-0000BB100000}"/>
    <cellStyle name="Komma 4 6 4 3 3" xfId="4303" xr:uid="{00000000-0005-0000-0000-0000BC100000}"/>
    <cellStyle name="Komma 4 6 4 3 4" xfId="4304" xr:uid="{00000000-0005-0000-0000-0000BD100000}"/>
    <cellStyle name="Komma 4 6 4 4" xfId="4305" xr:uid="{00000000-0005-0000-0000-0000BE100000}"/>
    <cellStyle name="Komma 4 6 4 5" xfId="4306" xr:uid="{00000000-0005-0000-0000-0000BF100000}"/>
    <cellStyle name="Komma 4 6 4 6" xfId="4307" xr:uid="{00000000-0005-0000-0000-0000C0100000}"/>
    <cellStyle name="Komma 4 6 5" xfId="4308" xr:uid="{00000000-0005-0000-0000-0000C1100000}"/>
    <cellStyle name="Komma 4 6 5 2" xfId="4309" xr:uid="{00000000-0005-0000-0000-0000C2100000}"/>
    <cellStyle name="Komma 4 6 5 2 2" xfId="4310" xr:uid="{00000000-0005-0000-0000-0000C3100000}"/>
    <cellStyle name="Komma 4 6 5 2 3" xfId="4311" xr:uid="{00000000-0005-0000-0000-0000C4100000}"/>
    <cellStyle name="Komma 4 6 5 2 4" xfId="4312" xr:uid="{00000000-0005-0000-0000-0000C5100000}"/>
    <cellStyle name="Komma 4 6 5 3" xfId="4313" xr:uid="{00000000-0005-0000-0000-0000C6100000}"/>
    <cellStyle name="Komma 4 6 5 4" xfId="4314" xr:uid="{00000000-0005-0000-0000-0000C7100000}"/>
    <cellStyle name="Komma 4 6 5 5" xfId="4315" xr:uid="{00000000-0005-0000-0000-0000C8100000}"/>
    <cellStyle name="Komma 4 6 6" xfId="4316" xr:uid="{00000000-0005-0000-0000-0000C9100000}"/>
    <cellStyle name="Komma 4 6 6 2" xfId="4317" xr:uid="{00000000-0005-0000-0000-0000CA100000}"/>
    <cellStyle name="Komma 4 6 6 3" xfId="4318" xr:uid="{00000000-0005-0000-0000-0000CB100000}"/>
    <cellStyle name="Komma 4 6 6 4" xfId="4319" xr:uid="{00000000-0005-0000-0000-0000CC100000}"/>
    <cellStyle name="Komma 4 6 7" xfId="4320" xr:uid="{00000000-0005-0000-0000-0000CD100000}"/>
    <cellStyle name="Komma 4 6 7 2" xfId="4321" xr:uid="{00000000-0005-0000-0000-0000CE100000}"/>
    <cellStyle name="Komma 4 6 7 3" xfId="4322" xr:uid="{00000000-0005-0000-0000-0000CF100000}"/>
    <cellStyle name="Komma 4 6 7 4" xfId="4323" xr:uid="{00000000-0005-0000-0000-0000D0100000}"/>
    <cellStyle name="Komma 4 6 8" xfId="4324" xr:uid="{00000000-0005-0000-0000-0000D1100000}"/>
    <cellStyle name="Komma 4 6 9" xfId="4325" xr:uid="{00000000-0005-0000-0000-0000D2100000}"/>
    <cellStyle name="Komma 4 7" xfId="4326" xr:uid="{00000000-0005-0000-0000-0000D3100000}"/>
    <cellStyle name="Komma 4 7 2" xfId="4327" xr:uid="{00000000-0005-0000-0000-0000D4100000}"/>
    <cellStyle name="Komma 4 7 2 2" xfId="4328" xr:uid="{00000000-0005-0000-0000-0000D5100000}"/>
    <cellStyle name="Komma 4 7 2 2 2" xfId="4329" xr:uid="{00000000-0005-0000-0000-0000D6100000}"/>
    <cellStyle name="Komma 4 7 2 2 2 2" xfId="4330" xr:uid="{00000000-0005-0000-0000-0000D7100000}"/>
    <cellStyle name="Komma 4 7 2 2 2 3" xfId="4331" xr:uid="{00000000-0005-0000-0000-0000D8100000}"/>
    <cellStyle name="Komma 4 7 2 2 2 4" xfId="4332" xr:uid="{00000000-0005-0000-0000-0000D9100000}"/>
    <cellStyle name="Komma 4 7 2 2 3" xfId="4333" xr:uid="{00000000-0005-0000-0000-0000DA100000}"/>
    <cellStyle name="Komma 4 7 2 2 4" xfId="4334" xr:uid="{00000000-0005-0000-0000-0000DB100000}"/>
    <cellStyle name="Komma 4 7 2 2 5" xfId="4335" xr:uid="{00000000-0005-0000-0000-0000DC100000}"/>
    <cellStyle name="Komma 4 7 2 3" xfId="4336" xr:uid="{00000000-0005-0000-0000-0000DD100000}"/>
    <cellStyle name="Komma 4 7 2 3 2" xfId="4337" xr:uid="{00000000-0005-0000-0000-0000DE100000}"/>
    <cellStyle name="Komma 4 7 2 3 3" xfId="4338" xr:uid="{00000000-0005-0000-0000-0000DF100000}"/>
    <cellStyle name="Komma 4 7 2 3 4" xfId="4339" xr:uid="{00000000-0005-0000-0000-0000E0100000}"/>
    <cellStyle name="Komma 4 7 2 4" xfId="4340" xr:uid="{00000000-0005-0000-0000-0000E1100000}"/>
    <cellStyle name="Komma 4 7 2 5" xfId="4341" xr:uid="{00000000-0005-0000-0000-0000E2100000}"/>
    <cellStyle name="Komma 4 7 2 6" xfId="4342" xr:uid="{00000000-0005-0000-0000-0000E3100000}"/>
    <cellStyle name="Komma 4 7 3" xfId="4343" xr:uid="{00000000-0005-0000-0000-0000E4100000}"/>
    <cellStyle name="Komma 4 7 3 2" xfId="4344" xr:uid="{00000000-0005-0000-0000-0000E5100000}"/>
    <cellStyle name="Komma 4 7 3 2 2" xfId="4345" xr:uid="{00000000-0005-0000-0000-0000E6100000}"/>
    <cellStyle name="Komma 4 7 3 2 3" xfId="4346" xr:uid="{00000000-0005-0000-0000-0000E7100000}"/>
    <cellStyle name="Komma 4 7 3 2 4" xfId="4347" xr:uid="{00000000-0005-0000-0000-0000E8100000}"/>
    <cellStyle name="Komma 4 7 3 3" xfId="4348" xr:uid="{00000000-0005-0000-0000-0000E9100000}"/>
    <cellStyle name="Komma 4 7 3 4" xfId="4349" xr:uid="{00000000-0005-0000-0000-0000EA100000}"/>
    <cellStyle name="Komma 4 7 3 5" xfId="4350" xr:uid="{00000000-0005-0000-0000-0000EB100000}"/>
    <cellStyle name="Komma 4 7 4" xfId="4351" xr:uid="{00000000-0005-0000-0000-0000EC100000}"/>
    <cellStyle name="Komma 4 7 4 2" xfId="4352" xr:uid="{00000000-0005-0000-0000-0000ED100000}"/>
    <cellStyle name="Komma 4 7 4 3" xfId="4353" xr:uid="{00000000-0005-0000-0000-0000EE100000}"/>
    <cellStyle name="Komma 4 7 4 4" xfId="4354" xr:uid="{00000000-0005-0000-0000-0000EF100000}"/>
    <cellStyle name="Komma 4 7 5" xfId="4355" xr:uid="{00000000-0005-0000-0000-0000F0100000}"/>
    <cellStyle name="Komma 4 7 5 2" xfId="4356" xr:uid="{00000000-0005-0000-0000-0000F1100000}"/>
    <cellStyle name="Komma 4 7 5 3" xfId="4357" xr:uid="{00000000-0005-0000-0000-0000F2100000}"/>
    <cellStyle name="Komma 4 7 5 4" xfId="4358" xr:uid="{00000000-0005-0000-0000-0000F3100000}"/>
    <cellStyle name="Komma 4 7 6" xfId="4359" xr:uid="{00000000-0005-0000-0000-0000F4100000}"/>
    <cellStyle name="Komma 4 7 7" xfId="4360" xr:uid="{00000000-0005-0000-0000-0000F5100000}"/>
    <cellStyle name="Komma 4 7 8" xfId="4361" xr:uid="{00000000-0005-0000-0000-0000F6100000}"/>
    <cellStyle name="Komma 4 8" xfId="4362" xr:uid="{00000000-0005-0000-0000-0000F7100000}"/>
    <cellStyle name="Komma 4 8 2" xfId="4363" xr:uid="{00000000-0005-0000-0000-0000F8100000}"/>
    <cellStyle name="Komma 4 8 2 2" xfId="4364" xr:uid="{00000000-0005-0000-0000-0000F9100000}"/>
    <cellStyle name="Komma 4 8 2 2 2" xfId="4365" xr:uid="{00000000-0005-0000-0000-0000FA100000}"/>
    <cellStyle name="Komma 4 8 2 2 2 2" xfId="4366" xr:uid="{00000000-0005-0000-0000-0000FB100000}"/>
    <cellStyle name="Komma 4 8 2 2 2 3" xfId="4367" xr:uid="{00000000-0005-0000-0000-0000FC100000}"/>
    <cellStyle name="Komma 4 8 2 2 2 4" xfId="4368" xr:uid="{00000000-0005-0000-0000-0000FD100000}"/>
    <cellStyle name="Komma 4 8 2 2 3" xfId="4369" xr:uid="{00000000-0005-0000-0000-0000FE100000}"/>
    <cellStyle name="Komma 4 8 2 2 4" xfId="4370" xr:uid="{00000000-0005-0000-0000-0000FF100000}"/>
    <cellStyle name="Komma 4 8 2 2 5" xfId="4371" xr:uid="{00000000-0005-0000-0000-000000110000}"/>
    <cellStyle name="Komma 4 8 2 3" xfId="4372" xr:uid="{00000000-0005-0000-0000-000001110000}"/>
    <cellStyle name="Komma 4 8 2 3 2" xfId="4373" xr:uid="{00000000-0005-0000-0000-000002110000}"/>
    <cellStyle name="Komma 4 8 2 3 3" xfId="4374" xr:uid="{00000000-0005-0000-0000-000003110000}"/>
    <cellStyle name="Komma 4 8 2 3 4" xfId="4375" xr:uid="{00000000-0005-0000-0000-000004110000}"/>
    <cellStyle name="Komma 4 8 2 4" xfId="4376" xr:uid="{00000000-0005-0000-0000-000005110000}"/>
    <cellStyle name="Komma 4 8 2 5" xfId="4377" xr:uid="{00000000-0005-0000-0000-000006110000}"/>
    <cellStyle name="Komma 4 8 2 6" xfId="4378" xr:uid="{00000000-0005-0000-0000-000007110000}"/>
    <cellStyle name="Komma 4 8 3" xfId="4379" xr:uid="{00000000-0005-0000-0000-000008110000}"/>
    <cellStyle name="Komma 4 8 3 2" xfId="4380" xr:uid="{00000000-0005-0000-0000-000009110000}"/>
    <cellStyle name="Komma 4 8 3 2 2" xfId="4381" xr:uid="{00000000-0005-0000-0000-00000A110000}"/>
    <cellStyle name="Komma 4 8 3 2 3" xfId="4382" xr:uid="{00000000-0005-0000-0000-00000B110000}"/>
    <cellStyle name="Komma 4 8 3 2 4" xfId="4383" xr:uid="{00000000-0005-0000-0000-00000C110000}"/>
    <cellStyle name="Komma 4 8 3 3" xfId="4384" xr:uid="{00000000-0005-0000-0000-00000D110000}"/>
    <cellStyle name="Komma 4 8 3 4" xfId="4385" xr:uid="{00000000-0005-0000-0000-00000E110000}"/>
    <cellStyle name="Komma 4 8 3 5" xfId="4386" xr:uid="{00000000-0005-0000-0000-00000F110000}"/>
    <cellStyle name="Komma 4 8 4" xfId="4387" xr:uid="{00000000-0005-0000-0000-000010110000}"/>
    <cellStyle name="Komma 4 8 4 2" xfId="4388" xr:uid="{00000000-0005-0000-0000-000011110000}"/>
    <cellStyle name="Komma 4 8 4 3" xfId="4389" xr:uid="{00000000-0005-0000-0000-000012110000}"/>
    <cellStyle name="Komma 4 8 4 4" xfId="4390" xr:uid="{00000000-0005-0000-0000-000013110000}"/>
    <cellStyle name="Komma 4 8 5" xfId="4391" xr:uid="{00000000-0005-0000-0000-000014110000}"/>
    <cellStyle name="Komma 4 8 5 2" xfId="4392" xr:uid="{00000000-0005-0000-0000-000015110000}"/>
    <cellStyle name="Komma 4 8 5 3" xfId="4393" xr:uid="{00000000-0005-0000-0000-000016110000}"/>
    <cellStyle name="Komma 4 8 5 4" xfId="4394" xr:uid="{00000000-0005-0000-0000-000017110000}"/>
    <cellStyle name="Komma 4 8 6" xfId="4395" xr:uid="{00000000-0005-0000-0000-000018110000}"/>
    <cellStyle name="Komma 4 8 7" xfId="4396" xr:uid="{00000000-0005-0000-0000-000019110000}"/>
    <cellStyle name="Komma 4 8 8" xfId="4397" xr:uid="{00000000-0005-0000-0000-00001A110000}"/>
    <cellStyle name="Komma 4 9" xfId="4398" xr:uid="{00000000-0005-0000-0000-00001B110000}"/>
    <cellStyle name="Komma 4 9 2" xfId="4399" xr:uid="{00000000-0005-0000-0000-00001C110000}"/>
    <cellStyle name="Komma 4 9 2 2" xfId="4400" xr:uid="{00000000-0005-0000-0000-00001D110000}"/>
    <cellStyle name="Komma 4 9 2 2 2" xfId="4401" xr:uid="{00000000-0005-0000-0000-00001E110000}"/>
    <cellStyle name="Komma 4 9 2 2 3" xfId="4402" xr:uid="{00000000-0005-0000-0000-00001F110000}"/>
    <cellStyle name="Komma 4 9 2 2 4" xfId="4403" xr:uid="{00000000-0005-0000-0000-000020110000}"/>
    <cellStyle name="Komma 4 9 2 3" xfId="4404" xr:uid="{00000000-0005-0000-0000-000021110000}"/>
    <cellStyle name="Komma 4 9 2 4" xfId="4405" xr:uid="{00000000-0005-0000-0000-000022110000}"/>
    <cellStyle name="Komma 4 9 2 5" xfId="4406" xr:uid="{00000000-0005-0000-0000-000023110000}"/>
    <cellStyle name="Komma 4 9 3" xfId="4407" xr:uid="{00000000-0005-0000-0000-000024110000}"/>
    <cellStyle name="Komma 4 9 3 2" xfId="4408" xr:uid="{00000000-0005-0000-0000-000025110000}"/>
    <cellStyle name="Komma 4 9 3 3" xfId="4409" xr:uid="{00000000-0005-0000-0000-000026110000}"/>
    <cellStyle name="Komma 4 9 3 4" xfId="4410" xr:uid="{00000000-0005-0000-0000-000027110000}"/>
    <cellStyle name="Komma 4 9 4" xfId="4411" xr:uid="{00000000-0005-0000-0000-000028110000}"/>
    <cellStyle name="Komma 4 9 4 2" xfId="4412" xr:uid="{00000000-0005-0000-0000-000029110000}"/>
    <cellStyle name="Komma 4 9 4 3" xfId="4413" xr:uid="{00000000-0005-0000-0000-00002A110000}"/>
    <cellStyle name="Komma 4 9 4 4" xfId="4414" xr:uid="{00000000-0005-0000-0000-00002B110000}"/>
    <cellStyle name="Komma 4 9 5" xfId="4415" xr:uid="{00000000-0005-0000-0000-00002C110000}"/>
    <cellStyle name="Komma 4 9 6" xfId="4416" xr:uid="{00000000-0005-0000-0000-00002D110000}"/>
    <cellStyle name="Komma 4 9 7" xfId="4417" xr:uid="{00000000-0005-0000-0000-00002E110000}"/>
    <cellStyle name="Komma 5" xfId="26" xr:uid="{00000000-0005-0000-0000-00002F110000}"/>
    <cellStyle name="Komma 5 2" xfId="4418" xr:uid="{00000000-0005-0000-0000-000030110000}"/>
    <cellStyle name="Komma 6" xfId="4419" xr:uid="{00000000-0005-0000-0000-000031110000}"/>
    <cellStyle name="Komma 6 2" xfId="4420" xr:uid="{00000000-0005-0000-0000-000032110000}"/>
    <cellStyle name="Komma 6 3" xfId="4421" xr:uid="{00000000-0005-0000-0000-000033110000}"/>
    <cellStyle name="Komma 7" xfId="4422" xr:uid="{00000000-0005-0000-0000-000034110000}"/>
    <cellStyle name="Komma 7 2" xfId="4423" xr:uid="{00000000-0005-0000-0000-000035110000}"/>
    <cellStyle name="Komma 8" xfId="4424" xr:uid="{00000000-0005-0000-0000-000036110000}"/>
    <cellStyle name="Link" xfId="4" builtinId="8"/>
    <cellStyle name="Linked Cell" xfId="4425" xr:uid="{00000000-0005-0000-0000-000038110000}"/>
    <cellStyle name="Linked Cell 2" xfId="4426" xr:uid="{00000000-0005-0000-0000-000039110000}"/>
    <cellStyle name="Linked Cell 2 2" xfId="4427" xr:uid="{00000000-0005-0000-0000-00003A110000}"/>
    <cellStyle name="Linked Cell 3" xfId="4428" xr:uid="{00000000-0005-0000-0000-00003B110000}"/>
    <cellStyle name="Millares [0] 2" xfId="4429" xr:uid="{00000000-0005-0000-0000-00003C110000}"/>
    <cellStyle name="Millares_Hoja1" xfId="4430" xr:uid="{00000000-0005-0000-0000-00003D110000}"/>
    <cellStyle name="Moeda [0]_Liste der Fertigungsmittel Brasilien 06.09.00 nach OPL v41 3.9.00" xfId="4431" xr:uid="{00000000-0005-0000-0000-00003E110000}"/>
    <cellStyle name="Moeda_Liste der Fertigungsmittel Brasilien 06.09.00 nach OPL v41 3.9.00" xfId="4432" xr:uid="{00000000-0005-0000-0000-00003F110000}"/>
    <cellStyle name="Neutral 2" xfId="4433" xr:uid="{00000000-0005-0000-0000-000040110000}"/>
    <cellStyle name="Neutral 2 2" xfId="4434" xr:uid="{00000000-0005-0000-0000-000041110000}"/>
    <cellStyle name="Neutral 3" xfId="4435" xr:uid="{00000000-0005-0000-0000-000042110000}"/>
    <cellStyle name="Neutral 4" xfId="4436" xr:uid="{00000000-0005-0000-0000-000043110000}"/>
    <cellStyle name="Neutral 5" xfId="4437" xr:uid="{00000000-0005-0000-0000-000044110000}"/>
    <cellStyle name="Neutral 6" xfId="4438" xr:uid="{00000000-0005-0000-0000-000045110000}"/>
    <cellStyle name="Neutral 7" xfId="4439" xr:uid="{00000000-0005-0000-0000-000046110000}"/>
    <cellStyle name="Normal 10" xfId="4440" xr:uid="{00000000-0005-0000-0000-000047110000}"/>
    <cellStyle name="Normal 10 10" xfId="4441" xr:uid="{00000000-0005-0000-0000-000048110000}"/>
    <cellStyle name="Normal 10 10 2" xfId="4442" xr:uid="{00000000-0005-0000-0000-000049110000}"/>
    <cellStyle name="Normal 10 10 3" xfId="4443" xr:uid="{00000000-0005-0000-0000-00004A110000}"/>
    <cellStyle name="Normal 10 10 4" xfId="4444" xr:uid="{00000000-0005-0000-0000-00004B110000}"/>
    <cellStyle name="Normal 10 11" xfId="4445" xr:uid="{00000000-0005-0000-0000-00004C110000}"/>
    <cellStyle name="Normal 10 11 2" xfId="4446" xr:uid="{00000000-0005-0000-0000-00004D110000}"/>
    <cellStyle name="Normal 10 11 3" xfId="4447" xr:uid="{00000000-0005-0000-0000-00004E110000}"/>
    <cellStyle name="Normal 10 11 4" xfId="4448" xr:uid="{00000000-0005-0000-0000-00004F110000}"/>
    <cellStyle name="Normal 10 12" xfId="4449" xr:uid="{00000000-0005-0000-0000-000050110000}"/>
    <cellStyle name="Normal 10 13" xfId="4450" xr:uid="{00000000-0005-0000-0000-000051110000}"/>
    <cellStyle name="Normal 10 14" xfId="4451" xr:uid="{00000000-0005-0000-0000-000052110000}"/>
    <cellStyle name="Normal 10 2" xfId="4452" xr:uid="{00000000-0005-0000-0000-000053110000}"/>
    <cellStyle name="Normal 10 2 10" xfId="4453" xr:uid="{00000000-0005-0000-0000-000054110000}"/>
    <cellStyle name="Normal 10 2 10 2" xfId="4454" xr:uid="{00000000-0005-0000-0000-000055110000}"/>
    <cellStyle name="Normal 10 2 10 3" xfId="4455" xr:uid="{00000000-0005-0000-0000-000056110000}"/>
    <cellStyle name="Normal 10 2 10 4" xfId="4456" xr:uid="{00000000-0005-0000-0000-000057110000}"/>
    <cellStyle name="Normal 10 2 11" xfId="4457" xr:uid="{00000000-0005-0000-0000-000058110000}"/>
    <cellStyle name="Normal 10 2 12" xfId="4458" xr:uid="{00000000-0005-0000-0000-000059110000}"/>
    <cellStyle name="Normal 10 2 13" xfId="4459" xr:uid="{00000000-0005-0000-0000-00005A110000}"/>
    <cellStyle name="Normal 10 2 2" xfId="4460" xr:uid="{00000000-0005-0000-0000-00005B110000}"/>
    <cellStyle name="Normal 10 2 2 10" xfId="4461" xr:uid="{00000000-0005-0000-0000-00005C110000}"/>
    <cellStyle name="Normal 10 2 2 2" xfId="4462" xr:uid="{00000000-0005-0000-0000-00005D110000}"/>
    <cellStyle name="Normal 10 2 2 2 2" xfId="4463" xr:uid="{00000000-0005-0000-0000-00005E110000}"/>
    <cellStyle name="Normal 10 2 2 2 2 2" xfId="4464" xr:uid="{00000000-0005-0000-0000-00005F110000}"/>
    <cellStyle name="Normal 10 2 2 2 2 2 2" xfId="4465" xr:uid="{00000000-0005-0000-0000-000060110000}"/>
    <cellStyle name="Normal 10 2 2 2 2 2 2 2" xfId="4466" xr:uid="{00000000-0005-0000-0000-000061110000}"/>
    <cellStyle name="Normal 10 2 2 2 2 2 2 3" xfId="4467" xr:uid="{00000000-0005-0000-0000-000062110000}"/>
    <cellStyle name="Normal 10 2 2 2 2 2 2 4" xfId="4468" xr:uid="{00000000-0005-0000-0000-000063110000}"/>
    <cellStyle name="Normal 10 2 2 2 2 2 3" xfId="4469" xr:uid="{00000000-0005-0000-0000-000064110000}"/>
    <cellStyle name="Normal 10 2 2 2 2 2 4" xfId="4470" xr:uid="{00000000-0005-0000-0000-000065110000}"/>
    <cellStyle name="Normal 10 2 2 2 2 2 5" xfId="4471" xr:uid="{00000000-0005-0000-0000-000066110000}"/>
    <cellStyle name="Normal 10 2 2 2 2 3" xfId="4472" xr:uid="{00000000-0005-0000-0000-000067110000}"/>
    <cellStyle name="Normal 10 2 2 2 2 3 2" xfId="4473" xr:uid="{00000000-0005-0000-0000-000068110000}"/>
    <cellStyle name="Normal 10 2 2 2 2 3 3" xfId="4474" xr:uid="{00000000-0005-0000-0000-000069110000}"/>
    <cellStyle name="Normal 10 2 2 2 2 3 4" xfId="4475" xr:uid="{00000000-0005-0000-0000-00006A110000}"/>
    <cellStyle name="Normal 10 2 2 2 2 4" xfId="4476" xr:uid="{00000000-0005-0000-0000-00006B110000}"/>
    <cellStyle name="Normal 10 2 2 2 2 5" xfId="4477" xr:uid="{00000000-0005-0000-0000-00006C110000}"/>
    <cellStyle name="Normal 10 2 2 2 2 6" xfId="4478" xr:uid="{00000000-0005-0000-0000-00006D110000}"/>
    <cellStyle name="Normal 10 2 2 2 3" xfId="4479" xr:uid="{00000000-0005-0000-0000-00006E110000}"/>
    <cellStyle name="Normal 10 2 2 2 3 2" xfId="4480" xr:uid="{00000000-0005-0000-0000-00006F110000}"/>
    <cellStyle name="Normal 10 2 2 2 3 2 2" xfId="4481" xr:uid="{00000000-0005-0000-0000-000070110000}"/>
    <cellStyle name="Normal 10 2 2 2 3 2 3" xfId="4482" xr:uid="{00000000-0005-0000-0000-000071110000}"/>
    <cellStyle name="Normal 10 2 2 2 3 2 4" xfId="4483" xr:uid="{00000000-0005-0000-0000-000072110000}"/>
    <cellStyle name="Normal 10 2 2 2 3 3" xfId="4484" xr:uid="{00000000-0005-0000-0000-000073110000}"/>
    <cellStyle name="Normal 10 2 2 2 3 4" xfId="4485" xr:uid="{00000000-0005-0000-0000-000074110000}"/>
    <cellStyle name="Normal 10 2 2 2 3 5" xfId="4486" xr:uid="{00000000-0005-0000-0000-000075110000}"/>
    <cellStyle name="Normal 10 2 2 2 4" xfId="4487" xr:uid="{00000000-0005-0000-0000-000076110000}"/>
    <cellStyle name="Normal 10 2 2 2 4 2" xfId="4488" xr:uid="{00000000-0005-0000-0000-000077110000}"/>
    <cellStyle name="Normal 10 2 2 2 4 3" xfId="4489" xr:uid="{00000000-0005-0000-0000-000078110000}"/>
    <cellStyle name="Normal 10 2 2 2 4 4" xfId="4490" xr:uid="{00000000-0005-0000-0000-000079110000}"/>
    <cellStyle name="Normal 10 2 2 2 5" xfId="4491" xr:uid="{00000000-0005-0000-0000-00007A110000}"/>
    <cellStyle name="Normal 10 2 2 2 5 2" xfId="4492" xr:uid="{00000000-0005-0000-0000-00007B110000}"/>
    <cellStyle name="Normal 10 2 2 2 5 3" xfId="4493" xr:uid="{00000000-0005-0000-0000-00007C110000}"/>
    <cellStyle name="Normal 10 2 2 2 5 4" xfId="4494" xr:uid="{00000000-0005-0000-0000-00007D110000}"/>
    <cellStyle name="Normal 10 2 2 2 6" xfId="4495" xr:uid="{00000000-0005-0000-0000-00007E110000}"/>
    <cellStyle name="Normal 10 2 2 2 7" xfId="4496" xr:uid="{00000000-0005-0000-0000-00007F110000}"/>
    <cellStyle name="Normal 10 2 2 2 8" xfId="4497" xr:uid="{00000000-0005-0000-0000-000080110000}"/>
    <cellStyle name="Normal 10 2 2 3" xfId="4498" xr:uid="{00000000-0005-0000-0000-000081110000}"/>
    <cellStyle name="Normal 10 2 2 3 2" xfId="4499" xr:uid="{00000000-0005-0000-0000-000082110000}"/>
    <cellStyle name="Normal 10 2 2 3 2 2" xfId="4500" xr:uid="{00000000-0005-0000-0000-000083110000}"/>
    <cellStyle name="Normal 10 2 2 3 2 2 2" xfId="4501" xr:uid="{00000000-0005-0000-0000-000084110000}"/>
    <cellStyle name="Normal 10 2 2 3 2 2 2 2" xfId="4502" xr:uid="{00000000-0005-0000-0000-000085110000}"/>
    <cellStyle name="Normal 10 2 2 3 2 2 2 3" xfId="4503" xr:uid="{00000000-0005-0000-0000-000086110000}"/>
    <cellStyle name="Normal 10 2 2 3 2 2 2 4" xfId="4504" xr:uid="{00000000-0005-0000-0000-000087110000}"/>
    <cellStyle name="Normal 10 2 2 3 2 2 3" xfId="4505" xr:uid="{00000000-0005-0000-0000-000088110000}"/>
    <cellStyle name="Normal 10 2 2 3 2 2 4" xfId="4506" xr:uid="{00000000-0005-0000-0000-000089110000}"/>
    <cellStyle name="Normal 10 2 2 3 2 2 5" xfId="4507" xr:uid="{00000000-0005-0000-0000-00008A110000}"/>
    <cellStyle name="Normal 10 2 2 3 2 3" xfId="4508" xr:uid="{00000000-0005-0000-0000-00008B110000}"/>
    <cellStyle name="Normal 10 2 2 3 2 3 2" xfId="4509" xr:uid="{00000000-0005-0000-0000-00008C110000}"/>
    <cellStyle name="Normal 10 2 2 3 2 3 3" xfId="4510" xr:uid="{00000000-0005-0000-0000-00008D110000}"/>
    <cellStyle name="Normal 10 2 2 3 2 3 4" xfId="4511" xr:uid="{00000000-0005-0000-0000-00008E110000}"/>
    <cellStyle name="Normal 10 2 2 3 2 4" xfId="4512" xr:uid="{00000000-0005-0000-0000-00008F110000}"/>
    <cellStyle name="Normal 10 2 2 3 2 5" xfId="4513" xr:uid="{00000000-0005-0000-0000-000090110000}"/>
    <cellStyle name="Normal 10 2 2 3 2 6" xfId="4514" xr:uid="{00000000-0005-0000-0000-000091110000}"/>
    <cellStyle name="Normal 10 2 2 3 3" xfId="4515" xr:uid="{00000000-0005-0000-0000-000092110000}"/>
    <cellStyle name="Normal 10 2 2 3 3 2" xfId="4516" xr:uid="{00000000-0005-0000-0000-000093110000}"/>
    <cellStyle name="Normal 10 2 2 3 3 2 2" xfId="4517" xr:uid="{00000000-0005-0000-0000-000094110000}"/>
    <cellStyle name="Normal 10 2 2 3 3 2 3" xfId="4518" xr:uid="{00000000-0005-0000-0000-000095110000}"/>
    <cellStyle name="Normal 10 2 2 3 3 2 4" xfId="4519" xr:uid="{00000000-0005-0000-0000-000096110000}"/>
    <cellStyle name="Normal 10 2 2 3 3 3" xfId="4520" xr:uid="{00000000-0005-0000-0000-000097110000}"/>
    <cellStyle name="Normal 10 2 2 3 3 4" xfId="4521" xr:uid="{00000000-0005-0000-0000-000098110000}"/>
    <cellStyle name="Normal 10 2 2 3 3 5" xfId="4522" xr:uid="{00000000-0005-0000-0000-000099110000}"/>
    <cellStyle name="Normal 10 2 2 3 4" xfId="4523" xr:uid="{00000000-0005-0000-0000-00009A110000}"/>
    <cellStyle name="Normal 10 2 2 3 4 2" xfId="4524" xr:uid="{00000000-0005-0000-0000-00009B110000}"/>
    <cellStyle name="Normal 10 2 2 3 4 3" xfId="4525" xr:uid="{00000000-0005-0000-0000-00009C110000}"/>
    <cellStyle name="Normal 10 2 2 3 4 4" xfId="4526" xr:uid="{00000000-0005-0000-0000-00009D110000}"/>
    <cellStyle name="Normal 10 2 2 3 5" xfId="4527" xr:uid="{00000000-0005-0000-0000-00009E110000}"/>
    <cellStyle name="Normal 10 2 2 3 5 2" xfId="4528" xr:uid="{00000000-0005-0000-0000-00009F110000}"/>
    <cellStyle name="Normal 10 2 2 3 5 3" xfId="4529" xr:uid="{00000000-0005-0000-0000-0000A0110000}"/>
    <cellStyle name="Normal 10 2 2 3 5 4" xfId="4530" xr:uid="{00000000-0005-0000-0000-0000A1110000}"/>
    <cellStyle name="Normal 10 2 2 3 6" xfId="4531" xr:uid="{00000000-0005-0000-0000-0000A2110000}"/>
    <cellStyle name="Normal 10 2 2 3 7" xfId="4532" xr:uid="{00000000-0005-0000-0000-0000A3110000}"/>
    <cellStyle name="Normal 10 2 2 3 8" xfId="4533" xr:uid="{00000000-0005-0000-0000-0000A4110000}"/>
    <cellStyle name="Normal 10 2 2 4" xfId="4534" xr:uid="{00000000-0005-0000-0000-0000A5110000}"/>
    <cellStyle name="Normal 10 2 2 4 2" xfId="4535" xr:uid="{00000000-0005-0000-0000-0000A6110000}"/>
    <cellStyle name="Normal 10 2 2 4 2 2" xfId="4536" xr:uid="{00000000-0005-0000-0000-0000A7110000}"/>
    <cellStyle name="Normal 10 2 2 4 2 2 2" xfId="4537" xr:uid="{00000000-0005-0000-0000-0000A8110000}"/>
    <cellStyle name="Normal 10 2 2 4 2 2 3" xfId="4538" xr:uid="{00000000-0005-0000-0000-0000A9110000}"/>
    <cellStyle name="Normal 10 2 2 4 2 2 4" xfId="4539" xr:uid="{00000000-0005-0000-0000-0000AA110000}"/>
    <cellStyle name="Normal 10 2 2 4 2 3" xfId="4540" xr:uid="{00000000-0005-0000-0000-0000AB110000}"/>
    <cellStyle name="Normal 10 2 2 4 2 4" xfId="4541" xr:uid="{00000000-0005-0000-0000-0000AC110000}"/>
    <cellStyle name="Normal 10 2 2 4 2 5" xfId="4542" xr:uid="{00000000-0005-0000-0000-0000AD110000}"/>
    <cellStyle name="Normal 10 2 2 4 3" xfId="4543" xr:uid="{00000000-0005-0000-0000-0000AE110000}"/>
    <cellStyle name="Normal 10 2 2 4 3 2" xfId="4544" xr:uid="{00000000-0005-0000-0000-0000AF110000}"/>
    <cellStyle name="Normal 10 2 2 4 3 3" xfId="4545" xr:uid="{00000000-0005-0000-0000-0000B0110000}"/>
    <cellStyle name="Normal 10 2 2 4 3 4" xfId="4546" xr:uid="{00000000-0005-0000-0000-0000B1110000}"/>
    <cellStyle name="Normal 10 2 2 4 4" xfId="4547" xr:uid="{00000000-0005-0000-0000-0000B2110000}"/>
    <cellStyle name="Normal 10 2 2 4 5" xfId="4548" xr:uid="{00000000-0005-0000-0000-0000B3110000}"/>
    <cellStyle name="Normal 10 2 2 4 6" xfId="4549" xr:uid="{00000000-0005-0000-0000-0000B4110000}"/>
    <cellStyle name="Normal 10 2 2 5" xfId="4550" xr:uid="{00000000-0005-0000-0000-0000B5110000}"/>
    <cellStyle name="Normal 10 2 2 5 2" xfId="4551" xr:uid="{00000000-0005-0000-0000-0000B6110000}"/>
    <cellStyle name="Normal 10 2 2 5 2 2" xfId="4552" xr:uid="{00000000-0005-0000-0000-0000B7110000}"/>
    <cellStyle name="Normal 10 2 2 5 2 3" xfId="4553" xr:uid="{00000000-0005-0000-0000-0000B8110000}"/>
    <cellStyle name="Normal 10 2 2 5 2 4" xfId="4554" xr:uid="{00000000-0005-0000-0000-0000B9110000}"/>
    <cellStyle name="Normal 10 2 2 5 3" xfId="4555" xr:uid="{00000000-0005-0000-0000-0000BA110000}"/>
    <cellStyle name="Normal 10 2 2 5 4" xfId="4556" xr:uid="{00000000-0005-0000-0000-0000BB110000}"/>
    <cellStyle name="Normal 10 2 2 5 5" xfId="4557" xr:uid="{00000000-0005-0000-0000-0000BC110000}"/>
    <cellStyle name="Normal 10 2 2 6" xfId="4558" xr:uid="{00000000-0005-0000-0000-0000BD110000}"/>
    <cellStyle name="Normal 10 2 2 6 2" xfId="4559" xr:uid="{00000000-0005-0000-0000-0000BE110000}"/>
    <cellStyle name="Normal 10 2 2 6 3" xfId="4560" xr:uid="{00000000-0005-0000-0000-0000BF110000}"/>
    <cellStyle name="Normal 10 2 2 6 4" xfId="4561" xr:uid="{00000000-0005-0000-0000-0000C0110000}"/>
    <cellStyle name="Normal 10 2 2 7" xfId="4562" xr:uid="{00000000-0005-0000-0000-0000C1110000}"/>
    <cellStyle name="Normal 10 2 2 7 2" xfId="4563" xr:uid="{00000000-0005-0000-0000-0000C2110000}"/>
    <cellStyle name="Normal 10 2 2 7 3" xfId="4564" xr:uid="{00000000-0005-0000-0000-0000C3110000}"/>
    <cellStyle name="Normal 10 2 2 7 4" xfId="4565" xr:uid="{00000000-0005-0000-0000-0000C4110000}"/>
    <cellStyle name="Normal 10 2 2 8" xfId="4566" xr:uid="{00000000-0005-0000-0000-0000C5110000}"/>
    <cellStyle name="Normal 10 2 2 9" xfId="4567" xr:uid="{00000000-0005-0000-0000-0000C6110000}"/>
    <cellStyle name="Normal 10 2 3" xfId="4568" xr:uid="{00000000-0005-0000-0000-0000C7110000}"/>
    <cellStyle name="Normal 10 2 3 2" xfId="4569" xr:uid="{00000000-0005-0000-0000-0000C8110000}"/>
    <cellStyle name="Normal 10 2 3 2 2" xfId="4570" xr:uid="{00000000-0005-0000-0000-0000C9110000}"/>
    <cellStyle name="Normal 10 2 3 2 2 2" xfId="4571" xr:uid="{00000000-0005-0000-0000-0000CA110000}"/>
    <cellStyle name="Normal 10 2 3 2 2 2 2" xfId="4572" xr:uid="{00000000-0005-0000-0000-0000CB110000}"/>
    <cellStyle name="Normal 10 2 3 2 2 2 3" xfId="4573" xr:uid="{00000000-0005-0000-0000-0000CC110000}"/>
    <cellStyle name="Normal 10 2 3 2 2 2 4" xfId="4574" xr:uid="{00000000-0005-0000-0000-0000CD110000}"/>
    <cellStyle name="Normal 10 2 3 2 2 3" xfId="4575" xr:uid="{00000000-0005-0000-0000-0000CE110000}"/>
    <cellStyle name="Normal 10 2 3 2 2 4" xfId="4576" xr:uid="{00000000-0005-0000-0000-0000CF110000}"/>
    <cellStyle name="Normal 10 2 3 2 2 5" xfId="4577" xr:uid="{00000000-0005-0000-0000-0000D0110000}"/>
    <cellStyle name="Normal 10 2 3 2 3" xfId="4578" xr:uid="{00000000-0005-0000-0000-0000D1110000}"/>
    <cellStyle name="Normal 10 2 3 2 3 2" xfId="4579" xr:uid="{00000000-0005-0000-0000-0000D2110000}"/>
    <cellStyle name="Normal 10 2 3 2 3 3" xfId="4580" xr:uid="{00000000-0005-0000-0000-0000D3110000}"/>
    <cellStyle name="Normal 10 2 3 2 3 4" xfId="4581" xr:uid="{00000000-0005-0000-0000-0000D4110000}"/>
    <cellStyle name="Normal 10 2 3 2 4" xfId="4582" xr:uid="{00000000-0005-0000-0000-0000D5110000}"/>
    <cellStyle name="Normal 10 2 3 2 5" xfId="4583" xr:uid="{00000000-0005-0000-0000-0000D6110000}"/>
    <cellStyle name="Normal 10 2 3 2 6" xfId="4584" xr:uid="{00000000-0005-0000-0000-0000D7110000}"/>
    <cellStyle name="Normal 10 2 3 3" xfId="4585" xr:uid="{00000000-0005-0000-0000-0000D8110000}"/>
    <cellStyle name="Normal 10 2 3 3 2" xfId="4586" xr:uid="{00000000-0005-0000-0000-0000D9110000}"/>
    <cellStyle name="Normal 10 2 3 3 2 2" xfId="4587" xr:uid="{00000000-0005-0000-0000-0000DA110000}"/>
    <cellStyle name="Normal 10 2 3 3 2 3" xfId="4588" xr:uid="{00000000-0005-0000-0000-0000DB110000}"/>
    <cellStyle name="Normal 10 2 3 3 2 4" xfId="4589" xr:uid="{00000000-0005-0000-0000-0000DC110000}"/>
    <cellStyle name="Normal 10 2 3 3 3" xfId="4590" xr:uid="{00000000-0005-0000-0000-0000DD110000}"/>
    <cellStyle name="Normal 10 2 3 3 4" xfId="4591" xr:uid="{00000000-0005-0000-0000-0000DE110000}"/>
    <cellStyle name="Normal 10 2 3 3 5" xfId="4592" xr:uid="{00000000-0005-0000-0000-0000DF110000}"/>
    <cellStyle name="Normal 10 2 3 4" xfId="4593" xr:uid="{00000000-0005-0000-0000-0000E0110000}"/>
    <cellStyle name="Normal 10 2 3 4 2" xfId="4594" xr:uid="{00000000-0005-0000-0000-0000E1110000}"/>
    <cellStyle name="Normal 10 2 3 4 3" xfId="4595" xr:uid="{00000000-0005-0000-0000-0000E2110000}"/>
    <cellStyle name="Normal 10 2 3 4 4" xfId="4596" xr:uid="{00000000-0005-0000-0000-0000E3110000}"/>
    <cellStyle name="Normal 10 2 3 5" xfId="4597" xr:uid="{00000000-0005-0000-0000-0000E4110000}"/>
    <cellStyle name="Normal 10 2 3 5 2" xfId="4598" xr:uid="{00000000-0005-0000-0000-0000E5110000}"/>
    <cellStyle name="Normal 10 2 3 5 3" xfId="4599" xr:uid="{00000000-0005-0000-0000-0000E6110000}"/>
    <cellStyle name="Normal 10 2 3 5 4" xfId="4600" xr:uid="{00000000-0005-0000-0000-0000E7110000}"/>
    <cellStyle name="Normal 10 2 3 6" xfId="4601" xr:uid="{00000000-0005-0000-0000-0000E8110000}"/>
    <cellStyle name="Normal 10 2 3 7" xfId="4602" xr:uid="{00000000-0005-0000-0000-0000E9110000}"/>
    <cellStyle name="Normal 10 2 3 8" xfId="4603" xr:uid="{00000000-0005-0000-0000-0000EA110000}"/>
    <cellStyle name="Normal 10 2 4" xfId="4604" xr:uid="{00000000-0005-0000-0000-0000EB110000}"/>
    <cellStyle name="Normal 10 2 4 2" xfId="4605" xr:uid="{00000000-0005-0000-0000-0000EC110000}"/>
    <cellStyle name="Normal 10 2 4 2 2" xfId="4606" xr:uid="{00000000-0005-0000-0000-0000ED110000}"/>
    <cellStyle name="Normal 10 2 4 2 2 2" xfId="4607" xr:uid="{00000000-0005-0000-0000-0000EE110000}"/>
    <cellStyle name="Normal 10 2 4 2 2 2 2" xfId="4608" xr:uid="{00000000-0005-0000-0000-0000EF110000}"/>
    <cellStyle name="Normal 10 2 4 2 2 2 3" xfId="4609" xr:uid="{00000000-0005-0000-0000-0000F0110000}"/>
    <cellStyle name="Normal 10 2 4 2 2 2 4" xfId="4610" xr:uid="{00000000-0005-0000-0000-0000F1110000}"/>
    <cellStyle name="Normal 10 2 4 2 2 3" xfId="4611" xr:uid="{00000000-0005-0000-0000-0000F2110000}"/>
    <cellStyle name="Normal 10 2 4 2 2 4" xfId="4612" xr:uid="{00000000-0005-0000-0000-0000F3110000}"/>
    <cellStyle name="Normal 10 2 4 2 2 5" xfId="4613" xr:uid="{00000000-0005-0000-0000-0000F4110000}"/>
    <cellStyle name="Normal 10 2 4 2 3" xfId="4614" xr:uid="{00000000-0005-0000-0000-0000F5110000}"/>
    <cellStyle name="Normal 10 2 4 2 3 2" xfId="4615" xr:uid="{00000000-0005-0000-0000-0000F6110000}"/>
    <cellStyle name="Normal 10 2 4 2 3 3" xfId="4616" xr:uid="{00000000-0005-0000-0000-0000F7110000}"/>
    <cellStyle name="Normal 10 2 4 2 3 4" xfId="4617" xr:uid="{00000000-0005-0000-0000-0000F8110000}"/>
    <cellStyle name="Normal 10 2 4 2 4" xfId="4618" xr:uid="{00000000-0005-0000-0000-0000F9110000}"/>
    <cellStyle name="Normal 10 2 4 2 5" xfId="4619" xr:uid="{00000000-0005-0000-0000-0000FA110000}"/>
    <cellStyle name="Normal 10 2 4 2 6" xfId="4620" xr:uid="{00000000-0005-0000-0000-0000FB110000}"/>
    <cellStyle name="Normal 10 2 4 3" xfId="4621" xr:uid="{00000000-0005-0000-0000-0000FC110000}"/>
    <cellStyle name="Normal 10 2 4 3 2" xfId="4622" xr:uid="{00000000-0005-0000-0000-0000FD110000}"/>
    <cellStyle name="Normal 10 2 4 3 2 2" xfId="4623" xr:uid="{00000000-0005-0000-0000-0000FE110000}"/>
    <cellStyle name="Normal 10 2 4 3 2 3" xfId="4624" xr:uid="{00000000-0005-0000-0000-0000FF110000}"/>
    <cellStyle name="Normal 10 2 4 3 2 4" xfId="4625" xr:uid="{00000000-0005-0000-0000-000000120000}"/>
    <cellStyle name="Normal 10 2 4 3 3" xfId="4626" xr:uid="{00000000-0005-0000-0000-000001120000}"/>
    <cellStyle name="Normal 10 2 4 3 4" xfId="4627" xr:uid="{00000000-0005-0000-0000-000002120000}"/>
    <cellStyle name="Normal 10 2 4 3 5" xfId="4628" xr:uid="{00000000-0005-0000-0000-000003120000}"/>
    <cellStyle name="Normal 10 2 4 4" xfId="4629" xr:uid="{00000000-0005-0000-0000-000004120000}"/>
    <cellStyle name="Normal 10 2 4 4 2" xfId="4630" xr:uid="{00000000-0005-0000-0000-000005120000}"/>
    <cellStyle name="Normal 10 2 4 4 3" xfId="4631" xr:uid="{00000000-0005-0000-0000-000006120000}"/>
    <cellStyle name="Normal 10 2 4 4 4" xfId="4632" xr:uid="{00000000-0005-0000-0000-000007120000}"/>
    <cellStyle name="Normal 10 2 4 5" xfId="4633" xr:uid="{00000000-0005-0000-0000-000008120000}"/>
    <cellStyle name="Normal 10 2 4 5 2" xfId="4634" xr:uid="{00000000-0005-0000-0000-000009120000}"/>
    <cellStyle name="Normal 10 2 4 5 3" xfId="4635" xr:uid="{00000000-0005-0000-0000-00000A120000}"/>
    <cellStyle name="Normal 10 2 4 5 4" xfId="4636" xr:uid="{00000000-0005-0000-0000-00000B120000}"/>
    <cellStyle name="Normal 10 2 4 6" xfId="4637" xr:uid="{00000000-0005-0000-0000-00000C120000}"/>
    <cellStyle name="Normal 10 2 4 7" xfId="4638" xr:uid="{00000000-0005-0000-0000-00000D120000}"/>
    <cellStyle name="Normal 10 2 4 8" xfId="4639" xr:uid="{00000000-0005-0000-0000-00000E120000}"/>
    <cellStyle name="Normal 10 2 5" xfId="4640" xr:uid="{00000000-0005-0000-0000-00000F120000}"/>
    <cellStyle name="Normal 10 2 5 2" xfId="4641" xr:uid="{00000000-0005-0000-0000-000010120000}"/>
    <cellStyle name="Normal 10 2 5 2 2" xfId="4642" xr:uid="{00000000-0005-0000-0000-000011120000}"/>
    <cellStyle name="Normal 10 2 5 2 2 2" xfId="4643" xr:uid="{00000000-0005-0000-0000-000012120000}"/>
    <cellStyle name="Normal 10 2 5 2 2 3" xfId="4644" xr:uid="{00000000-0005-0000-0000-000013120000}"/>
    <cellStyle name="Normal 10 2 5 2 2 4" xfId="4645" xr:uid="{00000000-0005-0000-0000-000014120000}"/>
    <cellStyle name="Normal 10 2 5 2 3" xfId="4646" xr:uid="{00000000-0005-0000-0000-000015120000}"/>
    <cellStyle name="Normal 10 2 5 2 4" xfId="4647" xr:uid="{00000000-0005-0000-0000-000016120000}"/>
    <cellStyle name="Normal 10 2 5 2 5" xfId="4648" xr:uid="{00000000-0005-0000-0000-000017120000}"/>
    <cellStyle name="Normal 10 2 5 3" xfId="4649" xr:uid="{00000000-0005-0000-0000-000018120000}"/>
    <cellStyle name="Normal 10 2 5 3 2" xfId="4650" xr:uid="{00000000-0005-0000-0000-000019120000}"/>
    <cellStyle name="Normal 10 2 5 3 3" xfId="4651" xr:uid="{00000000-0005-0000-0000-00001A120000}"/>
    <cellStyle name="Normal 10 2 5 3 4" xfId="4652" xr:uid="{00000000-0005-0000-0000-00001B120000}"/>
    <cellStyle name="Normal 10 2 5 4" xfId="4653" xr:uid="{00000000-0005-0000-0000-00001C120000}"/>
    <cellStyle name="Normal 10 2 5 5" xfId="4654" xr:uid="{00000000-0005-0000-0000-00001D120000}"/>
    <cellStyle name="Normal 10 2 5 6" xfId="4655" xr:uid="{00000000-0005-0000-0000-00001E120000}"/>
    <cellStyle name="Normal 10 2 6" xfId="4656" xr:uid="{00000000-0005-0000-0000-00001F120000}"/>
    <cellStyle name="Normal 10 2 6 2" xfId="4657" xr:uid="{00000000-0005-0000-0000-000020120000}"/>
    <cellStyle name="Normal 10 2 6 2 2" xfId="4658" xr:uid="{00000000-0005-0000-0000-000021120000}"/>
    <cellStyle name="Normal 10 2 6 2 3" xfId="4659" xr:uid="{00000000-0005-0000-0000-000022120000}"/>
    <cellStyle name="Normal 10 2 6 2 4" xfId="4660" xr:uid="{00000000-0005-0000-0000-000023120000}"/>
    <cellStyle name="Normal 10 2 6 3" xfId="4661" xr:uid="{00000000-0005-0000-0000-000024120000}"/>
    <cellStyle name="Normal 10 2 6 4" xfId="4662" xr:uid="{00000000-0005-0000-0000-000025120000}"/>
    <cellStyle name="Normal 10 2 6 5" xfId="4663" xr:uid="{00000000-0005-0000-0000-000026120000}"/>
    <cellStyle name="Normal 10 2 7" xfId="4664" xr:uid="{00000000-0005-0000-0000-000027120000}"/>
    <cellStyle name="Normal 10 2 7 2" xfId="4665" xr:uid="{00000000-0005-0000-0000-000028120000}"/>
    <cellStyle name="Normal 10 2 7 2 2" xfId="4666" xr:uid="{00000000-0005-0000-0000-000029120000}"/>
    <cellStyle name="Normal 10 2 7 2 3" xfId="4667" xr:uid="{00000000-0005-0000-0000-00002A120000}"/>
    <cellStyle name="Normal 10 2 7 2 4" xfId="4668" xr:uid="{00000000-0005-0000-0000-00002B120000}"/>
    <cellStyle name="Normal 10 2 7 3" xfId="4669" xr:uid="{00000000-0005-0000-0000-00002C120000}"/>
    <cellStyle name="Normal 10 2 7 4" xfId="4670" xr:uid="{00000000-0005-0000-0000-00002D120000}"/>
    <cellStyle name="Normal 10 2 7 5" xfId="4671" xr:uid="{00000000-0005-0000-0000-00002E120000}"/>
    <cellStyle name="Normal 10 2 8" xfId="4672" xr:uid="{00000000-0005-0000-0000-00002F120000}"/>
    <cellStyle name="Normal 10 2 8 2" xfId="4673" xr:uid="{00000000-0005-0000-0000-000030120000}"/>
    <cellStyle name="Normal 10 2 8 3" xfId="4674" xr:uid="{00000000-0005-0000-0000-000031120000}"/>
    <cellStyle name="Normal 10 2 8 4" xfId="4675" xr:uid="{00000000-0005-0000-0000-000032120000}"/>
    <cellStyle name="Normal 10 2 9" xfId="4676" xr:uid="{00000000-0005-0000-0000-000033120000}"/>
    <cellStyle name="Normal 10 2 9 2" xfId="4677" xr:uid="{00000000-0005-0000-0000-000034120000}"/>
    <cellStyle name="Normal 10 2 9 3" xfId="4678" xr:uid="{00000000-0005-0000-0000-000035120000}"/>
    <cellStyle name="Normal 10 2 9 4" xfId="4679" xr:uid="{00000000-0005-0000-0000-000036120000}"/>
    <cellStyle name="Normal 10 3" xfId="4680" xr:uid="{00000000-0005-0000-0000-000037120000}"/>
    <cellStyle name="Normal 10 3 10" xfId="4681" xr:uid="{00000000-0005-0000-0000-000038120000}"/>
    <cellStyle name="Normal 10 3 2" xfId="4682" xr:uid="{00000000-0005-0000-0000-000039120000}"/>
    <cellStyle name="Normal 10 3 2 2" xfId="4683" xr:uid="{00000000-0005-0000-0000-00003A120000}"/>
    <cellStyle name="Normal 10 3 2 2 2" xfId="4684" xr:uid="{00000000-0005-0000-0000-00003B120000}"/>
    <cellStyle name="Normal 10 3 2 2 2 2" xfId="4685" xr:uid="{00000000-0005-0000-0000-00003C120000}"/>
    <cellStyle name="Normal 10 3 2 2 2 2 2" xfId="4686" xr:uid="{00000000-0005-0000-0000-00003D120000}"/>
    <cellStyle name="Normal 10 3 2 2 2 2 3" xfId="4687" xr:uid="{00000000-0005-0000-0000-00003E120000}"/>
    <cellStyle name="Normal 10 3 2 2 2 2 4" xfId="4688" xr:uid="{00000000-0005-0000-0000-00003F120000}"/>
    <cellStyle name="Normal 10 3 2 2 2 3" xfId="4689" xr:uid="{00000000-0005-0000-0000-000040120000}"/>
    <cellStyle name="Normal 10 3 2 2 2 4" xfId="4690" xr:uid="{00000000-0005-0000-0000-000041120000}"/>
    <cellStyle name="Normal 10 3 2 2 2 5" xfId="4691" xr:uid="{00000000-0005-0000-0000-000042120000}"/>
    <cellStyle name="Normal 10 3 2 2 3" xfId="4692" xr:uid="{00000000-0005-0000-0000-000043120000}"/>
    <cellStyle name="Normal 10 3 2 2 3 2" xfId="4693" xr:uid="{00000000-0005-0000-0000-000044120000}"/>
    <cellStyle name="Normal 10 3 2 2 3 3" xfId="4694" xr:uid="{00000000-0005-0000-0000-000045120000}"/>
    <cellStyle name="Normal 10 3 2 2 3 4" xfId="4695" xr:uid="{00000000-0005-0000-0000-000046120000}"/>
    <cellStyle name="Normal 10 3 2 2 4" xfId="4696" xr:uid="{00000000-0005-0000-0000-000047120000}"/>
    <cellStyle name="Normal 10 3 2 2 5" xfId="4697" xr:uid="{00000000-0005-0000-0000-000048120000}"/>
    <cellStyle name="Normal 10 3 2 2 6" xfId="4698" xr:uid="{00000000-0005-0000-0000-000049120000}"/>
    <cellStyle name="Normal 10 3 2 3" xfId="4699" xr:uid="{00000000-0005-0000-0000-00004A120000}"/>
    <cellStyle name="Normal 10 3 2 3 2" xfId="4700" xr:uid="{00000000-0005-0000-0000-00004B120000}"/>
    <cellStyle name="Normal 10 3 2 3 2 2" xfId="4701" xr:uid="{00000000-0005-0000-0000-00004C120000}"/>
    <cellStyle name="Normal 10 3 2 3 2 3" xfId="4702" xr:uid="{00000000-0005-0000-0000-00004D120000}"/>
    <cellStyle name="Normal 10 3 2 3 2 4" xfId="4703" xr:uid="{00000000-0005-0000-0000-00004E120000}"/>
    <cellStyle name="Normal 10 3 2 3 3" xfId="4704" xr:uid="{00000000-0005-0000-0000-00004F120000}"/>
    <cellStyle name="Normal 10 3 2 3 4" xfId="4705" xr:uid="{00000000-0005-0000-0000-000050120000}"/>
    <cellStyle name="Normal 10 3 2 3 5" xfId="4706" xr:uid="{00000000-0005-0000-0000-000051120000}"/>
    <cellStyle name="Normal 10 3 2 4" xfId="4707" xr:uid="{00000000-0005-0000-0000-000052120000}"/>
    <cellStyle name="Normal 10 3 2 4 2" xfId="4708" xr:uid="{00000000-0005-0000-0000-000053120000}"/>
    <cellStyle name="Normal 10 3 2 4 3" xfId="4709" xr:uid="{00000000-0005-0000-0000-000054120000}"/>
    <cellStyle name="Normal 10 3 2 4 4" xfId="4710" xr:uid="{00000000-0005-0000-0000-000055120000}"/>
    <cellStyle name="Normal 10 3 2 5" xfId="4711" xr:uid="{00000000-0005-0000-0000-000056120000}"/>
    <cellStyle name="Normal 10 3 2 5 2" xfId="4712" xr:uid="{00000000-0005-0000-0000-000057120000}"/>
    <cellStyle name="Normal 10 3 2 5 3" xfId="4713" xr:uid="{00000000-0005-0000-0000-000058120000}"/>
    <cellStyle name="Normal 10 3 2 5 4" xfId="4714" xr:uid="{00000000-0005-0000-0000-000059120000}"/>
    <cellStyle name="Normal 10 3 2 6" xfId="4715" xr:uid="{00000000-0005-0000-0000-00005A120000}"/>
    <cellStyle name="Normal 10 3 2 7" xfId="4716" xr:uid="{00000000-0005-0000-0000-00005B120000}"/>
    <cellStyle name="Normal 10 3 2 8" xfId="4717" xr:uid="{00000000-0005-0000-0000-00005C120000}"/>
    <cellStyle name="Normal 10 3 3" xfId="4718" xr:uid="{00000000-0005-0000-0000-00005D120000}"/>
    <cellStyle name="Normal 10 3 3 2" xfId="4719" xr:uid="{00000000-0005-0000-0000-00005E120000}"/>
    <cellStyle name="Normal 10 3 3 2 2" xfId="4720" xr:uid="{00000000-0005-0000-0000-00005F120000}"/>
    <cellStyle name="Normal 10 3 3 2 2 2" xfId="4721" xr:uid="{00000000-0005-0000-0000-000060120000}"/>
    <cellStyle name="Normal 10 3 3 2 2 2 2" xfId="4722" xr:uid="{00000000-0005-0000-0000-000061120000}"/>
    <cellStyle name="Normal 10 3 3 2 2 2 3" xfId="4723" xr:uid="{00000000-0005-0000-0000-000062120000}"/>
    <cellStyle name="Normal 10 3 3 2 2 2 4" xfId="4724" xr:uid="{00000000-0005-0000-0000-000063120000}"/>
    <cellStyle name="Normal 10 3 3 2 2 3" xfId="4725" xr:uid="{00000000-0005-0000-0000-000064120000}"/>
    <cellStyle name="Normal 10 3 3 2 2 4" xfId="4726" xr:uid="{00000000-0005-0000-0000-000065120000}"/>
    <cellStyle name="Normal 10 3 3 2 2 5" xfId="4727" xr:uid="{00000000-0005-0000-0000-000066120000}"/>
    <cellStyle name="Normal 10 3 3 2 3" xfId="4728" xr:uid="{00000000-0005-0000-0000-000067120000}"/>
    <cellStyle name="Normal 10 3 3 2 3 2" xfId="4729" xr:uid="{00000000-0005-0000-0000-000068120000}"/>
    <cellStyle name="Normal 10 3 3 2 3 3" xfId="4730" xr:uid="{00000000-0005-0000-0000-000069120000}"/>
    <cellStyle name="Normal 10 3 3 2 3 4" xfId="4731" xr:uid="{00000000-0005-0000-0000-00006A120000}"/>
    <cellStyle name="Normal 10 3 3 2 4" xfId="4732" xr:uid="{00000000-0005-0000-0000-00006B120000}"/>
    <cellStyle name="Normal 10 3 3 2 5" xfId="4733" xr:uid="{00000000-0005-0000-0000-00006C120000}"/>
    <cellStyle name="Normal 10 3 3 2 6" xfId="4734" xr:uid="{00000000-0005-0000-0000-00006D120000}"/>
    <cellStyle name="Normal 10 3 3 3" xfId="4735" xr:uid="{00000000-0005-0000-0000-00006E120000}"/>
    <cellStyle name="Normal 10 3 3 3 2" xfId="4736" xr:uid="{00000000-0005-0000-0000-00006F120000}"/>
    <cellStyle name="Normal 10 3 3 3 2 2" xfId="4737" xr:uid="{00000000-0005-0000-0000-000070120000}"/>
    <cellStyle name="Normal 10 3 3 3 2 3" xfId="4738" xr:uid="{00000000-0005-0000-0000-000071120000}"/>
    <cellStyle name="Normal 10 3 3 3 2 4" xfId="4739" xr:uid="{00000000-0005-0000-0000-000072120000}"/>
    <cellStyle name="Normal 10 3 3 3 3" xfId="4740" xr:uid="{00000000-0005-0000-0000-000073120000}"/>
    <cellStyle name="Normal 10 3 3 3 4" xfId="4741" xr:uid="{00000000-0005-0000-0000-000074120000}"/>
    <cellStyle name="Normal 10 3 3 3 5" xfId="4742" xr:uid="{00000000-0005-0000-0000-000075120000}"/>
    <cellStyle name="Normal 10 3 3 4" xfId="4743" xr:uid="{00000000-0005-0000-0000-000076120000}"/>
    <cellStyle name="Normal 10 3 3 4 2" xfId="4744" xr:uid="{00000000-0005-0000-0000-000077120000}"/>
    <cellStyle name="Normal 10 3 3 4 3" xfId="4745" xr:uid="{00000000-0005-0000-0000-000078120000}"/>
    <cellStyle name="Normal 10 3 3 4 4" xfId="4746" xr:uid="{00000000-0005-0000-0000-000079120000}"/>
    <cellStyle name="Normal 10 3 3 5" xfId="4747" xr:uid="{00000000-0005-0000-0000-00007A120000}"/>
    <cellStyle name="Normal 10 3 3 5 2" xfId="4748" xr:uid="{00000000-0005-0000-0000-00007B120000}"/>
    <cellStyle name="Normal 10 3 3 5 3" xfId="4749" xr:uid="{00000000-0005-0000-0000-00007C120000}"/>
    <cellStyle name="Normal 10 3 3 5 4" xfId="4750" xr:uid="{00000000-0005-0000-0000-00007D120000}"/>
    <cellStyle name="Normal 10 3 3 6" xfId="4751" xr:uid="{00000000-0005-0000-0000-00007E120000}"/>
    <cellStyle name="Normal 10 3 3 7" xfId="4752" xr:uid="{00000000-0005-0000-0000-00007F120000}"/>
    <cellStyle name="Normal 10 3 3 8" xfId="4753" xr:uid="{00000000-0005-0000-0000-000080120000}"/>
    <cellStyle name="Normal 10 3 4" xfId="4754" xr:uid="{00000000-0005-0000-0000-000081120000}"/>
    <cellStyle name="Normal 10 3 4 2" xfId="4755" xr:uid="{00000000-0005-0000-0000-000082120000}"/>
    <cellStyle name="Normal 10 3 4 2 2" xfId="4756" xr:uid="{00000000-0005-0000-0000-000083120000}"/>
    <cellStyle name="Normal 10 3 4 2 2 2" xfId="4757" xr:uid="{00000000-0005-0000-0000-000084120000}"/>
    <cellStyle name="Normal 10 3 4 2 2 3" xfId="4758" xr:uid="{00000000-0005-0000-0000-000085120000}"/>
    <cellStyle name="Normal 10 3 4 2 2 4" xfId="4759" xr:uid="{00000000-0005-0000-0000-000086120000}"/>
    <cellStyle name="Normal 10 3 4 2 3" xfId="4760" xr:uid="{00000000-0005-0000-0000-000087120000}"/>
    <cellStyle name="Normal 10 3 4 2 4" xfId="4761" xr:uid="{00000000-0005-0000-0000-000088120000}"/>
    <cellStyle name="Normal 10 3 4 2 5" xfId="4762" xr:uid="{00000000-0005-0000-0000-000089120000}"/>
    <cellStyle name="Normal 10 3 4 3" xfId="4763" xr:uid="{00000000-0005-0000-0000-00008A120000}"/>
    <cellStyle name="Normal 10 3 4 3 2" xfId="4764" xr:uid="{00000000-0005-0000-0000-00008B120000}"/>
    <cellStyle name="Normal 10 3 4 3 3" xfId="4765" xr:uid="{00000000-0005-0000-0000-00008C120000}"/>
    <cellStyle name="Normal 10 3 4 3 4" xfId="4766" xr:uid="{00000000-0005-0000-0000-00008D120000}"/>
    <cellStyle name="Normal 10 3 4 4" xfId="4767" xr:uid="{00000000-0005-0000-0000-00008E120000}"/>
    <cellStyle name="Normal 10 3 4 5" xfId="4768" xr:uid="{00000000-0005-0000-0000-00008F120000}"/>
    <cellStyle name="Normal 10 3 4 6" xfId="4769" xr:uid="{00000000-0005-0000-0000-000090120000}"/>
    <cellStyle name="Normal 10 3 5" xfId="4770" xr:uid="{00000000-0005-0000-0000-000091120000}"/>
    <cellStyle name="Normal 10 3 5 2" xfId="4771" xr:uid="{00000000-0005-0000-0000-000092120000}"/>
    <cellStyle name="Normal 10 3 5 2 2" xfId="4772" xr:uid="{00000000-0005-0000-0000-000093120000}"/>
    <cellStyle name="Normal 10 3 5 2 3" xfId="4773" xr:uid="{00000000-0005-0000-0000-000094120000}"/>
    <cellStyle name="Normal 10 3 5 2 4" xfId="4774" xr:uid="{00000000-0005-0000-0000-000095120000}"/>
    <cellStyle name="Normal 10 3 5 3" xfId="4775" xr:uid="{00000000-0005-0000-0000-000096120000}"/>
    <cellStyle name="Normal 10 3 5 4" xfId="4776" xr:uid="{00000000-0005-0000-0000-000097120000}"/>
    <cellStyle name="Normal 10 3 5 5" xfId="4777" xr:uid="{00000000-0005-0000-0000-000098120000}"/>
    <cellStyle name="Normal 10 3 6" xfId="4778" xr:uid="{00000000-0005-0000-0000-000099120000}"/>
    <cellStyle name="Normal 10 3 6 2" xfId="4779" xr:uid="{00000000-0005-0000-0000-00009A120000}"/>
    <cellStyle name="Normal 10 3 6 3" xfId="4780" xr:uid="{00000000-0005-0000-0000-00009B120000}"/>
    <cellStyle name="Normal 10 3 6 4" xfId="4781" xr:uid="{00000000-0005-0000-0000-00009C120000}"/>
    <cellStyle name="Normal 10 3 7" xfId="4782" xr:uid="{00000000-0005-0000-0000-00009D120000}"/>
    <cellStyle name="Normal 10 3 7 2" xfId="4783" xr:uid="{00000000-0005-0000-0000-00009E120000}"/>
    <cellStyle name="Normal 10 3 7 3" xfId="4784" xr:uid="{00000000-0005-0000-0000-00009F120000}"/>
    <cellStyle name="Normal 10 3 7 4" xfId="4785" xr:uid="{00000000-0005-0000-0000-0000A0120000}"/>
    <cellStyle name="Normal 10 3 8" xfId="4786" xr:uid="{00000000-0005-0000-0000-0000A1120000}"/>
    <cellStyle name="Normal 10 3 9" xfId="4787" xr:uid="{00000000-0005-0000-0000-0000A2120000}"/>
    <cellStyle name="Normal 10 4" xfId="4788" xr:uid="{00000000-0005-0000-0000-0000A3120000}"/>
    <cellStyle name="Normal 10 4 2" xfId="4789" xr:uid="{00000000-0005-0000-0000-0000A4120000}"/>
    <cellStyle name="Normal 10 4 2 2" xfId="4790" xr:uid="{00000000-0005-0000-0000-0000A5120000}"/>
    <cellStyle name="Normal 10 4 2 2 2" xfId="4791" xr:uid="{00000000-0005-0000-0000-0000A6120000}"/>
    <cellStyle name="Normal 10 4 2 2 2 2" xfId="4792" xr:uid="{00000000-0005-0000-0000-0000A7120000}"/>
    <cellStyle name="Normal 10 4 2 2 2 3" xfId="4793" xr:uid="{00000000-0005-0000-0000-0000A8120000}"/>
    <cellStyle name="Normal 10 4 2 2 2 4" xfId="4794" xr:uid="{00000000-0005-0000-0000-0000A9120000}"/>
    <cellStyle name="Normal 10 4 2 2 3" xfId="4795" xr:uid="{00000000-0005-0000-0000-0000AA120000}"/>
    <cellStyle name="Normal 10 4 2 2 4" xfId="4796" xr:uid="{00000000-0005-0000-0000-0000AB120000}"/>
    <cellStyle name="Normal 10 4 2 2 5" xfId="4797" xr:uid="{00000000-0005-0000-0000-0000AC120000}"/>
    <cellStyle name="Normal 10 4 2 3" xfId="4798" xr:uid="{00000000-0005-0000-0000-0000AD120000}"/>
    <cellStyle name="Normal 10 4 2 3 2" xfId="4799" xr:uid="{00000000-0005-0000-0000-0000AE120000}"/>
    <cellStyle name="Normal 10 4 2 3 3" xfId="4800" xr:uid="{00000000-0005-0000-0000-0000AF120000}"/>
    <cellStyle name="Normal 10 4 2 3 4" xfId="4801" xr:uid="{00000000-0005-0000-0000-0000B0120000}"/>
    <cellStyle name="Normal 10 4 2 4" xfId="4802" xr:uid="{00000000-0005-0000-0000-0000B1120000}"/>
    <cellStyle name="Normal 10 4 2 5" xfId="4803" xr:uid="{00000000-0005-0000-0000-0000B2120000}"/>
    <cellStyle name="Normal 10 4 2 6" xfId="4804" xr:uid="{00000000-0005-0000-0000-0000B3120000}"/>
    <cellStyle name="Normal 10 4 3" xfId="4805" xr:uid="{00000000-0005-0000-0000-0000B4120000}"/>
    <cellStyle name="Normal 10 4 3 2" xfId="4806" xr:uid="{00000000-0005-0000-0000-0000B5120000}"/>
    <cellStyle name="Normal 10 4 3 2 2" xfId="4807" xr:uid="{00000000-0005-0000-0000-0000B6120000}"/>
    <cellStyle name="Normal 10 4 3 2 3" xfId="4808" xr:uid="{00000000-0005-0000-0000-0000B7120000}"/>
    <cellStyle name="Normal 10 4 3 2 4" xfId="4809" xr:uid="{00000000-0005-0000-0000-0000B8120000}"/>
    <cellStyle name="Normal 10 4 3 3" xfId="4810" xr:uid="{00000000-0005-0000-0000-0000B9120000}"/>
    <cellStyle name="Normal 10 4 3 4" xfId="4811" xr:uid="{00000000-0005-0000-0000-0000BA120000}"/>
    <cellStyle name="Normal 10 4 3 5" xfId="4812" xr:uid="{00000000-0005-0000-0000-0000BB120000}"/>
    <cellStyle name="Normal 10 4 4" xfId="4813" xr:uid="{00000000-0005-0000-0000-0000BC120000}"/>
    <cellStyle name="Normal 10 4 4 2" xfId="4814" xr:uid="{00000000-0005-0000-0000-0000BD120000}"/>
    <cellStyle name="Normal 10 4 4 3" xfId="4815" xr:uid="{00000000-0005-0000-0000-0000BE120000}"/>
    <cellStyle name="Normal 10 4 4 4" xfId="4816" xr:uid="{00000000-0005-0000-0000-0000BF120000}"/>
    <cellStyle name="Normal 10 4 5" xfId="4817" xr:uid="{00000000-0005-0000-0000-0000C0120000}"/>
    <cellStyle name="Normal 10 4 5 2" xfId="4818" xr:uid="{00000000-0005-0000-0000-0000C1120000}"/>
    <cellStyle name="Normal 10 4 5 3" xfId="4819" xr:uid="{00000000-0005-0000-0000-0000C2120000}"/>
    <cellStyle name="Normal 10 4 5 4" xfId="4820" xr:uid="{00000000-0005-0000-0000-0000C3120000}"/>
    <cellStyle name="Normal 10 4 6" xfId="4821" xr:uid="{00000000-0005-0000-0000-0000C4120000}"/>
    <cellStyle name="Normal 10 4 7" xfId="4822" xr:uid="{00000000-0005-0000-0000-0000C5120000}"/>
    <cellStyle name="Normal 10 4 8" xfId="4823" xr:uid="{00000000-0005-0000-0000-0000C6120000}"/>
    <cellStyle name="Normal 10 5" xfId="4824" xr:uid="{00000000-0005-0000-0000-0000C7120000}"/>
    <cellStyle name="Normal 10 5 2" xfId="4825" xr:uid="{00000000-0005-0000-0000-0000C8120000}"/>
    <cellStyle name="Normal 10 5 2 2" xfId="4826" xr:uid="{00000000-0005-0000-0000-0000C9120000}"/>
    <cellStyle name="Normal 10 5 2 2 2" xfId="4827" xr:uid="{00000000-0005-0000-0000-0000CA120000}"/>
    <cellStyle name="Normal 10 5 2 2 2 2" xfId="4828" xr:uid="{00000000-0005-0000-0000-0000CB120000}"/>
    <cellStyle name="Normal 10 5 2 2 2 3" xfId="4829" xr:uid="{00000000-0005-0000-0000-0000CC120000}"/>
    <cellStyle name="Normal 10 5 2 2 2 4" xfId="4830" xr:uid="{00000000-0005-0000-0000-0000CD120000}"/>
    <cellStyle name="Normal 10 5 2 2 3" xfId="4831" xr:uid="{00000000-0005-0000-0000-0000CE120000}"/>
    <cellStyle name="Normal 10 5 2 2 4" xfId="4832" xr:uid="{00000000-0005-0000-0000-0000CF120000}"/>
    <cellStyle name="Normal 10 5 2 2 5" xfId="4833" xr:uid="{00000000-0005-0000-0000-0000D0120000}"/>
    <cellStyle name="Normal 10 5 2 3" xfId="4834" xr:uid="{00000000-0005-0000-0000-0000D1120000}"/>
    <cellStyle name="Normal 10 5 2 3 2" xfId="4835" xr:uid="{00000000-0005-0000-0000-0000D2120000}"/>
    <cellStyle name="Normal 10 5 2 3 3" xfId="4836" xr:uid="{00000000-0005-0000-0000-0000D3120000}"/>
    <cellStyle name="Normal 10 5 2 3 4" xfId="4837" xr:uid="{00000000-0005-0000-0000-0000D4120000}"/>
    <cellStyle name="Normal 10 5 2 4" xfId="4838" xr:uid="{00000000-0005-0000-0000-0000D5120000}"/>
    <cellStyle name="Normal 10 5 2 5" xfId="4839" xr:uid="{00000000-0005-0000-0000-0000D6120000}"/>
    <cellStyle name="Normal 10 5 2 6" xfId="4840" xr:uid="{00000000-0005-0000-0000-0000D7120000}"/>
    <cellStyle name="Normal 10 5 3" xfId="4841" xr:uid="{00000000-0005-0000-0000-0000D8120000}"/>
    <cellStyle name="Normal 10 5 3 2" xfId="4842" xr:uid="{00000000-0005-0000-0000-0000D9120000}"/>
    <cellStyle name="Normal 10 5 3 2 2" xfId="4843" xr:uid="{00000000-0005-0000-0000-0000DA120000}"/>
    <cellStyle name="Normal 10 5 3 2 3" xfId="4844" xr:uid="{00000000-0005-0000-0000-0000DB120000}"/>
    <cellStyle name="Normal 10 5 3 2 4" xfId="4845" xr:uid="{00000000-0005-0000-0000-0000DC120000}"/>
    <cellStyle name="Normal 10 5 3 3" xfId="4846" xr:uid="{00000000-0005-0000-0000-0000DD120000}"/>
    <cellStyle name="Normal 10 5 3 4" xfId="4847" xr:uid="{00000000-0005-0000-0000-0000DE120000}"/>
    <cellStyle name="Normal 10 5 3 5" xfId="4848" xr:uid="{00000000-0005-0000-0000-0000DF120000}"/>
    <cellStyle name="Normal 10 5 4" xfId="4849" xr:uid="{00000000-0005-0000-0000-0000E0120000}"/>
    <cellStyle name="Normal 10 5 4 2" xfId="4850" xr:uid="{00000000-0005-0000-0000-0000E1120000}"/>
    <cellStyle name="Normal 10 5 4 3" xfId="4851" xr:uid="{00000000-0005-0000-0000-0000E2120000}"/>
    <cellStyle name="Normal 10 5 4 4" xfId="4852" xr:uid="{00000000-0005-0000-0000-0000E3120000}"/>
    <cellStyle name="Normal 10 5 5" xfId="4853" xr:uid="{00000000-0005-0000-0000-0000E4120000}"/>
    <cellStyle name="Normal 10 5 5 2" xfId="4854" xr:uid="{00000000-0005-0000-0000-0000E5120000}"/>
    <cellStyle name="Normal 10 5 5 3" xfId="4855" xr:uid="{00000000-0005-0000-0000-0000E6120000}"/>
    <cellStyle name="Normal 10 5 5 4" xfId="4856" xr:uid="{00000000-0005-0000-0000-0000E7120000}"/>
    <cellStyle name="Normal 10 5 6" xfId="4857" xr:uid="{00000000-0005-0000-0000-0000E8120000}"/>
    <cellStyle name="Normal 10 5 7" xfId="4858" xr:uid="{00000000-0005-0000-0000-0000E9120000}"/>
    <cellStyle name="Normal 10 5 8" xfId="4859" xr:uid="{00000000-0005-0000-0000-0000EA120000}"/>
    <cellStyle name="Normal 10 6" xfId="4860" xr:uid="{00000000-0005-0000-0000-0000EB120000}"/>
    <cellStyle name="Normal 10 6 2" xfId="4861" xr:uid="{00000000-0005-0000-0000-0000EC120000}"/>
    <cellStyle name="Normal 10 6 2 2" xfId="4862" xr:uid="{00000000-0005-0000-0000-0000ED120000}"/>
    <cellStyle name="Normal 10 6 2 2 2" xfId="4863" xr:uid="{00000000-0005-0000-0000-0000EE120000}"/>
    <cellStyle name="Normal 10 6 2 2 3" xfId="4864" xr:uid="{00000000-0005-0000-0000-0000EF120000}"/>
    <cellStyle name="Normal 10 6 2 2 4" xfId="4865" xr:uid="{00000000-0005-0000-0000-0000F0120000}"/>
    <cellStyle name="Normal 10 6 2 3" xfId="4866" xr:uid="{00000000-0005-0000-0000-0000F1120000}"/>
    <cellStyle name="Normal 10 6 2 4" xfId="4867" xr:uid="{00000000-0005-0000-0000-0000F2120000}"/>
    <cellStyle name="Normal 10 6 2 5" xfId="4868" xr:uid="{00000000-0005-0000-0000-0000F3120000}"/>
    <cellStyle name="Normal 10 6 3" xfId="4869" xr:uid="{00000000-0005-0000-0000-0000F4120000}"/>
    <cellStyle name="Normal 10 6 3 2" xfId="4870" xr:uid="{00000000-0005-0000-0000-0000F5120000}"/>
    <cellStyle name="Normal 10 6 3 3" xfId="4871" xr:uid="{00000000-0005-0000-0000-0000F6120000}"/>
    <cellStyle name="Normal 10 6 3 4" xfId="4872" xr:uid="{00000000-0005-0000-0000-0000F7120000}"/>
    <cellStyle name="Normal 10 6 4" xfId="4873" xr:uid="{00000000-0005-0000-0000-0000F8120000}"/>
    <cellStyle name="Normal 10 6 5" xfId="4874" xr:uid="{00000000-0005-0000-0000-0000F9120000}"/>
    <cellStyle name="Normal 10 6 6" xfId="4875" xr:uid="{00000000-0005-0000-0000-0000FA120000}"/>
    <cellStyle name="Normal 10 7" xfId="4876" xr:uid="{00000000-0005-0000-0000-0000FB120000}"/>
    <cellStyle name="Normal 10 7 2" xfId="4877" xr:uid="{00000000-0005-0000-0000-0000FC120000}"/>
    <cellStyle name="Normal 10 7 2 2" xfId="4878" xr:uid="{00000000-0005-0000-0000-0000FD120000}"/>
    <cellStyle name="Normal 10 7 2 3" xfId="4879" xr:uid="{00000000-0005-0000-0000-0000FE120000}"/>
    <cellStyle name="Normal 10 7 2 4" xfId="4880" xr:uid="{00000000-0005-0000-0000-0000FF120000}"/>
    <cellStyle name="Normal 10 7 3" xfId="4881" xr:uid="{00000000-0005-0000-0000-000000130000}"/>
    <cellStyle name="Normal 10 7 4" xfId="4882" xr:uid="{00000000-0005-0000-0000-000001130000}"/>
    <cellStyle name="Normal 10 7 5" xfId="4883" xr:uid="{00000000-0005-0000-0000-000002130000}"/>
    <cellStyle name="Normal 10 8" xfId="4884" xr:uid="{00000000-0005-0000-0000-000003130000}"/>
    <cellStyle name="Normal 10 8 2" xfId="4885" xr:uid="{00000000-0005-0000-0000-000004130000}"/>
    <cellStyle name="Normal 10 8 2 2" xfId="4886" xr:uid="{00000000-0005-0000-0000-000005130000}"/>
    <cellStyle name="Normal 10 8 2 3" xfId="4887" xr:uid="{00000000-0005-0000-0000-000006130000}"/>
    <cellStyle name="Normal 10 8 2 4" xfId="4888" xr:uid="{00000000-0005-0000-0000-000007130000}"/>
    <cellStyle name="Normal 10 8 3" xfId="4889" xr:uid="{00000000-0005-0000-0000-000008130000}"/>
    <cellStyle name="Normal 10 8 4" xfId="4890" xr:uid="{00000000-0005-0000-0000-000009130000}"/>
    <cellStyle name="Normal 10 8 5" xfId="4891" xr:uid="{00000000-0005-0000-0000-00000A130000}"/>
    <cellStyle name="Normal 10 9" xfId="4892" xr:uid="{00000000-0005-0000-0000-00000B130000}"/>
    <cellStyle name="Normal 10 9 2" xfId="4893" xr:uid="{00000000-0005-0000-0000-00000C130000}"/>
    <cellStyle name="Normal 10 9 3" xfId="4894" xr:uid="{00000000-0005-0000-0000-00000D130000}"/>
    <cellStyle name="Normal 10 9 4" xfId="4895" xr:uid="{00000000-0005-0000-0000-00000E130000}"/>
    <cellStyle name="Normal 11" xfId="4896" xr:uid="{00000000-0005-0000-0000-00000F130000}"/>
    <cellStyle name="Normal 12" xfId="4897" xr:uid="{00000000-0005-0000-0000-000010130000}"/>
    <cellStyle name="Normal 12 2" xfId="4898" xr:uid="{00000000-0005-0000-0000-000011130000}"/>
    <cellStyle name="Normal 12 2 2" xfId="17369" xr:uid="{00000000-0005-0000-0000-000012130000}"/>
    <cellStyle name="Normal 12 3" xfId="4899" xr:uid="{00000000-0005-0000-0000-000013130000}"/>
    <cellStyle name="Normal 12 4" xfId="4900" xr:uid="{00000000-0005-0000-0000-000014130000}"/>
    <cellStyle name="Normal 13" xfId="4901" xr:uid="{00000000-0005-0000-0000-000015130000}"/>
    <cellStyle name="Normal 13 2" xfId="4902" xr:uid="{00000000-0005-0000-0000-000016130000}"/>
    <cellStyle name="Normal 14" xfId="4903" xr:uid="{00000000-0005-0000-0000-000017130000}"/>
    <cellStyle name="Normal 14 2" xfId="4904" xr:uid="{00000000-0005-0000-0000-000018130000}"/>
    <cellStyle name="Normal 14 2 2" xfId="17370" xr:uid="{00000000-0005-0000-0000-000019130000}"/>
    <cellStyle name="Normal 14 3" xfId="17371" xr:uid="{00000000-0005-0000-0000-00001A130000}"/>
    <cellStyle name="Normal 15" xfId="4905" xr:uid="{00000000-0005-0000-0000-00001B130000}"/>
    <cellStyle name="Normal 16" xfId="4906" xr:uid="{00000000-0005-0000-0000-00001C130000}"/>
    <cellStyle name="Normal 16 2" xfId="4907" xr:uid="{00000000-0005-0000-0000-00001D130000}"/>
    <cellStyle name="Normal 17" xfId="4908" xr:uid="{00000000-0005-0000-0000-00001E130000}"/>
    <cellStyle name="Normal 17 2" xfId="17372" xr:uid="{00000000-0005-0000-0000-00001F130000}"/>
    <cellStyle name="Normal 18" xfId="4909" xr:uid="{00000000-0005-0000-0000-000020130000}"/>
    <cellStyle name="Normal 19" xfId="4910" xr:uid="{00000000-0005-0000-0000-000021130000}"/>
    <cellStyle name="Normal 2" xfId="4911" xr:uid="{00000000-0005-0000-0000-000022130000}"/>
    <cellStyle name="Normal 2 10" xfId="4912" xr:uid="{00000000-0005-0000-0000-000023130000}"/>
    <cellStyle name="Normal 2 10 2" xfId="4913" xr:uid="{00000000-0005-0000-0000-000024130000}"/>
    <cellStyle name="Normal 2 10 2 2" xfId="4914" xr:uid="{00000000-0005-0000-0000-000025130000}"/>
    <cellStyle name="Normal 2 10 2 3" xfId="4915" xr:uid="{00000000-0005-0000-0000-000026130000}"/>
    <cellStyle name="Normal 2 10 2 4" xfId="4916" xr:uid="{00000000-0005-0000-0000-000027130000}"/>
    <cellStyle name="Normal 2 10 3" xfId="4917" xr:uid="{00000000-0005-0000-0000-000028130000}"/>
    <cellStyle name="Normal 2 10 4" xfId="4918" xr:uid="{00000000-0005-0000-0000-000029130000}"/>
    <cellStyle name="Normal 2 10 5" xfId="4919" xr:uid="{00000000-0005-0000-0000-00002A130000}"/>
    <cellStyle name="Normal 2 11" xfId="4920" xr:uid="{00000000-0005-0000-0000-00002B130000}"/>
    <cellStyle name="Normal 2 11 2" xfId="4921" xr:uid="{00000000-0005-0000-0000-00002C130000}"/>
    <cellStyle name="Normal 2 11 3" xfId="4922" xr:uid="{00000000-0005-0000-0000-00002D130000}"/>
    <cellStyle name="Normal 2 11 4" xfId="4923" xr:uid="{00000000-0005-0000-0000-00002E130000}"/>
    <cellStyle name="Normal 2 12" xfId="4924" xr:uid="{00000000-0005-0000-0000-00002F130000}"/>
    <cellStyle name="Normal 2 12 2" xfId="4925" xr:uid="{00000000-0005-0000-0000-000030130000}"/>
    <cellStyle name="Normal 2 12 3" xfId="4926" xr:uid="{00000000-0005-0000-0000-000031130000}"/>
    <cellStyle name="Normal 2 12 4" xfId="4927" xr:uid="{00000000-0005-0000-0000-000032130000}"/>
    <cellStyle name="Normal 2 13" xfId="4928" xr:uid="{00000000-0005-0000-0000-000033130000}"/>
    <cellStyle name="Normal 2 13 2" xfId="4929" xr:uid="{00000000-0005-0000-0000-000034130000}"/>
    <cellStyle name="Normal 2 13 3" xfId="4930" xr:uid="{00000000-0005-0000-0000-000035130000}"/>
    <cellStyle name="Normal 2 13 4" xfId="4931" xr:uid="{00000000-0005-0000-0000-000036130000}"/>
    <cellStyle name="Normal 2 14" xfId="4932" xr:uid="{00000000-0005-0000-0000-000037130000}"/>
    <cellStyle name="Normal 2 15" xfId="4933" xr:uid="{00000000-0005-0000-0000-000038130000}"/>
    <cellStyle name="Normal 2 16" xfId="4934" xr:uid="{00000000-0005-0000-0000-000039130000}"/>
    <cellStyle name="Normal 2 2" xfId="4935" xr:uid="{00000000-0005-0000-0000-00003A130000}"/>
    <cellStyle name="Normal 2 2 10" xfId="4936" xr:uid="{00000000-0005-0000-0000-00003B130000}"/>
    <cellStyle name="Normal 2 2 10 2" xfId="4937" xr:uid="{00000000-0005-0000-0000-00003C130000}"/>
    <cellStyle name="Normal 2 2 10 3" xfId="4938" xr:uid="{00000000-0005-0000-0000-00003D130000}"/>
    <cellStyle name="Normal 2 2 10 4" xfId="4939" xr:uid="{00000000-0005-0000-0000-00003E130000}"/>
    <cellStyle name="Normal 2 2 11" xfId="4940" xr:uid="{00000000-0005-0000-0000-00003F130000}"/>
    <cellStyle name="Normal 2 2 11 2" xfId="4941" xr:uid="{00000000-0005-0000-0000-000040130000}"/>
    <cellStyle name="Normal 2 2 11 3" xfId="4942" xr:uid="{00000000-0005-0000-0000-000041130000}"/>
    <cellStyle name="Normal 2 2 11 4" xfId="4943" xr:uid="{00000000-0005-0000-0000-000042130000}"/>
    <cellStyle name="Normal 2 2 12" xfId="4944" xr:uid="{00000000-0005-0000-0000-000043130000}"/>
    <cellStyle name="Normal 2 2 13" xfId="4945" xr:uid="{00000000-0005-0000-0000-000044130000}"/>
    <cellStyle name="Normal 2 2 14" xfId="4946" xr:uid="{00000000-0005-0000-0000-000045130000}"/>
    <cellStyle name="Normal 2 2 2" xfId="4947" xr:uid="{00000000-0005-0000-0000-000046130000}"/>
    <cellStyle name="Normal 2 2 2 10" xfId="4948" xr:uid="{00000000-0005-0000-0000-000047130000}"/>
    <cellStyle name="Normal 2 2 2 10 2" xfId="4949" xr:uid="{00000000-0005-0000-0000-000048130000}"/>
    <cellStyle name="Normal 2 2 2 10 3" xfId="4950" xr:uid="{00000000-0005-0000-0000-000049130000}"/>
    <cellStyle name="Normal 2 2 2 10 4" xfId="4951" xr:uid="{00000000-0005-0000-0000-00004A130000}"/>
    <cellStyle name="Normal 2 2 2 11" xfId="4952" xr:uid="{00000000-0005-0000-0000-00004B130000}"/>
    <cellStyle name="Normal 2 2 2 12" xfId="4953" xr:uid="{00000000-0005-0000-0000-00004C130000}"/>
    <cellStyle name="Normal 2 2 2 13" xfId="4954" xr:uid="{00000000-0005-0000-0000-00004D130000}"/>
    <cellStyle name="Normal 2 2 2 2" xfId="4955" xr:uid="{00000000-0005-0000-0000-00004E130000}"/>
    <cellStyle name="Normal 2 2 2 2 10" xfId="4956" xr:uid="{00000000-0005-0000-0000-00004F130000}"/>
    <cellStyle name="Normal 2 2 2 2 2" xfId="4957" xr:uid="{00000000-0005-0000-0000-000050130000}"/>
    <cellStyle name="Normal 2 2 2 2 2 2" xfId="4958" xr:uid="{00000000-0005-0000-0000-000051130000}"/>
    <cellStyle name="Normal 2 2 2 2 2 2 2" xfId="4959" xr:uid="{00000000-0005-0000-0000-000052130000}"/>
    <cellStyle name="Normal 2 2 2 2 2 2 2 2" xfId="4960" xr:uid="{00000000-0005-0000-0000-000053130000}"/>
    <cellStyle name="Normal 2 2 2 2 2 2 2 2 2" xfId="4961" xr:uid="{00000000-0005-0000-0000-000054130000}"/>
    <cellStyle name="Normal 2 2 2 2 2 2 2 2 3" xfId="4962" xr:uid="{00000000-0005-0000-0000-000055130000}"/>
    <cellStyle name="Normal 2 2 2 2 2 2 2 2 4" xfId="4963" xr:uid="{00000000-0005-0000-0000-000056130000}"/>
    <cellStyle name="Normal 2 2 2 2 2 2 2 3" xfId="4964" xr:uid="{00000000-0005-0000-0000-000057130000}"/>
    <cellStyle name="Normal 2 2 2 2 2 2 2 4" xfId="4965" xr:uid="{00000000-0005-0000-0000-000058130000}"/>
    <cellStyle name="Normal 2 2 2 2 2 2 2 5" xfId="4966" xr:uid="{00000000-0005-0000-0000-000059130000}"/>
    <cellStyle name="Normal 2 2 2 2 2 2 3" xfId="4967" xr:uid="{00000000-0005-0000-0000-00005A130000}"/>
    <cellStyle name="Normal 2 2 2 2 2 2 3 2" xfId="4968" xr:uid="{00000000-0005-0000-0000-00005B130000}"/>
    <cellStyle name="Normal 2 2 2 2 2 2 3 3" xfId="4969" xr:uid="{00000000-0005-0000-0000-00005C130000}"/>
    <cellStyle name="Normal 2 2 2 2 2 2 3 4" xfId="4970" xr:uid="{00000000-0005-0000-0000-00005D130000}"/>
    <cellStyle name="Normal 2 2 2 2 2 2 4" xfId="4971" xr:uid="{00000000-0005-0000-0000-00005E130000}"/>
    <cellStyle name="Normal 2 2 2 2 2 2 5" xfId="4972" xr:uid="{00000000-0005-0000-0000-00005F130000}"/>
    <cellStyle name="Normal 2 2 2 2 2 2 6" xfId="4973" xr:uid="{00000000-0005-0000-0000-000060130000}"/>
    <cellStyle name="Normal 2 2 2 2 2 3" xfId="4974" xr:uid="{00000000-0005-0000-0000-000061130000}"/>
    <cellStyle name="Normal 2 2 2 2 2 3 2" xfId="4975" xr:uid="{00000000-0005-0000-0000-000062130000}"/>
    <cellStyle name="Normal 2 2 2 2 2 3 2 2" xfId="4976" xr:uid="{00000000-0005-0000-0000-000063130000}"/>
    <cellStyle name="Normal 2 2 2 2 2 3 2 3" xfId="4977" xr:uid="{00000000-0005-0000-0000-000064130000}"/>
    <cellStyle name="Normal 2 2 2 2 2 3 2 4" xfId="4978" xr:uid="{00000000-0005-0000-0000-000065130000}"/>
    <cellStyle name="Normal 2 2 2 2 2 3 3" xfId="4979" xr:uid="{00000000-0005-0000-0000-000066130000}"/>
    <cellStyle name="Normal 2 2 2 2 2 3 4" xfId="4980" xr:uid="{00000000-0005-0000-0000-000067130000}"/>
    <cellStyle name="Normal 2 2 2 2 2 3 5" xfId="4981" xr:uid="{00000000-0005-0000-0000-000068130000}"/>
    <cellStyle name="Normal 2 2 2 2 2 4" xfId="4982" xr:uid="{00000000-0005-0000-0000-000069130000}"/>
    <cellStyle name="Normal 2 2 2 2 2 4 2" xfId="4983" xr:uid="{00000000-0005-0000-0000-00006A130000}"/>
    <cellStyle name="Normal 2 2 2 2 2 4 3" xfId="4984" xr:uid="{00000000-0005-0000-0000-00006B130000}"/>
    <cellStyle name="Normal 2 2 2 2 2 4 4" xfId="4985" xr:uid="{00000000-0005-0000-0000-00006C130000}"/>
    <cellStyle name="Normal 2 2 2 2 2 5" xfId="4986" xr:uid="{00000000-0005-0000-0000-00006D130000}"/>
    <cellStyle name="Normal 2 2 2 2 2 5 2" xfId="4987" xr:uid="{00000000-0005-0000-0000-00006E130000}"/>
    <cellStyle name="Normal 2 2 2 2 2 5 3" xfId="4988" xr:uid="{00000000-0005-0000-0000-00006F130000}"/>
    <cellStyle name="Normal 2 2 2 2 2 5 4" xfId="4989" xr:uid="{00000000-0005-0000-0000-000070130000}"/>
    <cellStyle name="Normal 2 2 2 2 2 6" xfId="4990" xr:uid="{00000000-0005-0000-0000-000071130000}"/>
    <cellStyle name="Normal 2 2 2 2 2 7" xfId="4991" xr:uid="{00000000-0005-0000-0000-000072130000}"/>
    <cellStyle name="Normal 2 2 2 2 2 8" xfId="4992" xr:uid="{00000000-0005-0000-0000-000073130000}"/>
    <cellStyle name="Normal 2 2 2 2 3" xfId="4993" xr:uid="{00000000-0005-0000-0000-000074130000}"/>
    <cellStyle name="Normal 2 2 2 2 3 2" xfId="4994" xr:uid="{00000000-0005-0000-0000-000075130000}"/>
    <cellStyle name="Normal 2 2 2 2 3 2 2" xfId="4995" xr:uid="{00000000-0005-0000-0000-000076130000}"/>
    <cellStyle name="Normal 2 2 2 2 3 2 2 2" xfId="4996" xr:uid="{00000000-0005-0000-0000-000077130000}"/>
    <cellStyle name="Normal 2 2 2 2 3 2 2 2 2" xfId="4997" xr:uid="{00000000-0005-0000-0000-000078130000}"/>
    <cellStyle name="Normal 2 2 2 2 3 2 2 2 3" xfId="4998" xr:uid="{00000000-0005-0000-0000-000079130000}"/>
    <cellStyle name="Normal 2 2 2 2 3 2 2 2 4" xfId="4999" xr:uid="{00000000-0005-0000-0000-00007A130000}"/>
    <cellStyle name="Normal 2 2 2 2 3 2 2 3" xfId="5000" xr:uid="{00000000-0005-0000-0000-00007B130000}"/>
    <cellStyle name="Normal 2 2 2 2 3 2 2 4" xfId="5001" xr:uid="{00000000-0005-0000-0000-00007C130000}"/>
    <cellStyle name="Normal 2 2 2 2 3 2 2 5" xfId="5002" xr:uid="{00000000-0005-0000-0000-00007D130000}"/>
    <cellStyle name="Normal 2 2 2 2 3 2 3" xfId="5003" xr:uid="{00000000-0005-0000-0000-00007E130000}"/>
    <cellStyle name="Normal 2 2 2 2 3 2 3 2" xfId="5004" xr:uid="{00000000-0005-0000-0000-00007F130000}"/>
    <cellStyle name="Normal 2 2 2 2 3 2 3 3" xfId="5005" xr:uid="{00000000-0005-0000-0000-000080130000}"/>
    <cellStyle name="Normal 2 2 2 2 3 2 3 4" xfId="5006" xr:uid="{00000000-0005-0000-0000-000081130000}"/>
    <cellStyle name="Normal 2 2 2 2 3 2 4" xfId="5007" xr:uid="{00000000-0005-0000-0000-000082130000}"/>
    <cellStyle name="Normal 2 2 2 2 3 2 5" xfId="5008" xr:uid="{00000000-0005-0000-0000-000083130000}"/>
    <cellStyle name="Normal 2 2 2 2 3 2 6" xfId="5009" xr:uid="{00000000-0005-0000-0000-000084130000}"/>
    <cellStyle name="Normal 2 2 2 2 3 3" xfId="5010" xr:uid="{00000000-0005-0000-0000-000085130000}"/>
    <cellStyle name="Normal 2 2 2 2 3 3 2" xfId="5011" xr:uid="{00000000-0005-0000-0000-000086130000}"/>
    <cellStyle name="Normal 2 2 2 2 3 3 2 2" xfId="5012" xr:uid="{00000000-0005-0000-0000-000087130000}"/>
    <cellStyle name="Normal 2 2 2 2 3 3 2 3" xfId="5013" xr:uid="{00000000-0005-0000-0000-000088130000}"/>
    <cellStyle name="Normal 2 2 2 2 3 3 2 4" xfId="5014" xr:uid="{00000000-0005-0000-0000-000089130000}"/>
    <cellStyle name="Normal 2 2 2 2 3 3 3" xfId="5015" xr:uid="{00000000-0005-0000-0000-00008A130000}"/>
    <cellStyle name="Normal 2 2 2 2 3 3 4" xfId="5016" xr:uid="{00000000-0005-0000-0000-00008B130000}"/>
    <cellStyle name="Normal 2 2 2 2 3 3 5" xfId="5017" xr:uid="{00000000-0005-0000-0000-00008C130000}"/>
    <cellStyle name="Normal 2 2 2 2 3 4" xfId="5018" xr:uid="{00000000-0005-0000-0000-00008D130000}"/>
    <cellStyle name="Normal 2 2 2 2 3 4 2" xfId="5019" xr:uid="{00000000-0005-0000-0000-00008E130000}"/>
    <cellStyle name="Normal 2 2 2 2 3 4 3" xfId="5020" xr:uid="{00000000-0005-0000-0000-00008F130000}"/>
    <cellStyle name="Normal 2 2 2 2 3 4 4" xfId="5021" xr:uid="{00000000-0005-0000-0000-000090130000}"/>
    <cellStyle name="Normal 2 2 2 2 3 5" xfId="5022" xr:uid="{00000000-0005-0000-0000-000091130000}"/>
    <cellStyle name="Normal 2 2 2 2 3 5 2" xfId="5023" xr:uid="{00000000-0005-0000-0000-000092130000}"/>
    <cellStyle name="Normal 2 2 2 2 3 5 3" xfId="5024" xr:uid="{00000000-0005-0000-0000-000093130000}"/>
    <cellStyle name="Normal 2 2 2 2 3 5 4" xfId="5025" xr:uid="{00000000-0005-0000-0000-000094130000}"/>
    <cellStyle name="Normal 2 2 2 2 3 6" xfId="5026" xr:uid="{00000000-0005-0000-0000-000095130000}"/>
    <cellStyle name="Normal 2 2 2 2 3 7" xfId="5027" xr:uid="{00000000-0005-0000-0000-000096130000}"/>
    <cellStyle name="Normal 2 2 2 2 3 8" xfId="5028" xr:uid="{00000000-0005-0000-0000-000097130000}"/>
    <cellStyle name="Normal 2 2 2 2 4" xfId="5029" xr:uid="{00000000-0005-0000-0000-000098130000}"/>
    <cellStyle name="Normal 2 2 2 2 4 2" xfId="5030" xr:uid="{00000000-0005-0000-0000-000099130000}"/>
    <cellStyle name="Normal 2 2 2 2 4 2 2" xfId="5031" xr:uid="{00000000-0005-0000-0000-00009A130000}"/>
    <cellStyle name="Normal 2 2 2 2 4 2 2 2" xfId="5032" xr:uid="{00000000-0005-0000-0000-00009B130000}"/>
    <cellStyle name="Normal 2 2 2 2 4 2 2 3" xfId="5033" xr:uid="{00000000-0005-0000-0000-00009C130000}"/>
    <cellStyle name="Normal 2 2 2 2 4 2 2 4" xfId="5034" xr:uid="{00000000-0005-0000-0000-00009D130000}"/>
    <cellStyle name="Normal 2 2 2 2 4 2 3" xfId="5035" xr:uid="{00000000-0005-0000-0000-00009E130000}"/>
    <cellStyle name="Normal 2 2 2 2 4 2 4" xfId="5036" xr:uid="{00000000-0005-0000-0000-00009F130000}"/>
    <cellStyle name="Normal 2 2 2 2 4 2 5" xfId="5037" xr:uid="{00000000-0005-0000-0000-0000A0130000}"/>
    <cellStyle name="Normal 2 2 2 2 4 3" xfId="5038" xr:uid="{00000000-0005-0000-0000-0000A1130000}"/>
    <cellStyle name="Normal 2 2 2 2 4 3 2" xfId="5039" xr:uid="{00000000-0005-0000-0000-0000A2130000}"/>
    <cellStyle name="Normal 2 2 2 2 4 3 3" xfId="5040" xr:uid="{00000000-0005-0000-0000-0000A3130000}"/>
    <cellStyle name="Normal 2 2 2 2 4 3 4" xfId="5041" xr:uid="{00000000-0005-0000-0000-0000A4130000}"/>
    <cellStyle name="Normal 2 2 2 2 4 4" xfId="5042" xr:uid="{00000000-0005-0000-0000-0000A5130000}"/>
    <cellStyle name="Normal 2 2 2 2 4 5" xfId="5043" xr:uid="{00000000-0005-0000-0000-0000A6130000}"/>
    <cellStyle name="Normal 2 2 2 2 4 6" xfId="5044" xr:uid="{00000000-0005-0000-0000-0000A7130000}"/>
    <cellStyle name="Normal 2 2 2 2 5" xfId="5045" xr:uid="{00000000-0005-0000-0000-0000A8130000}"/>
    <cellStyle name="Normal 2 2 2 2 5 2" xfId="5046" xr:uid="{00000000-0005-0000-0000-0000A9130000}"/>
    <cellStyle name="Normal 2 2 2 2 5 2 2" xfId="5047" xr:uid="{00000000-0005-0000-0000-0000AA130000}"/>
    <cellStyle name="Normal 2 2 2 2 5 2 3" xfId="5048" xr:uid="{00000000-0005-0000-0000-0000AB130000}"/>
    <cellStyle name="Normal 2 2 2 2 5 2 4" xfId="5049" xr:uid="{00000000-0005-0000-0000-0000AC130000}"/>
    <cellStyle name="Normal 2 2 2 2 5 3" xfId="5050" xr:uid="{00000000-0005-0000-0000-0000AD130000}"/>
    <cellStyle name="Normal 2 2 2 2 5 4" xfId="5051" xr:uid="{00000000-0005-0000-0000-0000AE130000}"/>
    <cellStyle name="Normal 2 2 2 2 5 5" xfId="5052" xr:uid="{00000000-0005-0000-0000-0000AF130000}"/>
    <cellStyle name="Normal 2 2 2 2 6" xfId="5053" xr:uid="{00000000-0005-0000-0000-0000B0130000}"/>
    <cellStyle name="Normal 2 2 2 2 6 2" xfId="5054" xr:uid="{00000000-0005-0000-0000-0000B1130000}"/>
    <cellStyle name="Normal 2 2 2 2 6 3" xfId="5055" xr:uid="{00000000-0005-0000-0000-0000B2130000}"/>
    <cellStyle name="Normal 2 2 2 2 6 4" xfId="5056" xr:uid="{00000000-0005-0000-0000-0000B3130000}"/>
    <cellStyle name="Normal 2 2 2 2 7" xfId="5057" xr:uid="{00000000-0005-0000-0000-0000B4130000}"/>
    <cellStyle name="Normal 2 2 2 2 7 2" xfId="5058" xr:uid="{00000000-0005-0000-0000-0000B5130000}"/>
    <cellStyle name="Normal 2 2 2 2 7 3" xfId="5059" xr:uid="{00000000-0005-0000-0000-0000B6130000}"/>
    <cellStyle name="Normal 2 2 2 2 7 4" xfId="5060" xr:uid="{00000000-0005-0000-0000-0000B7130000}"/>
    <cellStyle name="Normal 2 2 2 2 8" xfId="5061" xr:uid="{00000000-0005-0000-0000-0000B8130000}"/>
    <cellStyle name="Normal 2 2 2 2 9" xfId="5062" xr:uid="{00000000-0005-0000-0000-0000B9130000}"/>
    <cellStyle name="Normal 2 2 2 3" xfId="5063" xr:uid="{00000000-0005-0000-0000-0000BA130000}"/>
    <cellStyle name="Normal 2 2 2 3 2" xfId="5064" xr:uid="{00000000-0005-0000-0000-0000BB130000}"/>
    <cellStyle name="Normal 2 2 2 3 2 2" xfId="5065" xr:uid="{00000000-0005-0000-0000-0000BC130000}"/>
    <cellStyle name="Normal 2 2 2 3 2 2 2" xfId="5066" xr:uid="{00000000-0005-0000-0000-0000BD130000}"/>
    <cellStyle name="Normal 2 2 2 3 2 2 2 2" xfId="5067" xr:uid="{00000000-0005-0000-0000-0000BE130000}"/>
    <cellStyle name="Normal 2 2 2 3 2 2 2 3" xfId="5068" xr:uid="{00000000-0005-0000-0000-0000BF130000}"/>
    <cellStyle name="Normal 2 2 2 3 2 2 2 4" xfId="5069" xr:uid="{00000000-0005-0000-0000-0000C0130000}"/>
    <cellStyle name="Normal 2 2 2 3 2 2 3" xfId="5070" xr:uid="{00000000-0005-0000-0000-0000C1130000}"/>
    <cellStyle name="Normal 2 2 2 3 2 2 4" xfId="5071" xr:uid="{00000000-0005-0000-0000-0000C2130000}"/>
    <cellStyle name="Normal 2 2 2 3 2 2 5" xfId="5072" xr:uid="{00000000-0005-0000-0000-0000C3130000}"/>
    <cellStyle name="Normal 2 2 2 3 2 3" xfId="5073" xr:uid="{00000000-0005-0000-0000-0000C4130000}"/>
    <cellStyle name="Normal 2 2 2 3 2 3 2" xfId="5074" xr:uid="{00000000-0005-0000-0000-0000C5130000}"/>
    <cellStyle name="Normal 2 2 2 3 2 3 3" xfId="5075" xr:uid="{00000000-0005-0000-0000-0000C6130000}"/>
    <cellStyle name="Normal 2 2 2 3 2 3 4" xfId="5076" xr:uid="{00000000-0005-0000-0000-0000C7130000}"/>
    <cellStyle name="Normal 2 2 2 3 2 4" xfId="5077" xr:uid="{00000000-0005-0000-0000-0000C8130000}"/>
    <cellStyle name="Normal 2 2 2 3 2 5" xfId="5078" xr:uid="{00000000-0005-0000-0000-0000C9130000}"/>
    <cellStyle name="Normal 2 2 2 3 2 6" xfId="5079" xr:uid="{00000000-0005-0000-0000-0000CA130000}"/>
    <cellStyle name="Normal 2 2 2 3 3" xfId="5080" xr:uid="{00000000-0005-0000-0000-0000CB130000}"/>
    <cellStyle name="Normal 2 2 2 3 3 2" xfId="5081" xr:uid="{00000000-0005-0000-0000-0000CC130000}"/>
    <cellStyle name="Normal 2 2 2 3 3 2 2" xfId="5082" xr:uid="{00000000-0005-0000-0000-0000CD130000}"/>
    <cellStyle name="Normal 2 2 2 3 3 2 3" xfId="5083" xr:uid="{00000000-0005-0000-0000-0000CE130000}"/>
    <cellStyle name="Normal 2 2 2 3 3 2 4" xfId="5084" xr:uid="{00000000-0005-0000-0000-0000CF130000}"/>
    <cellStyle name="Normal 2 2 2 3 3 3" xfId="5085" xr:uid="{00000000-0005-0000-0000-0000D0130000}"/>
    <cellStyle name="Normal 2 2 2 3 3 4" xfId="5086" xr:uid="{00000000-0005-0000-0000-0000D1130000}"/>
    <cellStyle name="Normal 2 2 2 3 3 5" xfId="5087" xr:uid="{00000000-0005-0000-0000-0000D2130000}"/>
    <cellStyle name="Normal 2 2 2 3 4" xfId="5088" xr:uid="{00000000-0005-0000-0000-0000D3130000}"/>
    <cellStyle name="Normal 2 2 2 3 4 2" xfId="5089" xr:uid="{00000000-0005-0000-0000-0000D4130000}"/>
    <cellStyle name="Normal 2 2 2 3 4 3" xfId="5090" xr:uid="{00000000-0005-0000-0000-0000D5130000}"/>
    <cellStyle name="Normal 2 2 2 3 4 4" xfId="5091" xr:uid="{00000000-0005-0000-0000-0000D6130000}"/>
    <cellStyle name="Normal 2 2 2 3 5" xfId="5092" xr:uid="{00000000-0005-0000-0000-0000D7130000}"/>
    <cellStyle name="Normal 2 2 2 3 5 2" xfId="5093" xr:uid="{00000000-0005-0000-0000-0000D8130000}"/>
    <cellStyle name="Normal 2 2 2 3 5 3" xfId="5094" xr:uid="{00000000-0005-0000-0000-0000D9130000}"/>
    <cellStyle name="Normal 2 2 2 3 5 4" xfId="5095" xr:uid="{00000000-0005-0000-0000-0000DA130000}"/>
    <cellStyle name="Normal 2 2 2 3 6" xfId="5096" xr:uid="{00000000-0005-0000-0000-0000DB130000}"/>
    <cellStyle name="Normal 2 2 2 3 7" xfId="5097" xr:uid="{00000000-0005-0000-0000-0000DC130000}"/>
    <cellStyle name="Normal 2 2 2 3 8" xfId="5098" xr:uid="{00000000-0005-0000-0000-0000DD130000}"/>
    <cellStyle name="Normal 2 2 2 4" xfId="5099" xr:uid="{00000000-0005-0000-0000-0000DE130000}"/>
    <cellStyle name="Normal 2 2 2 4 2" xfId="5100" xr:uid="{00000000-0005-0000-0000-0000DF130000}"/>
    <cellStyle name="Normal 2 2 2 4 2 2" xfId="5101" xr:uid="{00000000-0005-0000-0000-0000E0130000}"/>
    <cellStyle name="Normal 2 2 2 4 2 2 2" xfId="5102" xr:uid="{00000000-0005-0000-0000-0000E1130000}"/>
    <cellStyle name="Normal 2 2 2 4 2 2 2 2" xfId="5103" xr:uid="{00000000-0005-0000-0000-0000E2130000}"/>
    <cellStyle name="Normal 2 2 2 4 2 2 2 3" xfId="5104" xr:uid="{00000000-0005-0000-0000-0000E3130000}"/>
    <cellStyle name="Normal 2 2 2 4 2 2 2 4" xfId="5105" xr:uid="{00000000-0005-0000-0000-0000E4130000}"/>
    <cellStyle name="Normal 2 2 2 4 2 2 3" xfId="5106" xr:uid="{00000000-0005-0000-0000-0000E5130000}"/>
    <cellStyle name="Normal 2 2 2 4 2 2 4" xfId="5107" xr:uid="{00000000-0005-0000-0000-0000E6130000}"/>
    <cellStyle name="Normal 2 2 2 4 2 2 5" xfId="5108" xr:uid="{00000000-0005-0000-0000-0000E7130000}"/>
    <cellStyle name="Normal 2 2 2 4 2 3" xfId="5109" xr:uid="{00000000-0005-0000-0000-0000E8130000}"/>
    <cellStyle name="Normal 2 2 2 4 2 3 2" xfId="5110" xr:uid="{00000000-0005-0000-0000-0000E9130000}"/>
    <cellStyle name="Normal 2 2 2 4 2 3 3" xfId="5111" xr:uid="{00000000-0005-0000-0000-0000EA130000}"/>
    <cellStyle name="Normal 2 2 2 4 2 3 4" xfId="5112" xr:uid="{00000000-0005-0000-0000-0000EB130000}"/>
    <cellStyle name="Normal 2 2 2 4 2 4" xfId="5113" xr:uid="{00000000-0005-0000-0000-0000EC130000}"/>
    <cellStyle name="Normal 2 2 2 4 2 5" xfId="5114" xr:uid="{00000000-0005-0000-0000-0000ED130000}"/>
    <cellStyle name="Normal 2 2 2 4 2 6" xfId="5115" xr:uid="{00000000-0005-0000-0000-0000EE130000}"/>
    <cellStyle name="Normal 2 2 2 4 3" xfId="5116" xr:uid="{00000000-0005-0000-0000-0000EF130000}"/>
    <cellStyle name="Normal 2 2 2 4 3 2" xfId="5117" xr:uid="{00000000-0005-0000-0000-0000F0130000}"/>
    <cellStyle name="Normal 2 2 2 4 3 2 2" xfId="5118" xr:uid="{00000000-0005-0000-0000-0000F1130000}"/>
    <cellStyle name="Normal 2 2 2 4 3 2 3" xfId="5119" xr:uid="{00000000-0005-0000-0000-0000F2130000}"/>
    <cellStyle name="Normal 2 2 2 4 3 2 4" xfId="5120" xr:uid="{00000000-0005-0000-0000-0000F3130000}"/>
    <cellStyle name="Normal 2 2 2 4 3 3" xfId="5121" xr:uid="{00000000-0005-0000-0000-0000F4130000}"/>
    <cellStyle name="Normal 2 2 2 4 3 4" xfId="5122" xr:uid="{00000000-0005-0000-0000-0000F5130000}"/>
    <cellStyle name="Normal 2 2 2 4 3 5" xfId="5123" xr:uid="{00000000-0005-0000-0000-0000F6130000}"/>
    <cellStyle name="Normal 2 2 2 4 4" xfId="5124" xr:uid="{00000000-0005-0000-0000-0000F7130000}"/>
    <cellStyle name="Normal 2 2 2 4 4 2" xfId="5125" xr:uid="{00000000-0005-0000-0000-0000F8130000}"/>
    <cellStyle name="Normal 2 2 2 4 4 3" xfId="5126" xr:uid="{00000000-0005-0000-0000-0000F9130000}"/>
    <cellStyle name="Normal 2 2 2 4 4 4" xfId="5127" xr:uid="{00000000-0005-0000-0000-0000FA130000}"/>
    <cellStyle name="Normal 2 2 2 4 5" xfId="5128" xr:uid="{00000000-0005-0000-0000-0000FB130000}"/>
    <cellStyle name="Normal 2 2 2 4 5 2" xfId="5129" xr:uid="{00000000-0005-0000-0000-0000FC130000}"/>
    <cellStyle name="Normal 2 2 2 4 5 3" xfId="5130" xr:uid="{00000000-0005-0000-0000-0000FD130000}"/>
    <cellStyle name="Normal 2 2 2 4 5 4" xfId="5131" xr:uid="{00000000-0005-0000-0000-0000FE130000}"/>
    <cellStyle name="Normal 2 2 2 4 6" xfId="5132" xr:uid="{00000000-0005-0000-0000-0000FF130000}"/>
    <cellStyle name="Normal 2 2 2 4 7" xfId="5133" xr:uid="{00000000-0005-0000-0000-000000140000}"/>
    <cellStyle name="Normal 2 2 2 4 8" xfId="5134" xr:uid="{00000000-0005-0000-0000-000001140000}"/>
    <cellStyle name="Normal 2 2 2 5" xfId="5135" xr:uid="{00000000-0005-0000-0000-000002140000}"/>
    <cellStyle name="Normal 2 2 2 5 2" xfId="5136" xr:uid="{00000000-0005-0000-0000-000003140000}"/>
    <cellStyle name="Normal 2 2 2 5 2 2" xfId="5137" xr:uid="{00000000-0005-0000-0000-000004140000}"/>
    <cellStyle name="Normal 2 2 2 5 2 2 2" xfId="5138" xr:uid="{00000000-0005-0000-0000-000005140000}"/>
    <cellStyle name="Normal 2 2 2 5 2 2 3" xfId="5139" xr:uid="{00000000-0005-0000-0000-000006140000}"/>
    <cellStyle name="Normal 2 2 2 5 2 2 4" xfId="5140" xr:uid="{00000000-0005-0000-0000-000007140000}"/>
    <cellStyle name="Normal 2 2 2 5 2 3" xfId="5141" xr:uid="{00000000-0005-0000-0000-000008140000}"/>
    <cellStyle name="Normal 2 2 2 5 2 4" xfId="5142" xr:uid="{00000000-0005-0000-0000-000009140000}"/>
    <cellStyle name="Normal 2 2 2 5 2 5" xfId="5143" xr:uid="{00000000-0005-0000-0000-00000A140000}"/>
    <cellStyle name="Normal 2 2 2 5 3" xfId="5144" xr:uid="{00000000-0005-0000-0000-00000B140000}"/>
    <cellStyle name="Normal 2 2 2 5 3 2" xfId="5145" xr:uid="{00000000-0005-0000-0000-00000C140000}"/>
    <cellStyle name="Normal 2 2 2 5 3 3" xfId="5146" xr:uid="{00000000-0005-0000-0000-00000D140000}"/>
    <cellStyle name="Normal 2 2 2 5 3 4" xfId="5147" xr:uid="{00000000-0005-0000-0000-00000E140000}"/>
    <cellStyle name="Normal 2 2 2 5 4" xfId="5148" xr:uid="{00000000-0005-0000-0000-00000F140000}"/>
    <cellStyle name="Normal 2 2 2 5 5" xfId="5149" xr:uid="{00000000-0005-0000-0000-000010140000}"/>
    <cellStyle name="Normal 2 2 2 5 6" xfId="5150" xr:uid="{00000000-0005-0000-0000-000011140000}"/>
    <cellStyle name="Normal 2 2 2 6" xfId="5151" xr:uid="{00000000-0005-0000-0000-000012140000}"/>
    <cellStyle name="Normal 2 2 2 6 2" xfId="5152" xr:uid="{00000000-0005-0000-0000-000013140000}"/>
    <cellStyle name="Normal 2 2 2 6 2 2" xfId="5153" xr:uid="{00000000-0005-0000-0000-000014140000}"/>
    <cellStyle name="Normal 2 2 2 6 2 3" xfId="5154" xr:uid="{00000000-0005-0000-0000-000015140000}"/>
    <cellStyle name="Normal 2 2 2 6 2 4" xfId="5155" xr:uid="{00000000-0005-0000-0000-000016140000}"/>
    <cellStyle name="Normal 2 2 2 6 3" xfId="5156" xr:uid="{00000000-0005-0000-0000-000017140000}"/>
    <cellStyle name="Normal 2 2 2 6 4" xfId="5157" xr:uid="{00000000-0005-0000-0000-000018140000}"/>
    <cellStyle name="Normal 2 2 2 6 5" xfId="5158" xr:uid="{00000000-0005-0000-0000-000019140000}"/>
    <cellStyle name="Normal 2 2 2 7" xfId="5159" xr:uid="{00000000-0005-0000-0000-00001A140000}"/>
    <cellStyle name="Normal 2 2 2 7 2" xfId="5160" xr:uid="{00000000-0005-0000-0000-00001B140000}"/>
    <cellStyle name="Normal 2 2 2 7 2 2" xfId="5161" xr:uid="{00000000-0005-0000-0000-00001C140000}"/>
    <cellStyle name="Normal 2 2 2 7 2 3" xfId="5162" xr:uid="{00000000-0005-0000-0000-00001D140000}"/>
    <cellStyle name="Normal 2 2 2 7 2 4" xfId="5163" xr:uid="{00000000-0005-0000-0000-00001E140000}"/>
    <cellStyle name="Normal 2 2 2 7 3" xfId="5164" xr:uid="{00000000-0005-0000-0000-00001F140000}"/>
    <cellStyle name="Normal 2 2 2 7 4" xfId="5165" xr:uid="{00000000-0005-0000-0000-000020140000}"/>
    <cellStyle name="Normal 2 2 2 7 5" xfId="5166" xr:uid="{00000000-0005-0000-0000-000021140000}"/>
    <cellStyle name="Normal 2 2 2 8" xfId="5167" xr:uid="{00000000-0005-0000-0000-000022140000}"/>
    <cellStyle name="Normal 2 2 2 8 2" xfId="5168" xr:uid="{00000000-0005-0000-0000-000023140000}"/>
    <cellStyle name="Normal 2 2 2 8 3" xfId="5169" xr:uid="{00000000-0005-0000-0000-000024140000}"/>
    <cellStyle name="Normal 2 2 2 8 4" xfId="5170" xr:uid="{00000000-0005-0000-0000-000025140000}"/>
    <cellStyle name="Normal 2 2 2 9" xfId="5171" xr:uid="{00000000-0005-0000-0000-000026140000}"/>
    <cellStyle name="Normal 2 2 2 9 2" xfId="5172" xr:uid="{00000000-0005-0000-0000-000027140000}"/>
    <cellStyle name="Normal 2 2 2 9 3" xfId="5173" xr:uid="{00000000-0005-0000-0000-000028140000}"/>
    <cellStyle name="Normal 2 2 2 9 4" xfId="5174" xr:uid="{00000000-0005-0000-0000-000029140000}"/>
    <cellStyle name="Normal 2 2 3" xfId="5175" xr:uid="{00000000-0005-0000-0000-00002A140000}"/>
    <cellStyle name="Normal 2 2 3 10" xfId="5176" xr:uid="{00000000-0005-0000-0000-00002B140000}"/>
    <cellStyle name="Normal 2 2 3 2" xfId="5177" xr:uid="{00000000-0005-0000-0000-00002C140000}"/>
    <cellStyle name="Normal 2 2 3 2 2" xfId="5178" xr:uid="{00000000-0005-0000-0000-00002D140000}"/>
    <cellStyle name="Normal 2 2 3 2 2 2" xfId="5179" xr:uid="{00000000-0005-0000-0000-00002E140000}"/>
    <cellStyle name="Normal 2 2 3 2 2 2 2" xfId="5180" xr:uid="{00000000-0005-0000-0000-00002F140000}"/>
    <cellStyle name="Normal 2 2 3 2 2 2 2 2" xfId="5181" xr:uid="{00000000-0005-0000-0000-000030140000}"/>
    <cellStyle name="Normal 2 2 3 2 2 2 2 3" xfId="5182" xr:uid="{00000000-0005-0000-0000-000031140000}"/>
    <cellStyle name="Normal 2 2 3 2 2 2 2 4" xfId="5183" xr:uid="{00000000-0005-0000-0000-000032140000}"/>
    <cellStyle name="Normal 2 2 3 2 2 2 3" xfId="5184" xr:uid="{00000000-0005-0000-0000-000033140000}"/>
    <cellStyle name="Normal 2 2 3 2 2 2 4" xfId="5185" xr:uid="{00000000-0005-0000-0000-000034140000}"/>
    <cellStyle name="Normal 2 2 3 2 2 2 5" xfId="5186" xr:uid="{00000000-0005-0000-0000-000035140000}"/>
    <cellStyle name="Normal 2 2 3 2 2 3" xfId="5187" xr:uid="{00000000-0005-0000-0000-000036140000}"/>
    <cellStyle name="Normal 2 2 3 2 2 3 2" xfId="5188" xr:uid="{00000000-0005-0000-0000-000037140000}"/>
    <cellStyle name="Normal 2 2 3 2 2 3 3" xfId="5189" xr:uid="{00000000-0005-0000-0000-000038140000}"/>
    <cellStyle name="Normal 2 2 3 2 2 3 4" xfId="5190" xr:uid="{00000000-0005-0000-0000-000039140000}"/>
    <cellStyle name="Normal 2 2 3 2 2 4" xfId="5191" xr:uid="{00000000-0005-0000-0000-00003A140000}"/>
    <cellStyle name="Normal 2 2 3 2 2 5" xfId="5192" xr:uid="{00000000-0005-0000-0000-00003B140000}"/>
    <cellStyle name="Normal 2 2 3 2 2 6" xfId="5193" xr:uid="{00000000-0005-0000-0000-00003C140000}"/>
    <cellStyle name="Normal 2 2 3 2 3" xfId="5194" xr:uid="{00000000-0005-0000-0000-00003D140000}"/>
    <cellStyle name="Normal 2 2 3 2 3 2" xfId="5195" xr:uid="{00000000-0005-0000-0000-00003E140000}"/>
    <cellStyle name="Normal 2 2 3 2 3 2 2" xfId="5196" xr:uid="{00000000-0005-0000-0000-00003F140000}"/>
    <cellStyle name="Normal 2 2 3 2 3 2 3" xfId="5197" xr:uid="{00000000-0005-0000-0000-000040140000}"/>
    <cellStyle name="Normal 2 2 3 2 3 2 4" xfId="5198" xr:uid="{00000000-0005-0000-0000-000041140000}"/>
    <cellStyle name="Normal 2 2 3 2 3 3" xfId="5199" xr:uid="{00000000-0005-0000-0000-000042140000}"/>
    <cellStyle name="Normal 2 2 3 2 3 4" xfId="5200" xr:uid="{00000000-0005-0000-0000-000043140000}"/>
    <cellStyle name="Normal 2 2 3 2 3 5" xfId="5201" xr:uid="{00000000-0005-0000-0000-000044140000}"/>
    <cellStyle name="Normal 2 2 3 2 4" xfId="5202" xr:uid="{00000000-0005-0000-0000-000045140000}"/>
    <cellStyle name="Normal 2 2 3 2 4 2" xfId="5203" xr:uid="{00000000-0005-0000-0000-000046140000}"/>
    <cellStyle name="Normal 2 2 3 2 4 3" xfId="5204" xr:uid="{00000000-0005-0000-0000-000047140000}"/>
    <cellStyle name="Normal 2 2 3 2 4 4" xfId="5205" xr:uid="{00000000-0005-0000-0000-000048140000}"/>
    <cellStyle name="Normal 2 2 3 2 5" xfId="5206" xr:uid="{00000000-0005-0000-0000-000049140000}"/>
    <cellStyle name="Normal 2 2 3 2 5 2" xfId="5207" xr:uid="{00000000-0005-0000-0000-00004A140000}"/>
    <cellStyle name="Normal 2 2 3 2 5 3" xfId="5208" xr:uid="{00000000-0005-0000-0000-00004B140000}"/>
    <cellStyle name="Normal 2 2 3 2 5 4" xfId="5209" xr:uid="{00000000-0005-0000-0000-00004C140000}"/>
    <cellStyle name="Normal 2 2 3 2 6" xfId="5210" xr:uid="{00000000-0005-0000-0000-00004D140000}"/>
    <cellStyle name="Normal 2 2 3 2 7" xfId="5211" xr:uid="{00000000-0005-0000-0000-00004E140000}"/>
    <cellStyle name="Normal 2 2 3 2 8" xfId="5212" xr:uid="{00000000-0005-0000-0000-00004F140000}"/>
    <cellStyle name="Normal 2 2 3 3" xfId="5213" xr:uid="{00000000-0005-0000-0000-000050140000}"/>
    <cellStyle name="Normal 2 2 3 3 2" xfId="5214" xr:uid="{00000000-0005-0000-0000-000051140000}"/>
    <cellStyle name="Normal 2 2 3 3 2 2" xfId="5215" xr:uid="{00000000-0005-0000-0000-000052140000}"/>
    <cellStyle name="Normal 2 2 3 3 2 2 2" xfId="5216" xr:uid="{00000000-0005-0000-0000-000053140000}"/>
    <cellStyle name="Normal 2 2 3 3 2 2 2 2" xfId="5217" xr:uid="{00000000-0005-0000-0000-000054140000}"/>
    <cellStyle name="Normal 2 2 3 3 2 2 2 3" xfId="5218" xr:uid="{00000000-0005-0000-0000-000055140000}"/>
    <cellStyle name="Normal 2 2 3 3 2 2 2 4" xfId="5219" xr:uid="{00000000-0005-0000-0000-000056140000}"/>
    <cellStyle name="Normal 2 2 3 3 2 2 3" xfId="5220" xr:uid="{00000000-0005-0000-0000-000057140000}"/>
    <cellStyle name="Normal 2 2 3 3 2 2 4" xfId="5221" xr:uid="{00000000-0005-0000-0000-000058140000}"/>
    <cellStyle name="Normal 2 2 3 3 2 2 5" xfId="5222" xr:uid="{00000000-0005-0000-0000-000059140000}"/>
    <cellStyle name="Normal 2 2 3 3 2 3" xfId="5223" xr:uid="{00000000-0005-0000-0000-00005A140000}"/>
    <cellStyle name="Normal 2 2 3 3 2 3 2" xfId="5224" xr:uid="{00000000-0005-0000-0000-00005B140000}"/>
    <cellStyle name="Normal 2 2 3 3 2 3 3" xfId="5225" xr:uid="{00000000-0005-0000-0000-00005C140000}"/>
    <cellStyle name="Normal 2 2 3 3 2 3 4" xfId="5226" xr:uid="{00000000-0005-0000-0000-00005D140000}"/>
    <cellStyle name="Normal 2 2 3 3 2 4" xfId="5227" xr:uid="{00000000-0005-0000-0000-00005E140000}"/>
    <cellStyle name="Normal 2 2 3 3 2 5" xfId="5228" xr:uid="{00000000-0005-0000-0000-00005F140000}"/>
    <cellStyle name="Normal 2 2 3 3 2 6" xfId="5229" xr:uid="{00000000-0005-0000-0000-000060140000}"/>
    <cellStyle name="Normal 2 2 3 3 3" xfId="5230" xr:uid="{00000000-0005-0000-0000-000061140000}"/>
    <cellStyle name="Normal 2 2 3 3 3 2" xfId="5231" xr:uid="{00000000-0005-0000-0000-000062140000}"/>
    <cellStyle name="Normal 2 2 3 3 3 2 2" xfId="5232" xr:uid="{00000000-0005-0000-0000-000063140000}"/>
    <cellStyle name="Normal 2 2 3 3 3 2 3" xfId="5233" xr:uid="{00000000-0005-0000-0000-000064140000}"/>
    <cellStyle name="Normal 2 2 3 3 3 2 4" xfId="5234" xr:uid="{00000000-0005-0000-0000-000065140000}"/>
    <cellStyle name="Normal 2 2 3 3 3 3" xfId="5235" xr:uid="{00000000-0005-0000-0000-000066140000}"/>
    <cellStyle name="Normal 2 2 3 3 3 4" xfId="5236" xr:uid="{00000000-0005-0000-0000-000067140000}"/>
    <cellStyle name="Normal 2 2 3 3 3 5" xfId="5237" xr:uid="{00000000-0005-0000-0000-000068140000}"/>
    <cellStyle name="Normal 2 2 3 3 4" xfId="5238" xr:uid="{00000000-0005-0000-0000-000069140000}"/>
    <cellStyle name="Normal 2 2 3 3 4 2" xfId="5239" xr:uid="{00000000-0005-0000-0000-00006A140000}"/>
    <cellStyle name="Normal 2 2 3 3 4 3" xfId="5240" xr:uid="{00000000-0005-0000-0000-00006B140000}"/>
    <cellStyle name="Normal 2 2 3 3 4 4" xfId="5241" xr:uid="{00000000-0005-0000-0000-00006C140000}"/>
    <cellStyle name="Normal 2 2 3 3 5" xfId="5242" xr:uid="{00000000-0005-0000-0000-00006D140000}"/>
    <cellStyle name="Normal 2 2 3 3 5 2" xfId="5243" xr:uid="{00000000-0005-0000-0000-00006E140000}"/>
    <cellStyle name="Normal 2 2 3 3 5 3" xfId="5244" xr:uid="{00000000-0005-0000-0000-00006F140000}"/>
    <cellStyle name="Normal 2 2 3 3 5 4" xfId="5245" xr:uid="{00000000-0005-0000-0000-000070140000}"/>
    <cellStyle name="Normal 2 2 3 3 6" xfId="5246" xr:uid="{00000000-0005-0000-0000-000071140000}"/>
    <cellStyle name="Normal 2 2 3 3 7" xfId="5247" xr:uid="{00000000-0005-0000-0000-000072140000}"/>
    <cellStyle name="Normal 2 2 3 3 8" xfId="5248" xr:uid="{00000000-0005-0000-0000-000073140000}"/>
    <cellStyle name="Normal 2 2 3 4" xfId="5249" xr:uid="{00000000-0005-0000-0000-000074140000}"/>
    <cellStyle name="Normal 2 2 3 4 2" xfId="5250" xr:uid="{00000000-0005-0000-0000-000075140000}"/>
    <cellStyle name="Normal 2 2 3 4 2 2" xfId="5251" xr:uid="{00000000-0005-0000-0000-000076140000}"/>
    <cellStyle name="Normal 2 2 3 4 2 2 2" xfId="5252" xr:uid="{00000000-0005-0000-0000-000077140000}"/>
    <cellStyle name="Normal 2 2 3 4 2 2 3" xfId="5253" xr:uid="{00000000-0005-0000-0000-000078140000}"/>
    <cellStyle name="Normal 2 2 3 4 2 2 4" xfId="5254" xr:uid="{00000000-0005-0000-0000-000079140000}"/>
    <cellStyle name="Normal 2 2 3 4 2 3" xfId="5255" xr:uid="{00000000-0005-0000-0000-00007A140000}"/>
    <cellStyle name="Normal 2 2 3 4 2 4" xfId="5256" xr:uid="{00000000-0005-0000-0000-00007B140000}"/>
    <cellStyle name="Normal 2 2 3 4 2 5" xfId="5257" xr:uid="{00000000-0005-0000-0000-00007C140000}"/>
    <cellStyle name="Normal 2 2 3 4 3" xfId="5258" xr:uid="{00000000-0005-0000-0000-00007D140000}"/>
    <cellStyle name="Normal 2 2 3 4 3 2" xfId="5259" xr:uid="{00000000-0005-0000-0000-00007E140000}"/>
    <cellStyle name="Normal 2 2 3 4 3 3" xfId="5260" xr:uid="{00000000-0005-0000-0000-00007F140000}"/>
    <cellStyle name="Normal 2 2 3 4 3 4" xfId="5261" xr:uid="{00000000-0005-0000-0000-000080140000}"/>
    <cellStyle name="Normal 2 2 3 4 4" xfId="5262" xr:uid="{00000000-0005-0000-0000-000081140000}"/>
    <cellStyle name="Normal 2 2 3 4 5" xfId="5263" xr:uid="{00000000-0005-0000-0000-000082140000}"/>
    <cellStyle name="Normal 2 2 3 4 6" xfId="5264" xr:uid="{00000000-0005-0000-0000-000083140000}"/>
    <cellStyle name="Normal 2 2 3 5" xfId="5265" xr:uid="{00000000-0005-0000-0000-000084140000}"/>
    <cellStyle name="Normal 2 2 3 5 2" xfId="5266" xr:uid="{00000000-0005-0000-0000-000085140000}"/>
    <cellStyle name="Normal 2 2 3 5 2 2" xfId="5267" xr:uid="{00000000-0005-0000-0000-000086140000}"/>
    <cellStyle name="Normal 2 2 3 5 2 3" xfId="5268" xr:uid="{00000000-0005-0000-0000-000087140000}"/>
    <cellStyle name="Normal 2 2 3 5 2 4" xfId="5269" xr:uid="{00000000-0005-0000-0000-000088140000}"/>
    <cellStyle name="Normal 2 2 3 5 3" xfId="5270" xr:uid="{00000000-0005-0000-0000-000089140000}"/>
    <cellStyle name="Normal 2 2 3 5 4" xfId="5271" xr:uid="{00000000-0005-0000-0000-00008A140000}"/>
    <cellStyle name="Normal 2 2 3 5 5" xfId="5272" xr:uid="{00000000-0005-0000-0000-00008B140000}"/>
    <cellStyle name="Normal 2 2 3 6" xfId="5273" xr:uid="{00000000-0005-0000-0000-00008C140000}"/>
    <cellStyle name="Normal 2 2 3 6 2" xfId="5274" xr:uid="{00000000-0005-0000-0000-00008D140000}"/>
    <cellStyle name="Normal 2 2 3 6 3" xfId="5275" xr:uid="{00000000-0005-0000-0000-00008E140000}"/>
    <cellStyle name="Normal 2 2 3 6 4" xfId="5276" xr:uid="{00000000-0005-0000-0000-00008F140000}"/>
    <cellStyle name="Normal 2 2 3 7" xfId="5277" xr:uid="{00000000-0005-0000-0000-000090140000}"/>
    <cellStyle name="Normal 2 2 3 7 2" xfId="5278" xr:uid="{00000000-0005-0000-0000-000091140000}"/>
    <cellStyle name="Normal 2 2 3 7 3" xfId="5279" xr:uid="{00000000-0005-0000-0000-000092140000}"/>
    <cellStyle name="Normal 2 2 3 7 4" xfId="5280" xr:uid="{00000000-0005-0000-0000-000093140000}"/>
    <cellStyle name="Normal 2 2 3 8" xfId="5281" xr:uid="{00000000-0005-0000-0000-000094140000}"/>
    <cellStyle name="Normal 2 2 3 9" xfId="5282" xr:uid="{00000000-0005-0000-0000-000095140000}"/>
    <cellStyle name="Normal 2 2 4" xfId="5283" xr:uid="{00000000-0005-0000-0000-000096140000}"/>
    <cellStyle name="Normal 2 2 4 2" xfId="5284" xr:uid="{00000000-0005-0000-0000-000097140000}"/>
    <cellStyle name="Normal 2 2 4 2 2" xfId="5285" xr:uid="{00000000-0005-0000-0000-000098140000}"/>
    <cellStyle name="Normal 2 2 4 2 2 2" xfId="5286" xr:uid="{00000000-0005-0000-0000-000099140000}"/>
    <cellStyle name="Normal 2 2 4 2 2 2 2" xfId="5287" xr:uid="{00000000-0005-0000-0000-00009A140000}"/>
    <cellStyle name="Normal 2 2 4 2 2 2 3" xfId="5288" xr:uid="{00000000-0005-0000-0000-00009B140000}"/>
    <cellStyle name="Normal 2 2 4 2 2 2 4" xfId="5289" xr:uid="{00000000-0005-0000-0000-00009C140000}"/>
    <cellStyle name="Normal 2 2 4 2 2 3" xfId="5290" xr:uid="{00000000-0005-0000-0000-00009D140000}"/>
    <cellStyle name="Normal 2 2 4 2 2 4" xfId="5291" xr:uid="{00000000-0005-0000-0000-00009E140000}"/>
    <cellStyle name="Normal 2 2 4 2 2 5" xfId="5292" xr:uid="{00000000-0005-0000-0000-00009F140000}"/>
    <cellStyle name="Normal 2 2 4 2 3" xfId="5293" xr:uid="{00000000-0005-0000-0000-0000A0140000}"/>
    <cellStyle name="Normal 2 2 4 2 3 2" xfId="5294" xr:uid="{00000000-0005-0000-0000-0000A1140000}"/>
    <cellStyle name="Normal 2 2 4 2 3 3" xfId="5295" xr:uid="{00000000-0005-0000-0000-0000A2140000}"/>
    <cellStyle name="Normal 2 2 4 2 3 4" xfId="5296" xr:uid="{00000000-0005-0000-0000-0000A3140000}"/>
    <cellStyle name="Normal 2 2 4 2 4" xfId="5297" xr:uid="{00000000-0005-0000-0000-0000A4140000}"/>
    <cellStyle name="Normal 2 2 4 2 5" xfId="5298" xr:uid="{00000000-0005-0000-0000-0000A5140000}"/>
    <cellStyle name="Normal 2 2 4 2 6" xfId="5299" xr:uid="{00000000-0005-0000-0000-0000A6140000}"/>
    <cellStyle name="Normal 2 2 4 3" xfId="5300" xr:uid="{00000000-0005-0000-0000-0000A7140000}"/>
    <cellStyle name="Normal 2 2 4 3 2" xfId="5301" xr:uid="{00000000-0005-0000-0000-0000A8140000}"/>
    <cellStyle name="Normal 2 2 4 3 2 2" xfId="5302" xr:uid="{00000000-0005-0000-0000-0000A9140000}"/>
    <cellStyle name="Normal 2 2 4 3 2 3" xfId="5303" xr:uid="{00000000-0005-0000-0000-0000AA140000}"/>
    <cellStyle name="Normal 2 2 4 3 2 4" xfId="5304" xr:uid="{00000000-0005-0000-0000-0000AB140000}"/>
    <cellStyle name="Normal 2 2 4 3 3" xfId="5305" xr:uid="{00000000-0005-0000-0000-0000AC140000}"/>
    <cellStyle name="Normal 2 2 4 3 4" xfId="5306" xr:uid="{00000000-0005-0000-0000-0000AD140000}"/>
    <cellStyle name="Normal 2 2 4 3 5" xfId="5307" xr:uid="{00000000-0005-0000-0000-0000AE140000}"/>
    <cellStyle name="Normal 2 2 4 4" xfId="5308" xr:uid="{00000000-0005-0000-0000-0000AF140000}"/>
    <cellStyle name="Normal 2 2 4 4 2" xfId="5309" xr:uid="{00000000-0005-0000-0000-0000B0140000}"/>
    <cellStyle name="Normal 2 2 4 4 3" xfId="5310" xr:uid="{00000000-0005-0000-0000-0000B1140000}"/>
    <cellStyle name="Normal 2 2 4 4 4" xfId="5311" xr:uid="{00000000-0005-0000-0000-0000B2140000}"/>
    <cellStyle name="Normal 2 2 4 5" xfId="5312" xr:uid="{00000000-0005-0000-0000-0000B3140000}"/>
    <cellStyle name="Normal 2 2 4 5 2" xfId="5313" xr:uid="{00000000-0005-0000-0000-0000B4140000}"/>
    <cellStyle name="Normal 2 2 4 5 3" xfId="5314" xr:uid="{00000000-0005-0000-0000-0000B5140000}"/>
    <cellStyle name="Normal 2 2 4 5 4" xfId="5315" xr:uid="{00000000-0005-0000-0000-0000B6140000}"/>
    <cellStyle name="Normal 2 2 4 6" xfId="5316" xr:uid="{00000000-0005-0000-0000-0000B7140000}"/>
    <cellStyle name="Normal 2 2 4 7" xfId="5317" xr:uid="{00000000-0005-0000-0000-0000B8140000}"/>
    <cellStyle name="Normal 2 2 4 8" xfId="5318" xr:uid="{00000000-0005-0000-0000-0000B9140000}"/>
    <cellStyle name="Normal 2 2 5" xfId="5319" xr:uid="{00000000-0005-0000-0000-0000BA140000}"/>
    <cellStyle name="Normal 2 2 5 2" xfId="5320" xr:uid="{00000000-0005-0000-0000-0000BB140000}"/>
    <cellStyle name="Normal 2 2 5 2 2" xfId="5321" xr:uid="{00000000-0005-0000-0000-0000BC140000}"/>
    <cellStyle name="Normal 2 2 5 2 2 2" xfId="5322" xr:uid="{00000000-0005-0000-0000-0000BD140000}"/>
    <cellStyle name="Normal 2 2 5 2 2 2 2" xfId="5323" xr:uid="{00000000-0005-0000-0000-0000BE140000}"/>
    <cellStyle name="Normal 2 2 5 2 2 2 3" xfId="5324" xr:uid="{00000000-0005-0000-0000-0000BF140000}"/>
    <cellStyle name="Normal 2 2 5 2 2 2 4" xfId="5325" xr:uid="{00000000-0005-0000-0000-0000C0140000}"/>
    <cellStyle name="Normal 2 2 5 2 2 3" xfId="5326" xr:uid="{00000000-0005-0000-0000-0000C1140000}"/>
    <cellStyle name="Normal 2 2 5 2 2 4" xfId="5327" xr:uid="{00000000-0005-0000-0000-0000C2140000}"/>
    <cellStyle name="Normal 2 2 5 2 2 5" xfId="5328" xr:uid="{00000000-0005-0000-0000-0000C3140000}"/>
    <cellStyle name="Normal 2 2 5 2 3" xfId="5329" xr:uid="{00000000-0005-0000-0000-0000C4140000}"/>
    <cellStyle name="Normal 2 2 5 2 3 2" xfId="5330" xr:uid="{00000000-0005-0000-0000-0000C5140000}"/>
    <cellStyle name="Normal 2 2 5 2 3 3" xfId="5331" xr:uid="{00000000-0005-0000-0000-0000C6140000}"/>
    <cellStyle name="Normal 2 2 5 2 3 4" xfId="5332" xr:uid="{00000000-0005-0000-0000-0000C7140000}"/>
    <cellStyle name="Normal 2 2 5 2 4" xfId="5333" xr:uid="{00000000-0005-0000-0000-0000C8140000}"/>
    <cellStyle name="Normal 2 2 5 2 5" xfId="5334" xr:uid="{00000000-0005-0000-0000-0000C9140000}"/>
    <cellStyle name="Normal 2 2 5 2 6" xfId="5335" xr:uid="{00000000-0005-0000-0000-0000CA140000}"/>
    <cellStyle name="Normal 2 2 5 3" xfId="5336" xr:uid="{00000000-0005-0000-0000-0000CB140000}"/>
    <cellStyle name="Normal 2 2 5 3 2" xfId="5337" xr:uid="{00000000-0005-0000-0000-0000CC140000}"/>
    <cellStyle name="Normal 2 2 5 3 2 2" xfId="5338" xr:uid="{00000000-0005-0000-0000-0000CD140000}"/>
    <cellStyle name="Normal 2 2 5 3 2 3" xfId="5339" xr:uid="{00000000-0005-0000-0000-0000CE140000}"/>
    <cellStyle name="Normal 2 2 5 3 2 4" xfId="5340" xr:uid="{00000000-0005-0000-0000-0000CF140000}"/>
    <cellStyle name="Normal 2 2 5 3 3" xfId="5341" xr:uid="{00000000-0005-0000-0000-0000D0140000}"/>
    <cellStyle name="Normal 2 2 5 3 4" xfId="5342" xr:uid="{00000000-0005-0000-0000-0000D1140000}"/>
    <cellStyle name="Normal 2 2 5 3 5" xfId="5343" xr:uid="{00000000-0005-0000-0000-0000D2140000}"/>
    <cellStyle name="Normal 2 2 5 4" xfId="5344" xr:uid="{00000000-0005-0000-0000-0000D3140000}"/>
    <cellStyle name="Normal 2 2 5 4 2" xfId="5345" xr:uid="{00000000-0005-0000-0000-0000D4140000}"/>
    <cellStyle name="Normal 2 2 5 4 3" xfId="5346" xr:uid="{00000000-0005-0000-0000-0000D5140000}"/>
    <cellStyle name="Normal 2 2 5 4 4" xfId="5347" xr:uid="{00000000-0005-0000-0000-0000D6140000}"/>
    <cellStyle name="Normal 2 2 5 5" xfId="5348" xr:uid="{00000000-0005-0000-0000-0000D7140000}"/>
    <cellStyle name="Normal 2 2 5 5 2" xfId="5349" xr:uid="{00000000-0005-0000-0000-0000D8140000}"/>
    <cellStyle name="Normal 2 2 5 5 3" xfId="5350" xr:uid="{00000000-0005-0000-0000-0000D9140000}"/>
    <cellStyle name="Normal 2 2 5 5 4" xfId="5351" xr:uid="{00000000-0005-0000-0000-0000DA140000}"/>
    <cellStyle name="Normal 2 2 5 6" xfId="5352" xr:uid="{00000000-0005-0000-0000-0000DB140000}"/>
    <cellStyle name="Normal 2 2 5 7" xfId="5353" xr:uid="{00000000-0005-0000-0000-0000DC140000}"/>
    <cellStyle name="Normal 2 2 5 8" xfId="5354" xr:uid="{00000000-0005-0000-0000-0000DD140000}"/>
    <cellStyle name="Normal 2 2 6" xfId="5355" xr:uid="{00000000-0005-0000-0000-0000DE140000}"/>
    <cellStyle name="Normal 2 2 6 2" xfId="5356" xr:uid="{00000000-0005-0000-0000-0000DF140000}"/>
    <cellStyle name="Normal 2 2 6 2 2" xfId="5357" xr:uid="{00000000-0005-0000-0000-0000E0140000}"/>
    <cellStyle name="Normal 2 2 6 2 2 2" xfId="5358" xr:uid="{00000000-0005-0000-0000-0000E1140000}"/>
    <cellStyle name="Normal 2 2 6 2 2 3" xfId="5359" xr:uid="{00000000-0005-0000-0000-0000E2140000}"/>
    <cellStyle name="Normal 2 2 6 2 2 4" xfId="5360" xr:uid="{00000000-0005-0000-0000-0000E3140000}"/>
    <cellStyle name="Normal 2 2 6 2 3" xfId="5361" xr:uid="{00000000-0005-0000-0000-0000E4140000}"/>
    <cellStyle name="Normal 2 2 6 2 4" xfId="5362" xr:uid="{00000000-0005-0000-0000-0000E5140000}"/>
    <cellStyle name="Normal 2 2 6 2 5" xfId="5363" xr:uid="{00000000-0005-0000-0000-0000E6140000}"/>
    <cellStyle name="Normal 2 2 6 3" xfId="5364" xr:uid="{00000000-0005-0000-0000-0000E7140000}"/>
    <cellStyle name="Normal 2 2 6 3 2" xfId="5365" xr:uid="{00000000-0005-0000-0000-0000E8140000}"/>
    <cellStyle name="Normal 2 2 6 3 3" xfId="5366" xr:uid="{00000000-0005-0000-0000-0000E9140000}"/>
    <cellStyle name="Normal 2 2 6 3 4" xfId="5367" xr:uid="{00000000-0005-0000-0000-0000EA140000}"/>
    <cellStyle name="Normal 2 2 6 4" xfId="5368" xr:uid="{00000000-0005-0000-0000-0000EB140000}"/>
    <cellStyle name="Normal 2 2 6 5" xfId="5369" xr:uid="{00000000-0005-0000-0000-0000EC140000}"/>
    <cellStyle name="Normal 2 2 6 6" xfId="5370" xr:uid="{00000000-0005-0000-0000-0000ED140000}"/>
    <cellStyle name="Normal 2 2 7" xfId="5371" xr:uid="{00000000-0005-0000-0000-0000EE140000}"/>
    <cellStyle name="Normal 2 2 7 2" xfId="5372" xr:uid="{00000000-0005-0000-0000-0000EF140000}"/>
    <cellStyle name="Normal 2 2 7 2 2" xfId="5373" xr:uid="{00000000-0005-0000-0000-0000F0140000}"/>
    <cellStyle name="Normal 2 2 7 2 3" xfId="5374" xr:uid="{00000000-0005-0000-0000-0000F1140000}"/>
    <cellStyle name="Normal 2 2 7 2 4" xfId="5375" xr:uid="{00000000-0005-0000-0000-0000F2140000}"/>
    <cellStyle name="Normal 2 2 7 3" xfId="5376" xr:uid="{00000000-0005-0000-0000-0000F3140000}"/>
    <cellStyle name="Normal 2 2 7 4" xfId="5377" xr:uid="{00000000-0005-0000-0000-0000F4140000}"/>
    <cellStyle name="Normal 2 2 7 5" xfId="5378" xr:uid="{00000000-0005-0000-0000-0000F5140000}"/>
    <cellStyle name="Normal 2 2 8" xfId="5379" xr:uid="{00000000-0005-0000-0000-0000F6140000}"/>
    <cellStyle name="Normal 2 2 8 2" xfId="5380" xr:uid="{00000000-0005-0000-0000-0000F7140000}"/>
    <cellStyle name="Normal 2 2 8 2 2" xfId="5381" xr:uid="{00000000-0005-0000-0000-0000F8140000}"/>
    <cellStyle name="Normal 2 2 8 2 3" xfId="5382" xr:uid="{00000000-0005-0000-0000-0000F9140000}"/>
    <cellStyle name="Normal 2 2 8 2 4" xfId="5383" xr:uid="{00000000-0005-0000-0000-0000FA140000}"/>
    <cellStyle name="Normal 2 2 8 3" xfId="5384" xr:uid="{00000000-0005-0000-0000-0000FB140000}"/>
    <cellStyle name="Normal 2 2 8 4" xfId="5385" xr:uid="{00000000-0005-0000-0000-0000FC140000}"/>
    <cellStyle name="Normal 2 2 8 5" xfId="5386" xr:uid="{00000000-0005-0000-0000-0000FD140000}"/>
    <cellStyle name="Normal 2 2 9" xfId="5387" xr:uid="{00000000-0005-0000-0000-0000FE140000}"/>
    <cellStyle name="Normal 2 2 9 2" xfId="5388" xr:uid="{00000000-0005-0000-0000-0000FF140000}"/>
    <cellStyle name="Normal 2 2 9 3" xfId="5389" xr:uid="{00000000-0005-0000-0000-000000150000}"/>
    <cellStyle name="Normal 2 2 9 4" xfId="5390" xr:uid="{00000000-0005-0000-0000-000001150000}"/>
    <cellStyle name="Normal 2 3" xfId="5391" xr:uid="{00000000-0005-0000-0000-000002150000}"/>
    <cellStyle name="Normal 2 3 2" xfId="5392" xr:uid="{00000000-0005-0000-0000-000003150000}"/>
    <cellStyle name="Normal 2 4" xfId="5393" xr:uid="{00000000-0005-0000-0000-000004150000}"/>
    <cellStyle name="Normal 2 4 10" xfId="5394" xr:uid="{00000000-0005-0000-0000-000005150000}"/>
    <cellStyle name="Normal 2 4 10 2" xfId="5395" xr:uid="{00000000-0005-0000-0000-000006150000}"/>
    <cellStyle name="Normal 2 4 10 3" xfId="5396" xr:uid="{00000000-0005-0000-0000-000007150000}"/>
    <cellStyle name="Normal 2 4 10 4" xfId="5397" xr:uid="{00000000-0005-0000-0000-000008150000}"/>
    <cellStyle name="Normal 2 4 11" xfId="5398" xr:uid="{00000000-0005-0000-0000-000009150000}"/>
    <cellStyle name="Normal 2 4 12" xfId="5399" xr:uid="{00000000-0005-0000-0000-00000A150000}"/>
    <cellStyle name="Normal 2 4 13" xfId="5400" xr:uid="{00000000-0005-0000-0000-00000B150000}"/>
    <cellStyle name="Normal 2 4 2" xfId="5401" xr:uid="{00000000-0005-0000-0000-00000C150000}"/>
    <cellStyle name="Normal 2 4 2 10" xfId="5402" xr:uid="{00000000-0005-0000-0000-00000D150000}"/>
    <cellStyle name="Normal 2 4 2 2" xfId="5403" xr:uid="{00000000-0005-0000-0000-00000E150000}"/>
    <cellStyle name="Normal 2 4 2 2 2" xfId="5404" xr:uid="{00000000-0005-0000-0000-00000F150000}"/>
    <cellStyle name="Normal 2 4 2 2 2 2" xfId="5405" xr:uid="{00000000-0005-0000-0000-000010150000}"/>
    <cellStyle name="Normal 2 4 2 2 2 2 2" xfId="5406" xr:uid="{00000000-0005-0000-0000-000011150000}"/>
    <cellStyle name="Normal 2 4 2 2 2 2 2 2" xfId="5407" xr:uid="{00000000-0005-0000-0000-000012150000}"/>
    <cellStyle name="Normal 2 4 2 2 2 2 2 3" xfId="5408" xr:uid="{00000000-0005-0000-0000-000013150000}"/>
    <cellStyle name="Normal 2 4 2 2 2 2 2 4" xfId="5409" xr:uid="{00000000-0005-0000-0000-000014150000}"/>
    <cellStyle name="Normal 2 4 2 2 2 2 3" xfId="5410" xr:uid="{00000000-0005-0000-0000-000015150000}"/>
    <cellStyle name="Normal 2 4 2 2 2 2 4" xfId="5411" xr:uid="{00000000-0005-0000-0000-000016150000}"/>
    <cellStyle name="Normal 2 4 2 2 2 2 5" xfId="5412" xr:uid="{00000000-0005-0000-0000-000017150000}"/>
    <cellStyle name="Normal 2 4 2 2 2 3" xfId="5413" xr:uid="{00000000-0005-0000-0000-000018150000}"/>
    <cellStyle name="Normal 2 4 2 2 2 3 2" xfId="5414" xr:uid="{00000000-0005-0000-0000-000019150000}"/>
    <cellStyle name="Normal 2 4 2 2 2 3 3" xfId="5415" xr:uid="{00000000-0005-0000-0000-00001A150000}"/>
    <cellStyle name="Normal 2 4 2 2 2 3 4" xfId="5416" xr:uid="{00000000-0005-0000-0000-00001B150000}"/>
    <cellStyle name="Normal 2 4 2 2 2 4" xfId="5417" xr:uid="{00000000-0005-0000-0000-00001C150000}"/>
    <cellStyle name="Normal 2 4 2 2 2 5" xfId="5418" xr:uid="{00000000-0005-0000-0000-00001D150000}"/>
    <cellStyle name="Normal 2 4 2 2 2 6" xfId="5419" xr:uid="{00000000-0005-0000-0000-00001E150000}"/>
    <cellStyle name="Normal 2 4 2 2 3" xfId="5420" xr:uid="{00000000-0005-0000-0000-00001F150000}"/>
    <cellStyle name="Normal 2 4 2 2 3 2" xfId="5421" xr:uid="{00000000-0005-0000-0000-000020150000}"/>
    <cellStyle name="Normal 2 4 2 2 3 2 2" xfId="5422" xr:uid="{00000000-0005-0000-0000-000021150000}"/>
    <cellStyle name="Normal 2 4 2 2 3 2 3" xfId="5423" xr:uid="{00000000-0005-0000-0000-000022150000}"/>
    <cellStyle name="Normal 2 4 2 2 3 2 4" xfId="5424" xr:uid="{00000000-0005-0000-0000-000023150000}"/>
    <cellStyle name="Normal 2 4 2 2 3 3" xfId="5425" xr:uid="{00000000-0005-0000-0000-000024150000}"/>
    <cellStyle name="Normal 2 4 2 2 3 4" xfId="5426" xr:uid="{00000000-0005-0000-0000-000025150000}"/>
    <cellStyle name="Normal 2 4 2 2 3 5" xfId="5427" xr:uid="{00000000-0005-0000-0000-000026150000}"/>
    <cellStyle name="Normal 2 4 2 2 4" xfId="5428" xr:uid="{00000000-0005-0000-0000-000027150000}"/>
    <cellStyle name="Normal 2 4 2 2 4 2" xfId="5429" xr:uid="{00000000-0005-0000-0000-000028150000}"/>
    <cellStyle name="Normal 2 4 2 2 4 3" xfId="5430" xr:uid="{00000000-0005-0000-0000-000029150000}"/>
    <cellStyle name="Normal 2 4 2 2 4 4" xfId="5431" xr:uid="{00000000-0005-0000-0000-00002A150000}"/>
    <cellStyle name="Normal 2 4 2 2 5" xfId="5432" xr:uid="{00000000-0005-0000-0000-00002B150000}"/>
    <cellStyle name="Normal 2 4 2 2 5 2" xfId="5433" xr:uid="{00000000-0005-0000-0000-00002C150000}"/>
    <cellStyle name="Normal 2 4 2 2 5 3" xfId="5434" xr:uid="{00000000-0005-0000-0000-00002D150000}"/>
    <cellStyle name="Normal 2 4 2 2 5 4" xfId="5435" xr:uid="{00000000-0005-0000-0000-00002E150000}"/>
    <cellStyle name="Normal 2 4 2 2 6" xfId="5436" xr:uid="{00000000-0005-0000-0000-00002F150000}"/>
    <cellStyle name="Normal 2 4 2 2 7" xfId="5437" xr:uid="{00000000-0005-0000-0000-000030150000}"/>
    <cellStyle name="Normal 2 4 2 2 8" xfId="5438" xr:uid="{00000000-0005-0000-0000-000031150000}"/>
    <cellStyle name="Normal 2 4 2 3" xfId="5439" xr:uid="{00000000-0005-0000-0000-000032150000}"/>
    <cellStyle name="Normal 2 4 2 3 2" xfId="5440" xr:uid="{00000000-0005-0000-0000-000033150000}"/>
    <cellStyle name="Normal 2 4 2 3 2 2" xfId="5441" xr:uid="{00000000-0005-0000-0000-000034150000}"/>
    <cellStyle name="Normal 2 4 2 3 2 2 2" xfId="5442" xr:uid="{00000000-0005-0000-0000-000035150000}"/>
    <cellStyle name="Normal 2 4 2 3 2 2 2 2" xfId="5443" xr:uid="{00000000-0005-0000-0000-000036150000}"/>
    <cellStyle name="Normal 2 4 2 3 2 2 2 3" xfId="5444" xr:uid="{00000000-0005-0000-0000-000037150000}"/>
    <cellStyle name="Normal 2 4 2 3 2 2 2 4" xfId="5445" xr:uid="{00000000-0005-0000-0000-000038150000}"/>
    <cellStyle name="Normal 2 4 2 3 2 2 3" xfId="5446" xr:uid="{00000000-0005-0000-0000-000039150000}"/>
    <cellStyle name="Normal 2 4 2 3 2 2 4" xfId="5447" xr:uid="{00000000-0005-0000-0000-00003A150000}"/>
    <cellStyle name="Normal 2 4 2 3 2 2 5" xfId="5448" xr:uid="{00000000-0005-0000-0000-00003B150000}"/>
    <cellStyle name="Normal 2 4 2 3 2 3" xfId="5449" xr:uid="{00000000-0005-0000-0000-00003C150000}"/>
    <cellStyle name="Normal 2 4 2 3 2 3 2" xfId="5450" xr:uid="{00000000-0005-0000-0000-00003D150000}"/>
    <cellStyle name="Normal 2 4 2 3 2 3 3" xfId="5451" xr:uid="{00000000-0005-0000-0000-00003E150000}"/>
    <cellStyle name="Normal 2 4 2 3 2 3 4" xfId="5452" xr:uid="{00000000-0005-0000-0000-00003F150000}"/>
    <cellStyle name="Normal 2 4 2 3 2 4" xfId="5453" xr:uid="{00000000-0005-0000-0000-000040150000}"/>
    <cellStyle name="Normal 2 4 2 3 2 5" xfId="5454" xr:uid="{00000000-0005-0000-0000-000041150000}"/>
    <cellStyle name="Normal 2 4 2 3 2 6" xfId="5455" xr:uid="{00000000-0005-0000-0000-000042150000}"/>
    <cellStyle name="Normal 2 4 2 3 3" xfId="5456" xr:uid="{00000000-0005-0000-0000-000043150000}"/>
    <cellStyle name="Normal 2 4 2 3 3 2" xfId="5457" xr:uid="{00000000-0005-0000-0000-000044150000}"/>
    <cellStyle name="Normal 2 4 2 3 3 2 2" xfId="5458" xr:uid="{00000000-0005-0000-0000-000045150000}"/>
    <cellStyle name="Normal 2 4 2 3 3 2 3" xfId="5459" xr:uid="{00000000-0005-0000-0000-000046150000}"/>
    <cellStyle name="Normal 2 4 2 3 3 2 4" xfId="5460" xr:uid="{00000000-0005-0000-0000-000047150000}"/>
    <cellStyle name="Normal 2 4 2 3 3 3" xfId="5461" xr:uid="{00000000-0005-0000-0000-000048150000}"/>
    <cellStyle name="Normal 2 4 2 3 3 4" xfId="5462" xr:uid="{00000000-0005-0000-0000-000049150000}"/>
    <cellStyle name="Normal 2 4 2 3 3 5" xfId="5463" xr:uid="{00000000-0005-0000-0000-00004A150000}"/>
    <cellStyle name="Normal 2 4 2 3 4" xfId="5464" xr:uid="{00000000-0005-0000-0000-00004B150000}"/>
    <cellStyle name="Normal 2 4 2 3 4 2" xfId="5465" xr:uid="{00000000-0005-0000-0000-00004C150000}"/>
    <cellStyle name="Normal 2 4 2 3 4 3" xfId="5466" xr:uid="{00000000-0005-0000-0000-00004D150000}"/>
    <cellStyle name="Normal 2 4 2 3 4 4" xfId="5467" xr:uid="{00000000-0005-0000-0000-00004E150000}"/>
    <cellStyle name="Normal 2 4 2 3 5" xfId="5468" xr:uid="{00000000-0005-0000-0000-00004F150000}"/>
    <cellStyle name="Normal 2 4 2 3 5 2" xfId="5469" xr:uid="{00000000-0005-0000-0000-000050150000}"/>
    <cellStyle name="Normal 2 4 2 3 5 3" xfId="5470" xr:uid="{00000000-0005-0000-0000-000051150000}"/>
    <cellStyle name="Normal 2 4 2 3 5 4" xfId="5471" xr:uid="{00000000-0005-0000-0000-000052150000}"/>
    <cellStyle name="Normal 2 4 2 3 6" xfId="5472" xr:uid="{00000000-0005-0000-0000-000053150000}"/>
    <cellStyle name="Normal 2 4 2 3 7" xfId="5473" xr:uid="{00000000-0005-0000-0000-000054150000}"/>
    <cellStyle name="Normal 2 4 2 3 8" xfId="5474" xr:uid="{00000000-0005-0000-0000-000055150000}"/>
    <cellStyle name="Normal 2 4 2 4" xfId="5475" xr:uid="{00000000-0005-0000-0000-000056150000}"/>
    <cellStyle name="Normal 2 4 2 4 2" xfId="5476" xr:uid="{00000000-0005-0000-0000-000057150000}"/>
    <cellStyle name="Normal 2 4 2 4 2 2" xfId="5477" xr:uid="{00000000-0005-0000-0000-000058150000}"/>
    <cellStyle name="Normal 2 4 2 4 2 2 2" xfId="5478" xr:uid="{00000000-0005-0000-0000-000059150000}"/>
    <cellStyle name="Normal 2 4 2 4 2 2 3" xfId="5479" xr:uid="{00000000-0005-0000-0000-00005A150000}"/>
    <cellStyle name="Normal 2 4 2 4 2 2 4" xfId="5480" xr:uid="{00000000-0005-0000-0000-00005B150000}"/>
    <cellStyle name="Normal 2 4 2 4 2 3" xfId="5481" xr:uid="{00000000-0005-0000-0000-00005C150000}"/>
    <cellStyle name="Normal 2 4 2 4 2 4" xfId="5482" xr:uid="{00000000-0005-0000-0000-00005D150000}"/>
    <cellStyle name="Normal 2 4 2 4 2 5" xfId="5483" xr:uid="{00000000-0005-0000-0000-00005E150000}"/>
    <cellStyle name="Normal 2 4 2 4 3" xfId="5484" xr:uid="{00000000-0005-0000-0000-00005F150000}"/>
    <cellStyle name="Normal 2 4 2 4 3 2" xfId="5485" xr:uid="{00000000-0005-0000-0000-000060150000}"/>
    <cellStyle name="Normal 2 4 2 4 3 3" xfId="5486" xr:uid="{00000000-0005-0000-0000-000061150000}"/>
    <cellStyle name="Normal 2 4 2 4 3 4" xfId="5487" xr:uid="{00000000-0005-0000-0000-000062150000}"/>
    <cellStyle name="Normal 2 4 2 4 4" xfId="5488" xr:uid="{00000000-0005-0000-0000-000063150000}"/>
    <cellStyle name="Normal 2 4 2 4 5" xfId="5489" xr:uid="{00000000-0005-0000-0000-000064150000}"/>
    <cellStyle name="Normal 2 4 2 4 6" xfId="5490" xr:uid="{00000000-0005-0000-0000-000065150000}"/>
    <cellStyle name="Normal 2 4 2 5" xfId="5491" xr:uid="{00000000-0005-0000-0000-000066150000}"/>
    <cellStyle name="Normal 2 4 2 5 2" xfId="5492" xr:uid="{00000000-0005-0000-0000-000067150000}"/>
    <cellStyle name="Normal 2 4 2 5 2 2" xfId="5493" xr:uid="{00000000-0005-0000-0000-000068150000}"/>
    <cellStyle name="Normal 2 4 2 5 2 3" xfId="5494" xr:uid="{00000000-0005-0000-0000-000069150000}"/>
    <cellStyle name="Normal 2 4 2 5 2 4" xfId="5495" xr:uid="{00000000-0005-0000-0000-00006A150000}"/>
    <cellStyle name="Normal 2 4 2 5 3" xfId="5496" xr:uid="{00000000-0005-0000-0000-00006B150000}"/>
    <cellStyle name="Normal 2 4 2 5 4" xfId="5497" xr:uid="{00000000-0005-0000-0000-00006C150000}"/>
    <cellStyle name="Normal 2 4 2 5 5" xfId="5498" xr:uid="{00000000-0005-0000-0000-00006D150000}"/>
    <cellStyle name="Normal 2 4 2 6" xfId="5499" xr:uid="{00000000-0005-0000-0000-00006E150000}"/>
    <cellStyle name="Normal 2 4 2 6 2" xfId="5500" xr:uid="{00000000-0005-0000-0000-00006F150000}"/>
    <cellStyle name="Normal 2 4 2 6 3" xfId="5501" xr:uid="{00000000-0005-0000-0000-000070150000}"/>
    <cellStyle name="Normal 2 4 2 6 4" xfId="5502" xr:uid="{00000000-0005-0000-0000-000071150000}"/>
    <cellStyle name="Normal 2 4 2 7" xfId="5503" xr:uid="{00000000-0005-0000-0000-000072150000}"/>
    <cellStyle name="Normal 2 4 2 7 2" xfId="5504" xr:uid="{00000000-0005-0000-0000-000073150000}"/>
    <cellStyle name="Normal 2 4 2 7 3" xfId="5505" xr:uid="{00000000-0005-0000-0000-000074150000}"/>
    <cellStyle name="Normal 2 4 2 7 4" xfId="5506" xr:uid="{00000000-0005-0000-0000-000075150000}"/>
    <cellStyle name="Normal 2 4 2 8" xfId="5507" xr:uid="{00000000-0005-0000-0000-000076150000}"/>
    <cellStyle name="Normal 2 4 2 9" xfId="5508" xr:uid="{00000000-0005-0000-0000-000077150000}"/>
    <cellStyle name="Normal 2 4 3" xfId="5509" xr:uid="{00000000-0005-0000-0000-000078150000}"/>
    <cellStyle name="Normal 2 4 3 2" xfId="5510" xr:uid="{00000000-0005-0000-0000-000079150000}"/>
    <cellStyle name="Normal 2 4 3 2 2" xfId="5511" xr:uid="{00000000-0005-0000-0000-00007A150000}"/>
    <cellStyle name="Normal 2 4 3 2 2 2" xfId="5512" xr:uid="{00000000-0005-0000-0000-00007B150000}"/>
    <cellStyle name="Normal 2 4 3 2 2 2 2" xfId="5513" xr:uid="{00000000-0005-0000-0000-00007C150000}"/>
    <cellStyle name="Normal 2 4 3 2 2 2 3" xfId="5514" xr:uid="{00000000-0005-0000-0000-00007D150000}"/>
    <cellStyle name="Normal 2 4 3 2 2 2 4" xfId="5515" xr:uid="{00000000-0005-0000-0000-00007E150000}"/>
    <cellStyle name="Normal 2 4 3 2 2 3" xfId="5516" xr:uid="{00000000-0005-0000-0000-00007F150000}"/>
    <cellStyle name="Normal 2 4 3 2 2 4" xfId="5517" xr:uid="{00000000-0005-0000-0000-000080150000}"/>
    <cellStyle name="Normal 2 4 3 2 2 5" xfId="5518" xr:uid="{00000000-0005-0000-0000-000081150000}"/>
    <cellStyle name="Normal 2 4 3 2 3" xfId="5519" xr:uid="{00000000-0005-0000-0000-000082150000}"/>
    <cellStyle name="Normal 2 4 3 2 3 2" xfId="5520" xr:uid="{00000000-0005-0000-0000-000083150000}"/>
    <cellStyle name="Normal 2 4 3 2 3 3" xfId="5521" xr:uid="{00000000-0005-0000-0000-000084150000}"/>
    <cellStyle name="Normal 2 4 3 2 3 4" xfId="5522" xr:uid="{00000000-0005-0000-0000-000085150000}"/>
    <cellStyle name="Normal 2 4 3 2 4" xfId="5523" xr:uid="{00000000-0005-0000-0000-000086150000}"/>
    <cellStyle name="Normal 2 4 3 2 5" xfId="5524" xr:uid="{00000000-0005-0000-0000-000087150000}"/>
    <cellStyle name="Normal 2 4 3 2 6" xfId="5525" xr:uid="{00000000-0005-0000-0000-000088150000}"/>
    <cellStyle name="Normal 2 4 3 3" xfId="5526" xr:uid="{00000000-0005-0000-0000-000089150000}"/>
    <cellStyle name="Normal 2 4 3 3 2" xfId="5527" xr:uid="{00000000-0005-0000-0000-00008A150000}"/>
    <cellStyle name="Normal 2 4 3 3 2 2" xfId="5528" xr:uid="{00000000-0005-0000-0000-00008B150000}"/>
    <cellStyle name="Normal 2 4 3 3 2 3" xfId="5529" xr:uid="{00000000-0005-0000-0000-00008C150000}"/>
    <cellStyle name="Normal 2 4 3 3 2 4" xfId="5530" xr:uid="{00000000-0005-0000-0000-00008D150000}"/>
    <cellStyle name="Normal 2 4 3 3 3" xfId="5531" xr:uid="{00000000-0005-0000-0000-00008E150000}"/>
    <cellStyle name="Normal 2 4 3 3 4" xfId="5532" xr:uid="{00000000-0005-0000-0000-00008F150000}"/>
    <cellStyle name="Normal 2 4 3 3 5" xfId="5533" xr:uid="{00000000-0005-0000-0000-000090150000}"/>
    <cellStyle name="Normal 2 4 3 4" xfId="5534" xr:uid="{00000000-0005-0000-0000-000091150000}"/>
    <cellStyle name="Normal 2 4 3 4 2" xfId="5535" xr:uid="{00000000-0005-0000-0000-000092150000}"/>
    <cellStyle name="Normal 2 4 3 4 3" xfId="5536" xr:uid="{00000000-0005-0000-0000-000093150000}"/>
    <cellStyle name="Normal 2 4 3 4 4" xfId="5537" xr:uid="{00000000-0005-0000-0000-000094150000}"/>
    <cellStyle name="Normal 2 4 3 5" xfId="5538" xr:uid="{00000000-0005-0000-0000-000095150000}"/>
    <cellStyle name="Normal 2 4 3 5 2" xfId="5539" xr:uid="{00000000-0005-0000-0000-000096150000}"/>
    <cellStyle name="Normal 2 4 3 5 3" xfId="5540" xr:uid="{00000000-0005-0000-0000-000097150000}"/>
    <cellStyle name="Normal 2 4 3 5 4" xfId="5541" xr:uid="{00000000-0005-0000-0000-000098150000}"/>
    <cellStyle name="Normal 2 4 3 6" xfId="5542" xr:uid="{00000000-0005-0000-0000-000099150000}"/>
    <cellStyle name="Normal 2 4 3 7" xfId="5543" xr:uid="{00000000-0005-0000-0000-00009A150000}"/>
    <cellStyle name="Normal 2 4 3 8" xfId="5544" xr:uid="{00000000-0005-0000-0000-00009B150000}"/>
    <cellStyle name="Normal 2 4 4" xfId="5545" xr:uid="{00000000-0005-0000-0000-00009C150000}"/>
    <cellStyle name="Normal 2 4 4 2" xfId="5546" xr:uid="{00000000-0005-0000-0000-00009D150000}"/>
    <cellStyle name="Normal 2 4 4 2 2" xfId="5547" xr:uid="{00000000-0005-0000-0000-00009E150000}"/>
    <cellStyle name="Normal 2 4 4 2 2 2" xfId="5548" xr:uid="{00000000-0005-0000-0000-00009F150000}"/>
    <cellStyle name="Normal 2 4 4 2 2 2 2" xfId="5549" xr:uid="{00000000-0005-0000-0000-0000A0150000}"/>
    <cellStyle name="Normal 2 4 4 2 2 2 3" xfId="5550" xr:uid="{00000000-0005-0000-0000-0000A1150000}"/>
    <cellStyle name="Normal 2 4 4 2 2 2 4" xfId="5551" xr:uid="{00000000-0005-0000-0000-0000A2150000}"/>
    <cellStyle name="Normal 2 4 4 2 2 3" xfId="5552" xr:uid="{00000000-0005-0000-0000-0000A3150000}"/>
    <cellStyle name="Normal 2 4 4 2 2 4" xfId="5553" xr:uid="{00000000-0005-0000-0000-0000A4150000}"/>
    <cellStyle name="Normal 2 4 4 2 2 5" xfId="5554" xr:uid="{00000000-0005-0000-0000-0000A5150000}"/>
    <cellStyle name="Normal 2 4 4 2 3" xfId="5555" xr:uid="{00000000-0005-0000-0000-0000A6150000}"/>
    <cellStyle name="Normal 2 4 4 2 3 2" xfId="5556" xr:uid="{00000000-0005-0000-0000-0000A7150000}"/>
    <cellStyle name="Normal 2 4 4 2 3 3" xfId="5557" xr:uid="{00000000-0005-0000-0000-0000A8150000}"/>
    <cellStyle name="Normal 2 4 4 2 3 4" xfId="5558" xr:uid="{00000000-0005-0000-0000-0000A9150000}"/>
    <cellStyle name="Normal 2 4 4 2 4" xfId="5559" xr:uid="{00000000-0005-0000-0000-0000AA150000}"/>
    <cellStyle name="Normal 2 4 4 2 5" xfId="5560" xr:uid="{00000000-0005-0000-0000-0000AB150000}"/>
    <cellStyle name="Normal 2 4 4 2 6" xfId="5561" xr:uid="{00000000-0005-0000-0000-0000AC150000}"/>
    <cellStyle name="Normal 2 4 4 3" xfId="5562" xr:uid="{00000000-0005-0000-0000-0000AD150000}"/>
    <cellStyle name="Normal 2 4 4 3 2" xfId="5563" xr:uid="{00000000-0005-0000-0000-0000AE150000}"/>
    <cellStyle name="Normal 2 4 4 3 2 2" xfId="5564" xr:uid="{00000000-0005-0000-0000-0000AF150000}"/>
    <cellStyle name="Normal 2 4 4 3 2 3" xfId="5565" xr:uid="{00000000-0005-0000-0000-0000B0150000}"/>
    <cellStyle name="Normal 2 4 4 3 2 4" xfId="5566" xr:uid="{00000000-0005-0000-0000-0000B1150000}"/>
    <cellStyle name="Normal 2 4 4 3 3" xfId="5567" xr:uid="{00000000-0005-0000-0000-0000B2150000}"/>
    <cellStyle name="Normal 2 4 4 3 4" xfId="5568" xr:uid="{00000000-0005-0000-0000-0000B3150000}"/>
    <cellStyle name="Normal 2 4 4 3 5" xfId="5569" xr:uid="{00000000-0005-0000-0000-0000B4150000}"/>
    <cellStyle name="Normal 2 4 4 4" xfId="5570" xr:uid="{00000000-0005-0000-0000-0000B5150000}"/>
    <cellStyle name="Normal 2 4 4 4 2" xfId="5571" xr:uid="{00000000-0005-0000-0000-0000B6150000}"/>
    <cellStyle name="Normal 2 4 4 4 3" xfId="5572" xr:uid="{00000000-0005-0000-0000-0000B7150000}"/>
    <cellStyle name="Normal 2 4 4 4 4" xfId="5573" xr:uid="{00000000-0005-0000-0000-0000B8150000}"/>
    <cellStyle name="Normal 2 4 4 5" xfId="5574" xr:uid="{00000000-0005-0000-0000-0000B9150000}"/>
    <cellStyle name="Normal 2 4 4 5 2" xfId="5575" xr:uid="{00000000-0005-0000-0000-0000BA150000}"/>
    <cellStyle name="Normal 2 4 4 5 3" xfId="5576" xr:uid="{00000000-0005-0000-0000-0000BB150000}"/>
    <cellStyle name="Normal 2 4 4 5 4" xfId="5577" xr:uid="{00000000-0005-0000-0000-0000BC150000}"/>
    <cellStyle name="Normal 2 4 4 6" xfId="5578" xr:uid="{00000000-0005-0000-0000-0000BD150000}"/>
    <cellStyle name="Normal 2 4 4 7" xfId="5579" xr:uid="{00000000-0005-0000-0000-0000BE150000}"/>
    <cellStyle name="Normal 2 4 4 8" xfId="5580" xr:uid="{00000000-0005-0000-0000-0000BF150000}"/>
    <cellStyle name="Normal 2 4 5" xfId="5581" xr:uid="{00000000-0005-0000-0000-0000C0150000}"/>
    <cellStyle name="Normal 2 4 5 2" xfId="5582" xr:uid="{00000000-0005-0000-0000-0000C1150000}"/>
    <cellStyle name="Normal 2 4 5 2 2" xfId="5583" xr:uid="{00000000-0005-0000-0000-0000C2150000}"/>
    <cellStyle name="Normal 2 4 5 2 2 2" xfId="5584" xr:uid="{00000000-0005-0000-0000-0000C3150000}"/>
    <cellStyle name="Normal 2 4 5 2 2 3" xfId="5585" xr:uid="{00000000-0005-0000-0000-0000C4150000}"/>
    <cellStyle name="Normal 2 4 5 2 2 4" xfId="5586" xr:uid="{00000000-0005-0000-0000-0000C5150000}"/>
    <cellStyle name="Normal 2 4 5 2 3" xfId="5587" xr:uid="{00000000-0005-0000-0000-0000C6150000}"/>
    <cellStyle name="Normal 2 4 5 2 4" xfId="5588" xr:uid="{00000000-0005-0000-0000-0000C7150000}"/>
    <cellStyle name="Normal 2 4 5 2 5" xfId="5589" xr:uid="{00000000-0005-0000-0000-0000C8150000}"/>
    <cellStyle name="Normal 2 4 5 3" xfId="5590" xr:uid="{00000000-0005-0000-0000-0000C9150000}"/>
    <cellStyle name="Normal 2 4 5 3 2" xfId="5591" xr:uid="{00000000-0005-0000-0000-0000CA150000}"/>
    <cellStyle name="Normal 2 4 5 3 3" xfId="5592" xr:uid="{00000000-0005-0000-0000-0000CB150000}"/>
    <cellStyle name="Normal 2 4 5 3 4" xfId="5593" xr:uid="{00000000-0005-0000-0000-0000CC150000}"/>
    <cellStyle name="Normal 2 4 5 4" xfId="5594" xr:uid="{00000000-0005-0000-0000-0000CD150000}"/>
    <cellStyle name="Normal 2 4 5 5" xfId="5595" xr:uid="{00000000-0005-0000-0000-0000CE150000}"/>
    <cellStyle name="Normal 2 4 5 6" xfId="5596" xr:uid="{00000000-0005-0000-0000-0000CF150000}"/>
    <cellStyle name="Normal 2 4 6" xfId="5597" xr:uid="{00000000-0005-0000-0000-0000D0150000}"/>
    <cellStyle name="Normal 2 4 6 2" xfId="5598" xr:uid="{00000000-0005-0000-0000-0000D1150000}"/>
    <cellStyle name="Normal 2 4 6 2 2" xfId="5599" xr:uid="{00000000-0005-0000-0000-0000D2150000}"/>
    <cellStyle name="Normal 2 4 6 2 3" xfId="5600" xr:uid="{00000000-0005-0000-0000-0000D3150000}"/>
    <cellStyle name="Normal 2 4 6 2 4" xfId="5601" xr:uid="{00000000-0005-0000-0000-0000D4150000}"/>
    <cellStyle name="Normal 2 4 6 3" xfId="5602" xr:uid="{00000000-0005-0000-0000-0000D5150000}"/>
    <cellStyle name="Normal 2 4 6 4" xfId="5603" xr:uid="{00000000-0005-0000-0000-0000D6150000}"/>
    <cellStyle name="Normal 2 4 6 5" xfId="5604" xr:uid="{00000000-0005-0000-0000-0000D7150000}"/>
    <cellStyle name="Normal 2 4 7" xfId="5605" xr:uid="{00000000-0005-0000-0000-0000D8150000}"/>
    <cellStyle name="Normal 2 4 7 2" xfId="5606" xr:uid="{00000000-0005-0000-0000-0000D9150000}"/>
    <cellStyle name="Normal 2 4 7 2 2" xfId="5607" xr:uid="{00000000-0005-0000-0000-0000DA150000}"/>
    <cellStyle name="Normal 2 4 7 2 3" xfId="5608" xr:uid="{00000000-0005-0000-0000-0000DB150000}"/>
    <cellStyle name="Normal 2 4 7 2 4" xfId="5609" xr:uid="{00000000-0005-0000-0000-0000DC150000}"/>
    <cellStyle name="Normal 2 4 7 3" xfId="5610" xr:uid="{00000000-0005-0000-0000-0000DD150000}"/>
    <cellStyle name="Normal 2 4 7 4" xfId="5611" xr:uid="{00000000-0005-0000-0000-0000DE150000}"/>
    <cellStyle name="Normal 2 4 7 5" xfId="5612" xr:uid="{00000000-0005-0000-0000-0000DF150000}"/>
    <cellStyle name="Normal 2 4 8" xfId="5613" xr:uid="{00000000-0005-0000-0000-0000E0150000}"/>
    <cellStyle name="Normal 2 4 8 2" xfId="5614" xr:uid="{00000000-0005-0000-0000-0000E1150000}"/>
    <cellStyle name="Normal 2 4 8 3" xfId="5615" xr:uid="{00000000-0005-0000-0000-0000E2150000}"/>
    <cellStyle name="Normal 2 4 8 4" xfId="5616" xr:uid="{00000000-0005-0000-0000-0000E3150000}"/>
    <cellStyle name="Normal 2 4 9" xfId="5617" xr:uid="{00000000-0005-0000-0000-0000E4150000}"/>
    <cellStyle name="Normal 2 4 9 2" xfId="5618" xr:uid="{00000000-0005-0000-0000-0000E5150000}"/>
    <cellStyle name="Normal 2 4 9 3" xfId="5619" xr:uid="{00000000-0005-0000-0000-0000E6150000}"/>
    <cellStyle name="Normal 2 4 9 4" xfId="5620" xr:uid="{00000000-0005-0000-0000-0000E7150000}"/>
    <cellStyle name="Normal 2 5" xfId="5621" xr:uid="{00000000-0005-0000-0000-0000E8150000}"/>
    <cellStyle name="Normal 2 5 10" xfId="5622" xr:uid="{00000000-0005-0000-0000-0000E9150000}"/>
    <cellStyle name="Normal 2 5 2" xfId="5623" xr:uid="{00000000-0005-0000-0000-0000EA150000}"/>
    <cellStyle name="Normal 2 5 2 2" xfId="5624" xr:uid="{00000000-0005-0000-0000-0000EB150000}"/>
    <cellStyle name="Normal 2 5 2 2 2" xfId="5625" xr:uid="{00000000-0005-0000-0000-0000EC150000}"/>
    <cellStyle name="Normal 2 5 2 2 2 2" xfId="5626" xr:uid="{00000000-0005-0000-0000-0000ED150000}"/>
    <cellStyle name="Normal 2 5 2 2 2 2 2" xfId="5627" xr:uid="{00000000-0005-0000-0000-0000EE150000}"/>
    <cellStyle name="Normal 2 5 2 2 2 2 3" xfId="5628" xr:uid="{00000000-0005-0000-0000-0000EF150000}"/>
    <cellStyle name="Normal 2 5 2 2 2 2 4" xfId="5629" xr:uid="{00000000-0005-0000-0000-0000F0150000}"/>
    <cellStyle name="Normal 2 5 2 2 2 3" xfId="5630" xr:uid="{00000000-0005-0000-0000-0000F1150000}"/>
    <cellStyle name="Normal 2 5 2 2 2 4" xfId="5631" xr:uid="{00000000-0005-0000-0000-0000F2150000}"/>
    <cellStyle name="Normal 2 5 2 2 2 5" xfId="5632" xr:uid="{00000000-0005-0000-0000-0000F3150000}"/>
    <cellStyle name="Normal 2 5 2 2 3" xfId="5633" xr:uid="{00000000-0005-0000-0000-0000F4150000}"/>
    <cellStyle name="Normal 2 5 2 2 3 2" xfId="5634" xr:uid="{00000000-0005-0000-0000-0000F5150000}"/>
    <cellStyle name="Normal 2 5 2 2 3 3" xfId="5635" xr:uid="{00000000-0005-0000-0000-0000F6150000}"/>
    <cellStyle name="Normal 2 5 2 2 3 4" xfId="5636" xr:uid="{00000000-0005-0000-0000-0000F7150000}"/>
    <cellStyle name="Normal 2 5 2 2 4" xfId="5637" xr:uid="{00000000-0005-0000-0000-0000F8150000}"/>
    <cellStyle name="Normal 2 5 2 2 5" xfId="5638" xr:uid="{00000000-0005-0000-0000-0000F9150000}"/>
    <cellStyle name="Normal 2 5 2 2 6" xfId="5639" xr:uid="{00000000-0005-0000-0000-0000FA150000}"/>
    <cellStyle name="Normal 2 5 2 3" xfId="5640" xr:uid="{00000000-0005-0000-0000-0000FB150000}"/>
    <cellStyle name="Normal 2 5 2 3 2" xfId="5641" xr:uid="{00000000-0005-0000-0000-0000FC150000}"/>
    <cellStyle name="Normal 2 5 2 3 2 2" xfId="5642" xr:uid="{00000000-0005-0000-0000-0000FD150000}"/>
    <cellStyle name="Normal 2 5 2 3 2 3" xfId="5643" xr:uid="{00000000-0005-0000-0000-0000FE150000}"/>
    <cellStyle name="Normal 2 5 2 3 2 4" xfId="5644" xr:uid="{00000000-0005-0000-0000-0000FF150000}"/>
    <cellStyle name="Normal 2 5 2 3 3" xfId="5645" xr:uid="{00000000-0005-0000-0000-000000160000}"/>
    <cellStyle name="Normal 2 5 2 3 4" xfId="5646" xr:uid="{00000000-0005-0000-0000-000001160000}"/>
    <cellStyle name="Normal 2 5 2 3 5" xfId="5647" xr:uid="{00000000-0005-0000-0000-000002160000}"/>
    <cellStyle name="Normal 2 5 2 4" xfId="5648" xr:uid="{00000000-0005-0000-0000-000003160000}"/>
    <cellStyle name="Normal 2 5 2 4 2" xfId="5649" xr:uid="{00000000-0005-0000-0000-000004160000}"/>
    <cellStyle name="Normal 2 5 2 4 3" xfId="5650" xr:uid="{00000000-0005-0000-0000-000005160000}"/>
    <cellStyle name="Normal 2 5 2 4 4" xfId="5651" xr:uid="{00000000-0005-0000-0000-000006160000}"/>
    <cellStyle name="Normal 2 5 2 5" xfId="5652" xr:uid="{00000000-0005-0000-0000-000007160000}"/>
    <cellStyle name="Normal 2 5 2 5 2" xfId="5653" xr:uid="{00000000-0005-0000-0000-000008160000}"/>
    <cellStyle name="Normal 2 5 2 5 3" xfId="5654" xr:uid="{00000000-0005-0000-0000-000009160000}"/>
    <cellStyle name="Normal 2 5 2 5 4" xfId="5655" xr:uid="{00000000-0005-0000-0000-00000A160000}"/>
    <cellStyle name="Normal 2 5 2 6" xfId="5656" xr:uid="{00000000-0005-0000-0000-00000B160000}"/>
    <cellStyle name="Normal 2 5 2 7" xfId="5657" xr:uid="{00000000-0005-0000-0000-00000C160000}"/>
    <cellStyle name="Normal 2 5 2 8" xfId="5658" xr:uid="{00000000-0005-0000-0000-00000D160000}"/>
    <cellStyle name="Normal 2 5 3" xfId="5659" xr:uid="{00000000-0005-0000-0000-00000E160000}"/>
    <cellStyle name="Normal 2 5 3 2" xfId="5660" xr:uid="{00000000-0005-0000-0000-00000F160000}"/>
    <cellStyle name="Normal 2 5 3 2 2" xfId="5661" xr:uid="{00000000-0005-0000-0000-000010160000}"/>
    <cellStyle name="Normal 2 5 3 2 2 2" xfId="5662" xr:uid="{00000000-0005-0000-0000-000011160000}"/>
    <cellStyle name="Normal 2 5 3 2 2 2 2" xfId="5663" xr:uid="{00000000-0005-0000-0000-000012160000}"/>
    <cellStyle name="Normal 2 5 3 2 2 2 3" xfId="5664" xr:uid="{00000000-0005-0000-0000-000013160000}"/>
    <cellStyle name="Normal 2 5 3 2 2 2 4" xfId="5665" xr:uid="{00000000-0005-0000-0000-000014160000}"/>
    <cellStyle name="Normal 2 5 3 2 2 3" xfId="5666" xr:uid="{00000000-0005-0000-0000-000015160000}"/>
    <cellStyle name="Normal 2 5 3 2 2 4" xfId="5667" xr:uid="{00000000-0005-0000-0000-000016160000}"/>
    <cellStyle name="Normal 2 5 3 2 2 5" xfId="5668" xr:uid="{00000000-0005-0000-0000-000017160000}"/>
    <cellStyle name="Normal 2 5 3 2 3" xfId="5669" xr:uid="{00000000-0005-0000-0000-000018160000}"/>
    <cellStyle name="Normal 2 5 3 2 3 2" xfId="5670" xr:uid="{00000000-0005-0000-0000-000019160000}"/>
    <cellStyle name="Normal 2 5 3 2 3 3" xfId="5671" xr:uid="{00000000-0005-0000-0000-00001A160000}"/>
    <cellStyle name="Normal 2 5 3 2 3 4" xfId="5672" xr:uid="{00000000-0005-0000-0000-00001B160000}"/>
    <cellStyle name="Normal 2 5 3 2 4" xfId="5673" xr:uid="{00000000-0005-0000-0000-00001C160000}"/>
    <cellStyle name="Normal 2 5 3 2 5" xfId="5674" xr:uid="{00000000-0005-0000-0000-00001D160000}"/>
    <cellStyle name="Normal 2 5 3 2 6" xfId="5675" xr:uid="{00000000-0005-0000-0000-00001E160000}"/>
    <cellStyle name="Normal 2 5 3 3" xfId="5676" xr:uid="{00000000-0005-0000-0000-00001F160000}"/>
    <cellStyle name="Normal 2 5 3 3 2" xfId="5677" xr:uid="{00000000-0005-0000-0000-000020160000}"/>
    <cellStyle name="Normal 2 5 3 3 2 2" xfId="5678" xr:uid="{00000000-0005-0000-0000-000021160000}"/>
    <cellStyle name="Normal 2 5 3 3 2 3" xfId="5679" xr:uid="{00000000-0005-0000-0000-000022160000}"/>
    <cellStyle name="Normal 2 5 3 3 2 4" xfId="5680" xr:uid="{00000000-0005-0000-0000-000023160000}"/>
    <cellStyle name="Normal 2 5 3 3 3" xfId="5681" xr:uid="{00000000-0005-0000-0000-000024160000}"/>
    <cellStyle name="Normal 2 5 3 3 4" xfId="5682" xr:uid="{00000000-0005-0000-0000-000025160000}"/>
    <cellStyle name="Normal 2 5 3 3 5" xfId="5683" xr:uid="{00000000-0005-0000-0000-000026160000}"/>
    <cellStyle name="Normal 2 5 3 4" xfId="5684" xr:uid="{00000000-0005-0000-0000-000027160000}"/>
    <cellStyle name="Normal 2 5 3 4 2" xfId="5685" xr:uid="{00000000-0005-0000-0000-000028160000}"/>
    <cellStyle name="Normal 2 5 3 4 3" xfId="5686" xr:uid="{00000000-0005-0000-0000-000029160000}"/>
    <cellStyle name="Normal 2 5 3 4 4" xfId="5687" xr:uid="{00000000-0005-0000-0000-00002A160000}"/>
    <cellStyle name="Normal 2 5 3 5" xfId="5688" xr:uid="{00000000-0005-0000-0000-00002B160000}"/>
    <cellStyle name="Normal 2 5 3 5 2" xfId="5689" xr:uid="{00000000-0005-0000-0000-00002C160000}"/>
    <cellStyle name="Normal 2 5 3 5 3" xfId="5690" xr:uid="{00000000-0005-0000-0000-00002D160000}"/>
    <cellStyle name="Normal 2 5 3 5 4" xfId="5691" xr:uid="{00000000-0005-0000-0000-00002E160000}"/>
    <cellStyle name="Normal 2 5 3 6" xfId="5692" xr:uid="{00000000-0005-0000-0000-00002F160000}"/>
    <cellStyle name="Normal 2 5 3 7" xfId="5693" xr:uid="{00000000-0005-0000-0000-000030160000}"/>
    <cellStyle name="Normal 2 5 3 8" xfId="5694" xr:uid="{00000000-0005-0000-0000-000031160000}"/>
    <cellStyle name="Normal 2 5 4" xfId="5695" xr:uid="{00000000-0005-0000-0000-000032160000}"/>
    <cellStyle name="Normal 2 5 4 2" xfId="5696" xr:uid="{00000000-0005-0000-0000-000033160000}"/>
    <cellStyle name="Normal 2 5 4 2 2" xfId="5697" xr:uid="{00000000-0005-0000-0000-000034160000}"/>
    <cellStyle name="Normal 2 5 4 2 2 2" xfId="5698" xr:uid="{00000000-0005-0000-0000-000035160000}"/>
    <cellStyle name="Normal 2 5 4 2 2 3" xfId="5699" xr:uid="{00000000-0005-0000-0000-000036160000}"/>
    <cellStyle name="Normal 2 5 4 2 2 4" xfId="5700" xr:uid="{00000000-0005-0000-0000-000037160000}"/>
    <cellStyle name="Normal 2 5 4 2 3" xfId="5701" xr:uid="{00000000-0005-0000-0000-000038160000}"/>
    <cellStyle name="Normal 2 5 4 2 4" xfId="5702" xr:uid="{00000000-0005-0000-0000-000039160000}"/>
    <cellStyle name="Normal 2 5 4 2 5" xfId="5703" xr:uid="{00000000-0005-0000-0000-00003A160000}"/>
    <cellStyle name="Normal 2 5 4 3" xfId="5704" xr:uid="{00000000-0005-0000-0000-00003B160000}"/>
    <cellStyle name="Normal 2 5 4 3 2" xfId="5705" xr:uid="{00000000-0005-0000-0000-00003C160000}"/>
    <cellStyle name="Normal 2 5 4 3 3" xfId="5706" xr:uid="{00000000-0005-0000-0000-00003D160000}"/>
    <cellStyle name="Normal 2 5 4 3 4" xfId="5707" xr:uid="{00000000-0005-0000-0000-00003E160000}"/>
    <cellStyle name="Normal 2 5 4 4" xfId="5708" xr:uid="{00000000-0005-0000-0000-00003F160000}"/>
    <cellStyle name="Normal 2 5 4 5" xfId="5709" xr:uid="{00000000-0005-0000-0000-000040160000}"/>
    <cellStyle name="Normal 2 5 4 6" xfId="5710" xr:uid="{00000000-0005-0000-0000-000041160000}"/>
    <cellStyle name="Normal 2 5 5" xfId="5711" xr:uid="{00000000-0005-0000-0000-000042160000}"/>
    <cellStyle name="Normal 2 5 5 2" xfId="5712" xr:uid="{00000000-0005-0000-0000-000043160000}"/>
    <cellStyle name="Normal 2 5 5 2 2" xfId="5713" xr:uid="{00000000-0005-0000-0000-000044160000}"/>
    <cellStyle name="Normal 2 5 5 2 3" xfId="5714" xr:uid="{00000000-0005-0000-0000-000045160000}"/>
    <cellStyle name="Normal 2 5 5 2 4" xfId="5715" xr:uid="{00000000-0005-0000-0000-000046160000}"/>
    <cellStyle name="Normal 2 5 5 3" xfId="5716" xr:uid="{00000000-0005-0000-0000-000047160000}"/>
    <cellStyle name="Normal 2 5 5 4" xfId="5717" xr:uid="{00000000-0005-0000-0000-000048160000}"/>
    <cellStyle name="Normal 2 5 5 5" xfId="5718" xr:uid="{00000000-0005-0000-0000-000049160000}"/>
    <cellStyle name="Normal 2 5 6" xfId="5719" xr:uid="{00000000-0005-0000-0000-00004A160000}"/>
    <cellStyle name="Normal 2 5 6 2" xfId="5720" xr:uid="{00000000-0005-0000-0000-00004B160000}"/>
    <cellStyle name="Normal 2 5 6 3" xfId="5721" xr:uid="{00000000-0005-0000-0000-00004C160000}"/>
    <cellStyle name="Normal 2 5 6 4" xfId="5722" xr:uid="{00000000-0005-0000-0000-00004D160000}"/>
    <cellStyle name="Normal 2 5 7" xfId="5723" xr:uid="{00000000-0005-0000-0000-00004E160000}"/>
    <cellStyle name="Normal 2 5 7 2" xfId="5724" xr:uid="{00000000-0005-0000-0000-00004F160000}"/>
    <cellStyle name="Normal 2 5 7 3" xfId="5725" xr:uid="{00000000-0005-0000-0000-000050160000}"/>
    <cellStyle name="Normal 2 5 7 4" xfId="5726" xr:uid="{00000000-0005-0000-0000-000051160000}"/>
    <cellStyle name="Normal 2 5 8" xfId="5727" xr:uid="{00000000-0005-0000-0000-000052160000}"/>
    <cellStyle name="Normal 2 5 9" xfId="5728" xr:uid="{00000000-0005-0000-0000-000053160000}"/>
    <cellStyle name="Normal 2 6" xfId="5729" xr:uid="{00000000-0005-0000-0000-000054160000}"/>
    <cellStyle name="Normal 2 6 2" xfId="5730" xr:uid="{00000000-0005-0000-0000-000055160000}"/>
    <cellStyle name="Normal 2 6 2 2" xfId="5731" xr:uid="{00000000-0005-0000-0000-000056160000}"/>
    <cellStyle name="Normal 2 6 2 2 2" xfId="5732" xr:uid="{00000000-0005-0000-0000-000057160000}"/>
    <cellStyle name="Normal 2 6 2 2 2 2" xfId="5733" xr:uid="{00000000-0005-0000-0000-000058160000}"/>
    <cellStyle name="Normal 2 6 2 2 2 3" xfId="5734" xr:uid="{00000000-0005-0000-0000-000059160000}"/>
    <cellStyle name="Normal 2 6 2 2 2 4" xfId="5735" xr:uid="{00000000-0005-0000-0000-00005A160000}"/>
    <cellStyle name="Normal 2 6 2 2 3" xfId="5736" xr:uid="{00000000-0005-0000-0000-00005B160000}"/>
    <cellStyle name="Normal 2 6 2 2 4" xfId="5737" xr:uid="{00000000-0005-0000-0000-00005C160000}"/>
    <cellStyle name="Normal 2 6 2 2 5" xfId="5738" xr:uid="{00000000-0005-0000-0000-00005D160000}"/>
    <cellStyle name="Normal 2 6 2 3" xfId="5739" xr:uid="{00000000-0005-0000-0000-00005E160000}"/>
    <cellStyle name="Normal 2 6 2 3 2" xfId="5740" xr:uid="{00000000-0005-0000-0000-00005F160000}"/>
    <cellStyle name="Normal 2 6 2 3 3" xfId="5741" xr:uid="{00000000-0005-0000-0000-000060160000}"/>
    <cellStyle name="Normal 2 6 2 3 4" xfId="5742" xr:uid="{00000000-0005-0000-0000-000061160000}"/>
    <cellStyle name="Normal 2 6 2 4" xfId="5743" xr:uid="{00000000-0005-0000-0000-000062160000}"/>
    <cellStyle name="Normal 2 6 2 5" xfId="5744" xr:uid="{00000000-0005-0000-0000-000063160000}"/>
    <cellStyle name="Normal 2 6 2 6" xfId="5745" xr:uid="{00000000-0005-0000-0000-000064160000}"/>
    <cellStyle name="Normal 2 6 3" xfId="5746" xr:uid="{00000000-0005-0000-0000-000065160000}"/>
    <cellStyle name="Normal 2 6 3 2" xfId="5747" xr:uid="{00000000-0005-0000-0000-000066160000}"/>
    <cellStyle name="Normal 2 6 3 2 2" xfId="5748" xr:uid="{00000000-0005-0000-0000-000067160000}"/>
    <cellStyle name="Normal 2 6 3 2 3" xfId="5749" xr:uid="{00000000-0005-0000-0000-000068160000}"/>
    <cellStyle name="Normal 2 6 3 2 4" xfId="5750" xr:uid="{00000000-0005-0000-0000-000069160000}"/>
    <cellStyle name="Normal 2 6 3 3" xfId="5751" xr:uid="{00000000-0005-0000-0000-00006A160000}"/>
    <cellStyle name="Normal 2 6 3 4" xfId="5752" xr:uid="{00000000-0005-0000-0000-00006B160000}"/>
    <cellStyle name="Normal 2 6 3 5" xfId="5753" xr:uid="{00000000-0005-0000-0000-00006C160000}"/>
    <cellStyle name="Normal 2 6 4" xfId="5754" xr:uid="{00000000-0005-0000-0000-00006D160000}"/>
    <cellStyle name="Normal 2 6 4 2" xfId="5755" xr:uid="{00000000-0005-0000-0000-00006E160000}"/>
    <cellStyle name="Normal 2 6 4 3" xfId="5756" xr:uid="{00000000-0005-0000-0000-00006F160000}"/>
    <cellStyle name="Normal 2 6 4 4" xfId="5757" xr:uid="{00000000-0005-0000-0000-000070160000}"/>
    <cellStyle name="Normal 2 6 5" xfId="5758" xr:uid="{00000000-0005-0000-0000-000071160000}"/>
    <cellStyle name="Normal 2 6 5 2" xfId="5759" xr:uid="{00000000-0005-0000-0000-000072160000}"/>
    <cellStyle name="Normal 2 6 5 3" xfId="5760" xr:uid="{00000000-0005-0000-0000-000073160000}"/>
    <cellStyle name="Normal 2 6 5 4" xfId="5761" xr:uid="{00000000-0005-0000-0000-000074160000}"/>
    <cellStyle name="Normal 2 6 6" xfId="5762" xr:uid="{00000000-0005-0000-0000-000075160000}"/>
    <cellStyle name="Normal 2 6 7" xfId="5763" xr:uid="{00000000-0005-0000-0000-000076160000}"/>
    <cellStyle name="Normal 2 6 8" xfId="5764" xr:uid="{00000000-0005-0000-0000-000077160000}"/>
    <cellStyle name="Normal 2 7" xfId="5765" xr:uid="{00000000-0005-0000-0000-000078160000}"/>
    <cellStyle name="Normal 2 7 2" xfId="5766" xr:uid="{00000000-0005-0000-0000-000079160000}"/>
    <cellStyle name="Normal 2 7 2 2" xfId="5767" xr:uid="{00000000-0005-0000-0000-00007A160000}"/>
    <cellStyle name="Normal 2 7 2 2 2" xfId="5768" xr:uid="{00000000-0005-0000-0000-00007B160000}"/>
    <cellStyle name="Normal 2 7 2 2 2 2" xfId="5769" xr:uid="{00000000-0005-0000-0000-00007C160000}"/>
    <cellStyle name="Normal 2 7 2 2 2 3" xfId="5770" xr:uid="{00000000-0005-0000-0000-00007D160000}"/>
    <cellStyle name="Normal 2 7 2 2 2 4" xfId="5771" xr:uid="{00000000-0005-0000-0000-00007E160000}"/>
    <cellStyle name="Normal 2 7 2 2 3" xfId="5772" xr:uid="{00000000-0005-0000-0000-00007F160000}"/>
    <cellStyle name="Normal 2 7 2 2 4" xfId="5773" xr:uid="{00000000-0005-0000-0000-000080160000}"/>
    <cellStyle name="Normal 2 7 2 2 5" xfId="5774" xr:uid="{00000000-0005-0000-0000-000081160000}"/>
    <cellStyle name="Normal 2 7 2 3" xfId="5775" xr:uid="{00000000-0005-0000-0000-000082160000}"/>
    <cellStyle name="Normal 2 7 2 3 2" xfId="5776" xr:uid="{00000000-0005-0000-0000-000083160000}"/>
    <cellStyle name="Normal 2 7 2 3 3" xfId="5777" xr:uid="{00000000-0005-0000-0000-000084160000}"/>
    <cellStyle name="Normal 2 7 2 3 4" xfId="5778" xr:uid="{00000000-0005-0000-0000-000085160000}"/>
    <cellStyle name="Normal 2 7 2 4" xfId="5779" xr:uid="{00000000-0005-0000-0000-000086160000}"/>
    <cellStyle name="Normal 2 7 2 5" xfId="5780" xr:uid="{00000000-0005-0000-0000-000087160000}"/>
    <cellStyle name="Normal 2 7 2 6" xfId="5781" xr:uid="{00000000-0005-0000-0000-000088160000}"/>
    <cellStyle name="Normal 2 7 3" xfId="5782" xr:uid="{00000000-0005-0000-0000-000089160000}"/>
    <cellStyle name="Normal 2 7 3 2" xfId="5783" xr:uid="{00000000-0005-0000-0000-00008A160000}"/>
    <cellStyle name="Normal 2 7 3 2 2" xfId="5784" xr:uid="{00000000-0005-0000-0000-00008B160000}"/>
    <cellStyle name="Normal 2 7 3 2 3" xfId="5785" xr:uid="{00000000-0005-0000-0000-00008C160000}"/>
    <cellStyle name="Normal 2 7 3 2 4" xfId="5786" xr:uid="{00000000-0005-0000-0000-00008D160000}"/>
    <cellStyle name="Normal 2 7 3 3" xfId="5787" xr:uid="{00000000-0005-0000-0000-00008E160000}"/>
    <cellStyle name="Normal 2 7 3 4" xfId="5788" xr:uid="{00000000-0005-0000-0000-00008F160000}"/>
    <cellStyle name="Normal 2 7 3 5" xfId="5789" xr:uid="{00000000-0005-0000-0000-000090160000}"/>
    <cellStyle name="Normal 2 7 4" xfId="5790" xr:uid="{00000000-0005-0000-0000-000091160000}"/>
    <cellStyle name="Normal 2 7 4 2" xfId="5791" xr:uid="{00000000-0005-0000-0000-000092160000}"/>
    <cellStyle name="Normal 2 7 4 3" xfId="5792" xr:uid="{00000000-0005-0000-0000-000093160000}"/>
    <cellStyle name="Normal 2 7 4 4" xfId="5793" xr:uid="{00000000-0005-0000-0000-000094160000}"/>
    <cellStyle name="Normal 2 7 5" xfId="5794" xr:uid="{00000000-0005-0000-0000-000095160000}"/>
    <cellStyle name="Normal 2 7 5 2" xfId="5795" xr:uid="{00000000-0005-0000-0000-000096160000}"/>
    <cellStyle name="Normal 2 7 5 3" xfId="5796" xr:uid="{00000000-0005-0000-0000-000097160000}"/>
    <cellStyle name="Normal 2 7 5 4" xfId="5797" xr:uid="{00000000-0005-0000-0000-000098160000}"/>
    <cellStyle name="Normal 2 7 6" xfId="5798" xr:uid="{00000000-0005-0000-0000-000099160000}"/>
    <cellStyle name="Normal 2 7 7" xfId="5799" xr:uid="{00000000-0005-0000-0000-00009A160000}"/>
    <cellStyle name="Normal 2 7 8" xfId="5800" xr:uid="{00000000-0005-0000-0000-00009B160000}"/>
    <cellStyle name="Normal 2 8" xfId="5801" xr:uid="{00000000-0005-0000-0000-00009C160000}"/>
    <cellStyle name="Normal 2 8 2" xfId="5802" xr:uid="{00000000-0005-0000-0000-00009D160000}"/>
    <cellStyle name="Normal 2 8 2 2" xfId="5803" xr:uid="{00000000-0005-0000-0000-00009E160000}"/>
    <cellStyle name="Normal 2 8 2 2 2" xfId="5804" xr:uid="{00000000-0005-0000-0000-00009F160000}"/>
    <cellStyle name="Normal 2 8 2 2 3" xfId="5805" xr:uid="{00000000-0005-0000-0000-0000A0160000}"/>
    <cellStyle name="Normal 2 8 2 2 4" xfId="5806" xr:uid="{00000000-0005-0000-0000-0000A1160000}"/>
    <cellStyle name="Normal 2 8 2 3" xfId="5807" xr:uid="{00000000-0005-0000-0000-0000A2160000}"/>
    <cellStyle name="Normal 2 8 2 4" xfId="5808" xr:uid="{00000000-0005-0000-0000-0000A3160000}"/>
    <cellStyle name="Normal 2 8 2 5" xfId="5809" xr:uid="{00000000-0005-0000-0000-0000A4160000}"/>
    <cellStyle name="Normal 2 8 3" xfId="5810" xr:uid="{00000000-0005-0000-0000-0000A5160000}"/>
    <cellStyle name="Normal 2 8 3 2" xfId="5811" xr:uid="{00000000-0005-0000-0000-0000A6160000}"/>
    <cellStyle name="Normal 2 8 3 3" xfId="5812" xr:uid="{00000000-0005-0000-0000-0000A7160000}"/>
    <cellStyle name="Normal 2 8 3 4" xfId="5813" xr:uid="{00000000-0005-0000-0000-0000A8160000}"/>
    <cellStyle name="Normal 2 8 4" xfId="5814" xr:uid="{00000000-0005-0000-0000-0000A9160000}"/>
    <cellStyle name="Normal 2 8 5" xfId="5815" xr:uid="{00000000-0005-0000-0000-0000AA160000}"/>
    <cellStyle name="Normal 2 8 6" xfId="5816" xr:uid="{00000000-0005-0000-0000-0000AB160000}"/>
    <cellStyle name="Normal 2 9" xfId="5817" xr:uid="{00000000-0005-0000-0000-0000AC160000}"/>
    <cellStyle name="Normal 2 9 2" xfId="5818" xr:uid="{00000000-0005-0000-0000-0000AD160000}"/>
    <cellStyle name="Normal 2 9 2 2" xfId="5819" xr:uid="{00000000-0005-0000-0000-0000AE160000}"/>
    <cellStyle name="Normal 2 9 2 3" xfId="5820" xr:uid="{00000000-0005-0000-0000-0000AF160000}"/>
    <cellStyle name="Normal 2 9 2 4" xfId="5821" xr:uid="{00000000-0005-0000-0000-0000B0160000}"/>
    <cellStyle name="Normal 2 9 3" xfId="5822" xr:uid="{00000000-0005-0000-0000-0000B1160000}"/>
    <cellStyle name="Normal 2 9 4" xfId="5823" xr:uid="{00000000-0005-0000-0000-0000B2160000}"/>
    <cellStyle name="Normal 2 9 5" xfId="5824" xr:uid="{00000000-0005-0000-0000-0000B3160000}"/>
    <cellStyle name="Normal 2_Tabelle1" xfId="5825" xr:uid="{00000000-0005-0000-0000-0000B4160000}"/>
    <cellStyle name="Normal 20" xfId="5826" xr:uid="{00000000-0005-0000-0000-0000B5160000}"/>
    <cellStyle name="Normal 20 2" xfId="17373" xr:uid="{00000000-0005-0000-0000-0000B6160000}"/>
    <cellStyle name="Normal 21" xfId="5827" xr:uid="{00000000-0005-0000-0000-0000B7160000}"/>
    <cellStyle name="Normal 3" xfId="5828" xr:uid="{00000000-0005-0000-0000-0000B8160000}"/>
    <cellStyle name="Normal 3 2" xfId="5829" xr:uid="{00000000-0005-0000-0000-0000B9160000}"/>
    <cellStyle name="Normal 3 2 2" xfId="5830" xr:uid="{00000000-0005-0000-0000-0000BA160000}"/>
    <cellStyle name="Normal 3 3" xfId="5831" xr:uid="{00000000-0005-0000-0000-0000BB160000}"/>
    <cellStyle name="Normal 4" xfId="5832" xr:uid="{00000000-0005-0000-0000-0000BC160000}"/>
    <cellStyle name="Normal 4 2" xfId="5833" xr:uid="{00000000-0005-0000-0000-0000BD160000}"/>
    <cellStyle name="Normal 5" xfId="5834" xr:uid="{00000000-0005-0000-0000-0000BE160000}"/>
    <cellStyle name="Normal 5 2" xfId="5835" xr:uid="{00000000-0005-0000-0000-0000BF160000}"/>
    <cellStyle name="Normal 5 3" xfId="5836" xr:uid="{00000000-0005-0000-0000-0000C0160000}"/>
    <cellStyle name="Normal 6" xfId="5837" xr:uid="{00000000-0005-0000-0000-0000C1160000}"/>
    <cellStyle name="Normal 6 10" xfId="5838" xr:uid="{00000000-0005-0000-0000-0000C2160000}"/>
    <cellStyle name="Normal 6 10 2" xfId="5839" xr:uid="{00000000-0005-0000-0000-0000C3160000}"/>
    <cellStyle name="Normal 6 10 3" xfId="5840" xr:uid="{00000000-0005-0000-0000-0000C4160000}"/>
    <cellStyle name="Normal 6 10 4" xfId="5841" xr:uid="{00000000-0005-0000-0000-0000C5160000}"/>
    <cellStyle name="Normal 6 11" xfId="5842" xr:uid="{00000000-0005-0000-0000-0000C6160000}"/>
    <cellStyle name="Normal 6 11 2" xfId="5843" xr:uid="{00000000-0005-0000-0000-0000C7160000}"/>
    <cellStyle name="Normal 6 11 3" xfId="5844" xr:uid="{00000000-0005-0000-0000-0000C8160000}"/>
    <cellStyle name="Normal 6 11 4" xfId="5845" xr:uid="{00000000-0005-0000-0000-0000C9160000}"/>
    <cellStyle name="Normal 6 12" xfId="5846" xr:uid="{00000000-0005-0000-0000-0000CA160000}"/>
    <cellStyle name="Normal 6 12 2" xfId="5847" xr:uid="{00000000-0005-0000-0000-0000CB160000}"/>
    <cellStyle name="Normal 6 12 3" xfId="5848" xr:uid="{00000000-0005-0000-0000-0000CC160000}"/>
    <cellStyle name="Normal 6 12 4" xfId="5849" xr:uid="{00000000-0005-0000-0000-0000CD160000}"/>
    <cellStyle name="Normal 6 13" xfId="5850" xr:uid="{00000000-0005-0000-0000-0000CE160000}"/>
    <cellStyle name="Normal 6 14" xfId="5851" xr:uid="{00000000-0005-0000-0000-0000CF160000}"/>
    <cellStyle name="Normal 6 15" xfId="5852" xr:uid="{00000000-0005-0000-0000-0000D0160000}"/>
    <cellStyle name="Normal 6 2" xfId="5853" xr:uid="{00000000-0005-0000-0000-0000D1160000}"/>
    <cellStyle name="Normal 6 2 10" xfId="5854" xr:uid="{00000000-0005-0000-0000-0000D2160000}"/>
    <cellStyle name="Normal 6 2 10 2" xfId="5855" xr:uid="{00000000-0005-0000-0000-0000D3160000}"/>
    <cellStyle name="Normal 6 2 10 3" xfId="5856" xr:uid="{00000000-0005-0000-0000-0000D4160000}"/>
    <cellStyle name="Normal 6 2 10 4" xfId="5857" xr:uid="{00000000-0005-0000-0000-0000D5160000}"/>
    <cellStyle name="Normal 6 2 11" xfId="5858" xr:uid="{00000000-0005-0000-0000-0000D6160000}"/>
    <cellStyle name="Normal 6 2 11 2" xfId="5859" xr:uid="{00000000-0005-0000-0000-0000D7160000}"/>
    <cellStyle name="Normal 6 2 11 3" xfId="5860" xr:uid="{00000000-0005-0000-0000-0000D8160000}"/>
    <cellStyle name="Normal 6 2 11 4" xfId="5861" xr:uid="{00000000-0005-0000-0000-0000D9160000}"/>
    <cellStyle name="Normal 6 2 12" xfId="5862" xr:uid="{00000000-0005-0000-0000-0000DA160000}"/>
    <cellStyle name="Normal 6 2 13" xfId="5863" xr:uid="{00000000-0005-0000-0000-0000DB160000}"/>
    <cellStyle name="Normal 6 2 14" xfId="5864" xr:uid="{00000000-0005-0000-0000-0000DC160000}"/>
    <cellStyle name="Normal 6 2 2" xfId="5865" xr:uid="{00000000-0005-0000-0000-0000DD160000}"/>
    <cellStyle name="Normal 6 2 2 10" xfId="5866" xr:uid="{00000000-0005-0000-0000-0000DE160000}"/>
    <cellStyle name="Normal 6 2 2 10 2" xfId="5867" xr:uid="{00000000-0005-0000-0000-0000DF160000}"/>
    <cellStyle name="Normal 6 2 2 10 3" xfId="5868" xr:uid="{00000000-0005-0000-0000-0000E0160000}"/>
    <cellStyle name="Normal 6 2 2 10 4" xfId="5869" xr:uid="{00000000-0005-0000-0000-0000E1160000}"/>
    <cellStyle name="Normal 6 2 2 11" xfId="5870" xr:uid="{00000000-0005-0000-0000-0000E2160000}"/>
    <cellStyle name="Normal 6 2 2 12" xfId="5871" xr:uid="{00000000-0005-0000-0000-0000E3160000}"/>
    <cellStyle name="Normal 6 2 2 13" xfId="5872" xr:uid="{00000000-0005-0000-0000-0000E4160000}"/>
    <cellStyle name="Normal 6 2 2 2" xfId="5873" xr:uid="{00000000-0005-0000-0000-0000E5160000}"/>
    <cellStyle name="Normal 6 2 2 2 10" xfId="5874" xr:uid="{00000000-0005-0000-0000-0000E6160000}"/>
    <cellStyle name="Normal 6 2 2 2 2" xfId="5875" xr:uid="{00000000-0005-0000-0000-0000E7160000}"/>
    <cellStyle name="Normal 6 2 2 2 2 2" xfId="5876" xr:uid="{00000000-0005-0000-0000-0000E8160000}"/>
    <cellStyle name="Normal 6 2 2 2 2 2 2" xfId="5877" xr:uid="{00000000-0005-0000-0000-0000E9160000}"/>
    <cellStyle name="Normal 6 2 2 2 2 2 2 2" xfId="5878" xr:uid="{00000000-0005-0000-0000-0000EA160000}"/>
    <cellStyle name="Normal 6 2 2 2 2 2 2 2 2" xfId="5879" xr:uid="{00000000-0005-0000-0000-0000EB160000}"/>
    <cellStyle name="Normal 6 2 2 2 2 2 2 2 3" xfId="5880" xr:uid="{00000000-0005-0000-0000-0000EC160000}"/>
    <cellStyle name="Normal 6 2 2 2 2 2 2 2 4" xfId="5881" xr:uid="{00000000-0005-0000-0000-0000ED160000}"/>
    <cellStyle name="Normal 6 2 2 2 2 2 2 3" xfId="5882" xr:uid="{00000000-0005-0000-0000-0000EE160000}"/>
    <cellStyle name="Normal 6 2 2 2 2 2 2 4" xfId="5883" xr:uid="{00000000-0005-0000-0000-0000EF160000}"/>
    <cellStyle name="Normal 6 2 2 2 2 2 2 5" xfId="5884" xr:uid="{00000000-0005-0000-0000-0000F0160000}"/>
    <cellStyle name="Normal 6 2 2 2 2 2 3" xfId="5885" xr:uid="{00000000-0005-0000-0000-0000F1160000}"/>
    <cellStyle name="Normal 6 2 2 2 2 2 3 2" xfId="5886" xr:uid="{00000000-0005-0000-0000-0000F2160000}"/>
    <cellStyle name="Normal 6 2 2 2 2 2 3 3" xfId="5887" xr:uid="{00000000-0005-0000-0000-0000F3160000}"/>
    <cellStyle name="Normal 6 2 2 2 2 2 3 4" xfId="5888" xr:uid="{00000000-0005-0000-0000-0000F4160000}"/>
    <cellStyle name="Normal 6 2 2 2 2 2 4" xfId="5889" xr:uid="{00000000-0005-0000-0000-0000F5160000}"/>
    <cellStyle name="Normal 6 2 2 2 2 2 5" xfId="5890" xr:uid="{00000000-0005-0000-0000-0000F6160000}"/>
    <cellStyle name="Normal 6 2 2 2 2 2 6" xfId="5891" xr:uid="{00000000-0005-0000-0000-0000F7160000}"/>
    <cellStyle name="Normal 6 2 2 2 2 3" xfId="5892" xr:uid="{00000000-0005-0000-0000-0000F8160000}"/>
    <cellStyle name="Normal 6 2 2 2 2 3 2" xfId="5893" xr:uid="{00000000-0005-0000-0000-0000F9160000}"/>
    <cellStyle name="Normal 6 2 2 2 2 3 2 2" xfId="5894" xr:uid="{00000000-0005-0000-0000-0000FA160000}"/>
    <cellStyle name="Normal 6 2 2 2 2 3 2 3" xfId="5895" xr:uid="{00000000-0005-0000-0000-0000FB160000}"/>
    <cellStyle name="Normal 6 2 2 2 2 3 2 4" xfId="5896" xr:uid="{00000000-0005-0000-0000-0000FC160000}"/>
    <cellStyle name="Normal 6 2 2 2 2 3 3" xfId="5897" xr:uid="{00000000-0005-0000-0000-0000FD160000}"/>
    <cellStyle name="Normal 6 2 2 2 2 3 4" xfId="5898" xr:uid="{00000000-0005-0000-0000-0000FE160000}"/>
    <cellStyle name="Normal 6 2 2 2 2 3 5" xfId="5899" xr:uid="{00000000-0005-0000-0000-0000FF160000}"/>
    <cellStyle name="Normal 6 2 2 2 2 4" xfId="5900" xr:uid="{00000000-0005-0000-0000-000000170000}"/>
    <cellStyle name="Normal 6 2 2 2 2 4 2" xfId="5901" xr:uid="{00000000-0005-0000-0000-000001170000}"/>
    <cellStyle name="Normal 6 2 2 2 2 4 3" xfId="5902" xr:uid="{00000000-0005-0000-0000-000002170000}"/>
    <cellStyle name="Normal 6 2 2 2 2 4 4" xfId="5903" xr:uid="{00000000-0005-0000-0000-000003170000}"/>
    <cellStyle name="Normal 6 2 2 2 2 5" xfId="5904" xr:uid="{00000000-0005-0000-0000-000004170000}"/>
    <cellStyle name="Normal 6 2 2 2 2 5 2" xfId="5905" xr:uid="{00000000-0005-0000-0000-000005170000}"/>
    <cellStyle name="Normal 6 2 2 2 2 5 3" xfId="5906" xr:uid="{00000000-0005-0000-0000-000006170000}"/>
    <cellStyle name="Normal 6 2 2 2 2 5 4" xfId="5907" xr:uid="{00000000-0005-0000-0000-000007170000}"/>
    <cellStyle name="Normal 6 2 2 2 2 6" xfId="5908" xr:uid="{00000000-0005-0000-0000-000008170000}"/>
    <cellStyle name="Normal 6 2 2 2 2 7" xfId="5909" xr:uid="{00000000-0005-0000-0000-000009170000}"/>
    <cellStyle name="Normal 6 2 2 2 2 8" xfId="5910" xr:uid="{00000000-0005-0000-0000-00000A170000}"/>
    <cellStyle name="Normal 6 2 2 2 3" xfId="5911" xr:uid="{00000000-0005-0000-0000-00000B170000}"/>
    <cellStyle name="Normal 6 2 2 2 3 2" xfId="5912" xr:uid="{00000000-0005-0000-0000-00000C170000}"/>
    <cellStyle name="Normal 6 2 2 2 3 2 2" xfId="5913" xr:uid="{00000000-0005-0000-0000-00000D170000}"/>
    <cellStyle name="Normal 6 2 2 2 3 2 2 2" xfId="5914" xr:uid="{00000000-0005-0000-0000-00000E170000}"/>
    <cellStyle name="Normal 6 2 2 2 3 2 2 2 2" xfId="5915" xr:uid="{00000000-0005-0000-0000-00000F170000}"/>
    <cellStyle name="Normal 6 2 2 2 3 2 2 2 3" xfId="5916" xr:uid="{00000000-0005-0000-0000-000010170000}"/>
    <cellStyle name="Normal 6 2 2 2 3 2 2 2 4" xfId="5917" xr:uid="{00000000-0005-0000-0000-000011170000}"/>
    <cellStyle name="Normal 6 2 2 2 3 2 2 3" xfId="5918" xr:uid="{00000000-0005-0000-0000-000012170000}"/>
    <cellStyle name="Normal 6 2 2 2 3 2 2 4" xfId="5919" xr:uid="{00000000-0005-0000-0000-000013170000}"/>
    <cellStyle name="Normal 6 2 2 2 3 2 2 5" xfId="5920" xr:uid="{00000000-0005-0000-0000-000014170000}"/>
    <cellStyle name="Normal 6 2 2 2 3 2 3" xfId="5921" xr:uid="{00000000-0005-0000-0000-000015170000}"/>
    <cellStyle name="Normal 6 2 2 2 3 2 3 2" xfId="5922" xr:uid="{00000000-0005-0000-0000-000016170000}"/>
    <cellStyle name="Normal 6 2 2 2 3 2 3 3" xfId="5923" xr:uid="{00000000-0005-0000-0000-000017170000}"/>
    <cellStyle name="Normal 6 2 2 2 3 2 3 4" xfId="5924" xr:uid="{00000000-0005-0000-0000-000018170000}"/>
    <cellStyle name="Normal 6 2 2 2 3 2 4" xfId="5925" xr:uid="{00000000-0005-0000-0000-000019170000}"/>
    <cellStyle name="Normal 6 2 2 2 3 2 5" xfId="5926" xr:uid="{00000000-0005-0000-0000-00001A170000}"/>
    <cellStyle name="Normal 6 2 2 2 3 2 6" xfId="5927" xr:uid="{00000000-0005-0000-0000-00001B170000}"/>
    <cellStyle name="Normal 6 2 2 2 3 3" xfId="5928" xr:uid="{00000000-0005-0000-0000-00001C170000}"/>
    <cellStyle name="Normal 6 2 2 2 3 3 2" xfId="5929" xr:uid="{00000000-0005-0000-0000-00001D170000}"/>
    <cellStyle name="Normal 6 2 2 2 3 3 2 2" xfId="5930" xr:uid="{00000000-0005-0000-0000-00001E170000}"/>
    <cellStyle name="Normal 6 2 2 2 3 3 2 3" xfId="5931" xr:uid="{00000000-0005-0000-0000-00001F170000}"/>
    <cellStyle name="Normal 6 2 2 2 3 3 2 4" xfId="5932" xr:uid="{00000000-0005-0000-0000-000020170000}"/>
    <cellStyle name="Normal 6 2 2 2 3 3 3" xfId="5933" xr:uid="{00000000-0005-0000-0000-000021170000}"/>
    <cellStyle name="Normal 6 2 2 2 3 3 4" xfId="5934" xr:uid="{00000000-0005-0000-0000-000022170000}"/>
    <cellStyle name="Normal 6 2 2 2 3 3 5" xfId="5935" xr:uid="{00000000-0005-0000-0000-000023170000}"/>
    <cellStyle name="Normal 6 2 2 2 3 4" xfId="5936" xr:uid="{00000000-0005-0000-0000-000024170000}"/>
    <cellStyle name="Normal 6 2 2 2 3 4 2" xfId="5937" xr:uid="{00000000-0005-0000-0000-000025170000}"/>
    <cellStyle name="Normal 6 2 2 2 3 4 3" xfId="5938" xr:uid="{00000000-0005-0000-0000-000026170000}"/>
    <cellStyle name="Normal 6 2 2 2 3 4 4" xfId="5939" xr:uid="{00000000-0005-0000-0000-000027170000}"/>
    <cellStyle name="Normal 6 2 2 2 3 5" xfId="5940" xr:uid="{00000000-0005-0000-0000-000028170000}"/>
    <cellStyle name="Normal 6 2 2 2 3 5 2" xfId="5941" xr:uid="{00000000-0005-0000-0000-000029170000}"/>
    <cellStyle name="Normal 6 2 2 2 3 5 3" xfId="5942" xr:uid="{00000000-0005-0000-0000-00002A170000}"/>
    <cellStyle name="Normal 6 2 2 2 3 5 4" xfId="5943" xr:uid="{00000000-0005-0000-0000-00002B170000}"/>
    <cellStyle name="Normal 6 2 2 2 3 6" xfId="5944" xr:uid="{00000000-0005-0000-0000-00002C170000}"/>
    <cellStyle name="Normal 6 2 2 2 3 7" xfId="5945" xr:uid="{00000000-0005-0000-0000-00002D170000}"/>
    <cellStyle name="Normal 6 2 2 2 3 8" xfId="5946" xr:uid="{00000000-0005-0000-0000-00002E170000}"/>
    <cellStyle name="Normal 6 2 2 2 4" xfId="5947" xr:uid="{00000000-0005-0000-0000-00002F170000}"/>
    <cellStyle name="Normal 6 2 2 2 4 2" xfId="5948" xr:uid="{00000000-0005-0000-0000-000030170000}"/>
    <cellStyle name="Normal 6 2 2 2 4 2 2" xfId="5949" xr:uid="{00000000-0005-0000-0000-000031170000}"/>
    <cellStyle name="Normal 6 2 2 2 4 2 2 2" xfId="5950" xr:uid="{00000000-0005-0000-0000-000032170000}"/>
    <cellStyle name="Normal 6 2 2 2 4 2 2 3" xfId="5951" xr:uid="{00000000-0005-0000-0000-000033170000}"/>
    <cellStyle name="Normal 6 2 2 2 4 2 2 4" xfId="5952" xr:uid="{00000000-0005-0000-0000-000034170000}"/>
    <cellStyle name="Normal 6 2 2 2 4 2 3" xfId="5953" xr:uid="{00000000-0005-0000-0000-000035170000}"/>
    <cellStyle name="Normal 6 2 2 2 4 2 4" xfId="5954" xr:uid="{00000000-0005-0000-0000-000036170000}"/>
    <cellStyle name="Normal 6 2 2 2 4 2 5" xfId="5955" xr:uid="{00000000-0005-0000-0000-000037170000}"/>
    <cellStyle name="Normal 6 2 2 2 4 3" xfId="5956" xr:uid="{00000000-0005-0000-0000-000038170000}"/>
    <cellStyle name="Normal 6 2 2 2 4 3 2" xfId="5957" xr:uid="{00000000-0005-0000-0000-000039170000}"/>
    <cellStyle name="Normal 6 2 2 2 4 3 3" xfId="5958" xr:uid="{00000000-0005-0000-0000-00003A170000}"/>
    <cellStyle name="Normal 6 2 2 2 4 3 4" xfId="5959" xr:uid="{00000000-0005-0000-0000-00003B170000}"/>
    <cellStyle name="Normal 6 2 2 2 4 4" xfId="5960" xr:uid="{00000000-0005-0000-0000-00003C170000}"/>
    <cellStyle name="Normal 6 2 2 2 4 5" xfId="5961" xr:uid="{00000000-0005-0000-0000-00003D170000}"/>
    <cellStyle name="Normal 6 2 2 2 4 6" xfId="5962" xr:uid="{00000000-0005-0000-0000-00003E170000}"/>
    <cellStyle name="Normal 6 2 2 2 5" xfId="5963" xr:uid="{00000000-0005-0000-0000-00003F170000}"/>
    <cellStyle name="Normal 6 2 2 2 5 2" xfId="5964" xr:uid="{00000000-0005-0000-0000-000040170000}"/>
    <cellStyle name="Normal 6 2 2 2 5 2 2" xfId="5965" xr:uid="{00000000-0005-0000-0000-000041170000}"/>
    <cellStyle name="Normal 6 2 2 2 5 2 3" xfId="5966" xr:uid="{00000000-0005-0000-0000-000042170000}"/>
    <cellStyle name="Normal 6 2 2 2 5 2 4" xfId="5967" xr:uid="{00000000-0005-0000-0000-000043170000}"/>
    <cellStyle name="Normal 6 2 2 2 5 3" xfId="5968" xr:uid="{00000000-0005-0000-0000-000044170000}"/>
    <cellStyle name="Normal 6 2 2 2 5 4" xfId="5969" xr:uid="{00000000-0005-0000-0000-000045170000}"/>
    <cellStyle name="Normal 6 2 2 2 5 5" xfId="5970" xr:uid="{00000000-0005-0000-0000-000046170000}"/>
    <cellStyle name="Normal 6 2 2 2 6" xfId="5971" xr:uid="{00000000-0005-0000-0000-000047170000}"/>
    <cellStyle name="Normal 6 2 2 2 6 2" xfId="5972" xr:uid="{00000000-0005-0000-0000-000048170000}"/>
    <cellStyle name="Normal 6 2 2 2 6 3" xfId="5973" xr:uid="{00000000-0005-0000-0000-000049170000}"/>
    <cellStyle name="Normal 6 2 2 2 6 4" xfId="5974" xr:uid="{00000000-0005-0000-0000-00004A170000}"/>
    <cellStyle name="Normal 6 2 2 2 7" xfId="5975" xr:uid="{00000000-0005-0000-0000-00004B170000}"/>
    <cellStyle name="Normal 6 2 2 2 7 2" xfId="5976" xr:uid="{00000000-0005-0000-0000-00004C170000}"/>
    <cellStyle name="Normal 6 2 2 2 7 3" xfId="5977" xr:uid="{00000000-0005-0000-0000-00004D170000}"/>
    <cellStyle name="Normal 6 2 2 2 7 4" xfId="5978" xr:uid="{00000000-0005-0000-0000-00004E170000}"/>
    <cellStyle name="Normal 6 2 2 2 8" xfId="5979" xr:uid="{00000000-0005-0000-0000-00004F170000}"/>
    <cellStyle name="Normal 6 2 2 2 9" xfId="5980" xr:uid="{00000000-0005-0000-0000-000050170000}"/>
    <cellStyle name="Normal 6 2 2 3" xfId="5981" xr:uid="{00000000-0005-0000-0000-000051170000}"/>
    <cellStyle name="Normal 6 2 2 3 2" xfId="5982" xr:uid="{00000000-0005-0000-0000-000052170000}"/>
    <cellStyle name="Normal 6 2 2 3 2 2" xfId="5983" xr:uid="{00000000-0005-0000-0000-000053170000}"/>
    <cellStyle name="Normal 6 2 2 3 2 2 2" xfId="5984" xr:uid="{00000000-0005-0000-0000-000054170000}"/>
    <cellStyle name="Normal 6 2 2 3 2 2 2 2" xfId="5985" xr:uid="{00000000-0005-0000-0000-000055170000}"/>
    <cellStyle name="Normal 6 2 2 3 2 2 2 3" xfId="5986" xr:uid="{00000000-0005-0000-0000-000056170000}"/>
    <cellStyle name="Normal 6 2 2 3 2 2 2 4" xfId="5987" xr:uid="{00000000-0005-0000-0000-000057170000}"/>
    <cellStyle name="Normal 6 2 2 3 2 2 3" xfId="5988" xr:uid="{00000000-0005-0000-0000-000058170000}"/>
    <cellStyle name="Normal 6 2 2 3 2 2 4" xfId="5989" xr:uid="{00000000-0005-0000-0000-000059170000}"/>
    <cellStyle name="Normal 6 2 2 3 2 2 5" xfId="5990" xr:uid="{00000000-0005-0000-0000-00005A170000}"/>
    <cellStyle name="Normal 6 2 2 3 2 3" xfId="5991" xr:uid="{00000000-0005-0000-0000-00005B170000}"/>
    <cellStyle name="Normal 6 2 2 3 2 3 2" xfId="5992" xr:uid="{00000000-0005-0000-0000-00005C170000}"/>
    <cellStyle name="Normal 6 2 2 3 2 3 3" xfId="5993" xr:uid="{00000000-0005-0000-0000-00005D170000}"/>
    <cellStyle name="Normal 6 2 2 3 2 3 4" xfId="5994" xr:uid="{00000000-0005-0000-0000-00005E170000}"/>
    <cellStyle name="Normal 6 2 2 3 2 4" xfId="5995" xr:uid="{00000000-0005-0000-0000-00005F170000}"/>
    <cellStyle name="Normal 6 2 2 3 2 5" xfId="5996" xr:uid="{00000000-0005-0000-0000-000060170000}"/>
    <cellStyle name="Normal 6 2 2 3 2 6" xfId="5997" xr:uid="{00000000-0005-0000-0000-000061170000}"/>
    <cellStyle name="Normal 6 2 2 3 3" xfId="5998" xr:uid="{00000000-0005-0000-0000-000062170000}"/>
    <cellStyle name="Normal 6 2 2 3 3 2" xfId="5999" xr:uid="{00000000-0005-0000-0000-000063170000}"/>
    <cellStyle name="Normal 6 2 2 3 3 2 2" xfId="6000" xr:uid="{00000000-0005-0000-0000-000064170000}"/>
    <cellStyle name="Normal 6 2 2 3 3 2 3" xfId="6001" xr:uid="{00000000-0005-0000-0000-000065170000}"/>
    <cellStyle name="Normal 6 2 2 3 3 2 4" xfId="6002" xr:uid="{00000000-0005-0000-0000-000066170000}"/>
    <cellStyle name="Normal 6 2 2 3 3 3" xfId="6003" xr:uid="{00000000-0005-0000-0000-000067170000}"/>
    <cellStyle name="Normal 6 2 2 3 3 4" xfId="6004" xr:uid="{00000000-0005-0000-0000-000068170000}"/>
    <cellStyle name="Normal 6 2 2 3 3 5" xfId="6005" xr:uid="{00000000-0005-0000-0000-000069170000}"/>
    <cellStyle name="Normal 6 2 2 3 4" xfId="6006" xr:uid="{00000000-0005-0000-0000-00006A170000}"/>
    <cellStyle name="Normal 6 2 2 3 4 2" xfId="6007" xr:uid="{00000000-0005-0000-0000-00006B170000}"/>
    <cellStyle name="Normal 6 2 2 3 4 3" xfId="6008" xr:uid="{00000000-0005-0000-0000-00006C170000}"/>
    <cellStyle name="Normal 6 2 2 3 4 4" xfId="6009" xr:uid="{00000000-0005-0000-0000-00006D170000}"/>
    <cellStyle name="Normal 6 2 2 3 5" xfId="6010" xr:uid="{00000000-0005-0000-0000-00006E170000}"/>
    <cellStyle name="Normal 6 2 2 3 5 2" xfId="6011" xr:uid="{00000000-0005-0000-0000-00006F170000}"/>
    <cellStyle name="Normal 6 2 2 3 5 3" xfId="6012" xr:uid="{00000000-0005-0000-0000-000070170000}"/>
    <cellStyle name="Normal 6 2 2 3 5 4" xfId="6013" xr:uid="{00000000-0005-0000-0000-000071170000}"/>
    <cellStyle name="Normal 6 2 2 3 6" xfId="6014" xr:uid="{00000000-0005-0000-0000-000072170000}"/>
    <cellStyle name="Normal 6 2 2 3 7" xfId="6015" xr:uid="{00000000-0005-0000-0000-000073170000}"/>
    <cellStyle name="Normal 6 2 2 3 8" xfId="6016" xr:uid="{00000000-0005-0000-0000-000074170000}"/>
    <cellStyle name="Normal 6 2 2 4" xfId="6017" xr:uid="{00000000-0005-0000-0000-000075170000}"/>
    <cellStyle name="Normal 6 2 2 4 2" xfId="6018" xr:uid="{00000000-0005-0000-0000-000076170000}"/>
    <cellStyle name="Normal 6 2 2 4 2 2" xfId="6019" xr:uid="{00000000-0005-0000-0000-000077170000}"/>
    <cellStyle name="Normal 6 2 2 4 2 2 2" xfId="6020" xr:uid="{00000000-0005-0000-0000-000078170000}"/>
    <cellStyle name="Normal 6 2 2 4 2 2 2 2" xfId="6021" xr:uid="{00000000-0005-0000-0000-000079170000}"/>
    <cellStyle name="Normal 6 2 2 4 2 2 2 3" xfId="6022" xr:uid="{00000000-0005-0000-0000-00007A170000}"/>
    <cellStyle name="Normal 6 2 2 4 2 2 2 4" xfId="6023" xr:uid="{00000000-0005-0000-0000-00007B170000}"/>
    <cellStyle name="Normal 6 2 2 4 2 2 3" xfId="6024" xr:uid="{00000000-0005-0000-0000-00007C170000}"/>
    <cellStyle name="Normal 6 2 2 4 2 2 4" xfId="6025" xr:uid="{00000000-0005-0000-0000-00007D170000}"/>
    <cellStyle name="Normal 6 2 2 4 2 2 5" xfId="6026" xr:uid="{00000000-0005-0000-0000-00007E170000}"/>
    <cellStyle name="Normal 6 2 2 4 2 3" xfId="6027" xr:uid="{00000000-0005-0000-0000-00007F170000}"/>
    <cellStyle name="Normal 6 2 2 4 2 3 2" xfId="6028" xr:uid="{00000000-0005-0000-0000-000080170000}"/>
    <cellStyle name="Normal 6 2 2 4 2 3 3" xfId="6029" xr:uid="{00000000-0005-0000-0000-000081170000}"/>
    <cellStyle name="Normal 6 2 2 4 2 3 4" xfId="6030" xr:uid="{00000000-0005-0000-0000-000082170000}"/>
    <cellStyle name="Normal 6 2 2 4 2 4" xfId="6031" xr:uid="{00000000-0005-0000-0000-000083170000}"/>
    <cellStyle name="Normal 6 2 2 4 2 5" xfId="6032" xr:uid="{00000000-0005-0000-0000-000084170000}"/>
    <cellStyle name="Normal 6 2 2 4 2 6" xfId="6033" xr:uid="{00000000-0005-0000-0000-000085170000}"/>
    <cellStyle name="Normal 6 2 2 4 3" xfId="6034" xr:uid="{00000000-0005-0000-0000-000086170000}"/>
    <cellStyle name="Normal 6 2 2 4 3 2" xfId="6035" xr:uid="{00000000-0005-0000-0000-000087170000}"/>
    <cellStyle name="Normal 6 2 2 4 3 2 2" xfId="6036" xr:uid="{00000000-0005-0000-0000-000088170000}"/>
    <cellStyle name="Normal 6 2 2 4 3 2 3" xfId="6037" xr:uid="{00000000-0005-0000-0000-000089170000}"/>
    <cellStyle name="Normal 6 2 2 4 3 2 4" xfId="6038" xr:uid="{00000000-0005-0000-0000-00008A170000}"/>
    <cellStyle name="Normal 6 2 2 4 3 3" xfId="6039" xr:uid="{00000000-0005-0000-0000-00008B170000}"/>
    <cellStyle name="Normal 6 2 2 4 3 4" xfId="6040" xr:uid="{00000000-0005-0000-0000-00008C170000}"/>
    <cellStyle name="Normal 6 2 2 4 3 5" xfId="6041" xr:uid="{00000000-0005-0000-0000-00008D170000}"/>
    <cellStyle name="Normal 6 2 2 4 4" xfId="6042" xr:uid="{00000000-0005-0000-0000-00008E170000}"/>
    <cellStyle name="Normal 6 2 2 4 4 2" xfId="6043" xr:uid="{00000000-0005-0000-0000-00008F170000}"/>
    <cellStyle name="Normal 6 2 2 4 4 3" xfId="6044" xr:uid="{00000000-0005-0000-0000-000090170000}"/>
    <cellStyle name="Normal 6 2 2 4 4 4" xfId="6045" xr:uid="{00000000-0005-0000-0000-000091170000}"/>
    <cellStyle name="Normal 6 2 2 4 5" xfId="6046" xr:uid="{00000000-0005-0000-0000-000092170000}"/>
    <cellStyle name="Normal 6 2 2 4 5 2" xfId="6047" xr:uid="{00000000-0005-0000-0000-000093170000}"/>
    <cellStyle name="Normal 6 2 2 4 5 3" xfId="6048" xr:uid="{00000000-0005-0000-0000-000094170000}"/>
    <cellStyle name="Normal 6 2 2 4 5 4" xfId="6049" xr:uid="{00000000-0005-0000-0000-000095170000}"/>
    <cellStyle name="Normal 6 2 2 4 6" xfId="6050" xr:uid="{00000000-0005-0000-0000-000096170000}"/>
    <cellStyle name="Normal 6 2 2 4 7" xfId="6051" xr:uid="{00000000-0005-0000-0000-000097170000}"/>
    <cellStyle name="Normal 6 2 2 4 8" xfId="6052" xr:uid="{00000000-0005-0000-0000-000098170000}"/>
    <cellStyle name="Normal 6 2 2 5" xfId="6053" xr:uid="{00000000-0005-0000-0000-000099170000}"/>
    <cellStyle name="Normal 6 2 2 5 2" xfId="6054" xr:uid="{00000000-0005-0000-0000-00009A170000}"/>
    <cellStyle name="Normal 6 2 2 5 2 2" xfId="6055" xr:uid="{00000000-0005-0000-0000-00009B170000}"/>
    <cellStyle name="Normal 6 2 2 5 2 2 2" xfId="6056" xr:uid="{00000000-0005-0000-0000-00009C170000}"/>
    <cellStyle name="Normal 6 2 2 5 2 2 3" xfId="6057" xr:uid="{00000000-0005-0000-0000-00009D170000}"/>
    <cellStyle name="Normal 6 2 2 5 2 2 4" xfId="6058" xr:uid="{00000000-0005-0000-0000-00009E170000}"/>
    <cellStyle name="Normal 6 2 2 5 2 3" xfId="6059" xr:uid="{00000000-0005-0000-0000-00009F170000}"/>
    <cellStyle name="Normal 6 2 2 5 2 4" xfId="6060" xr:uid="{00000000-0005-0000-0000-0000A0170000}"/>
    <cellStyle name="Normal 6 2 2 5 2 5" xfId="6061" xr:uid="{00000000-0005-0000-0000-0000A1170000}"/>
    <cellStyle name="Normal 6 2 2 5 3" xfId="6062" xr:uid="{00000000-0005-0000-0000-0000A2170000}"/>
    <cellStyle name="Normal 6 2 2 5 3 2" xfId="6063" xr:uid="{00000000-0005-0000-0000-0000A3170000}"/>
    <cellStyle name="Normal 6 2 2 5 3 3" xfId="6064" xr:uid="{00000000-0005-0000-0000-0000A4170000}"/>
    <cellStyle name="Normal 6 2 2 5 3 4" xfId="6065" xr:uid="{00000000-0005-0000-0000-0000A5170000}"/>
    <cellStyle name="Normal 6 2 2 5 4" xfId="6066" xr:uid="{00000000-0005-0000-0000-0000A6170000}"/>
    <cellStyle name="Normal 6 2 2 5 5" xfId="6067" xr:uid="{00000000-0005-0000-0000-0000A7170000}"/>
    <cellStyle name="Normal 6 2 2 5 6" xfId="6068" xr:uid="{00000000-0005-0000-0000-0000A8170000}"/>
    <cellStyle name="Normal 6 2 2 6" xfId="6069" xr:uid="{00000000-0005-0000-0000-0000A9170000}"/>
    <cellStyle name="Normal 6 2 2 6 2" xfId="6070" xr:uid="{00000000-0005-0000-0000-0000AA170000}"/>
    <cellStyle name="Normal 6 2 2 6 2 2" xfId="6071" xr:uid="{00000000-0005-0000-0000-0000AB170000}"/>
    <cellStyle name="Normal 6 2 2 6 2 3" xfId="6072" xr:uid="{00000000-0005-0000-0000-0000AC170000}"/>
    <cellStyle name="Normal 6 2 2 6 2 4" xfId="6073" xr:uid="{00000000-0005-0000-0000-0000AD170000}"/>
    <cellStyle name="Normal 6 2 2 6 3" xfId="6074" xr:uid="{00000000-0005-0000-0000-0000AE170000}"/>
    <cellStyle name="Normal 6 2 2 6 4" xfId="6075" xr:uid="{00000000-0005-0000-0000-0000AF170000}"/>
    <cellStyle name="Normal 6 2 2 6 5" xfId="6076" xr:uid="{00000000-0005-0000-0000-0000B0170000}"/>
    <cellStyle name="Normal 6 2 2 7" xfId="6077" xr:uid="{00000000-0005-0000-0000-0000B1170000}"/>
    <cellStyle name="Normal 6 2 2 7 2" xfId="6078" xr:uid="{00000000-0005-0000-0000-0000B2170000}"/>
    <cellStyle name="Normal 6 2 2 7 2 2" xfId="6079" xr:uid="{00000000-0005-0000-0000-0000B3170000}"/>
    <cellStyle name="Normal 6 2 2 7 2 3" xfId="6080" xr:uid="{00000000-0005-0000-0000-0000B4170000}"/>
    <cellStyle name="Normal 6 2 2 7 2 4" xfId="6081" xr:uid="{00000000-0005-0000-0000-0000B5170000}"/>
    <cellStyle name="Normal 6 2 2 7 3" xfId="6082" xr:uid="{00000000-0005-0000-0000-0000B6170000}"/>
    <cellStyle name="Normal 6 2 2 7 4" xfId="6083" xr:uid="{00000000-0005-0000-0000-0000B7170000}"/>
    <cellStyle name="Normal 6 2 2 7 5" xfId="6084" xr:uid="{00000000-0005-0000-0000-0000B8170000}"/>
    <cellStyle name="Normal 6 2 2 8" xfId="6085" xr:uid="{00000000-0005-0000-0000-0000B9170000}"/>
    <cellStyle name="Normal 6 2 2 8 2" xfId="6086" xr:uid="{00000000-0005-0000-0000-0000BA170000}"/>
    <cellStyle name="Normal 6 2 2 8 3" xfId="6087" xr:uid="{00000000-0005-0000-0000-0000BB170000}"/>
    <cellStyle name="Normal 6 2 2 8 4" xfId="6088" xr:uid="{00000000-0005-0000-0000-0000BC170000}"/>
    <cellStyle name="Normal 6 2 2 9" xfId="6089" xr:uid="{00000000-0005-0000-0000-0000BD170000}"/>
    <cellStyle name="Normal 6 2 2 9 2" xfId="6090" xr:uid="{00000000-0005-0000-0000-0000BE170000}"/>
    <cellStyle name="Normal 6 2 2 9 3" xfId="6091" xr:uid="{00000000-0005-0000-0000-0000BF170000}"/>
    <cellStyle name="Normal 6 2 2 9 4" xfId="6092" xr:uid="{00000000-0005-0000-0000-0000C0170000}"/>
    <cellStyle name="Normal 6 2 3" xfId="6093" xr:uid="{00000000-0005-0000-0000-0000C1170000}"/>
    <cellStyle name="Normal 6 2 3 10" xfId="6094" xr:uid="{00000000-0005-0000-0000-0000C2170000}"/>
    <cellStyle name="Normal 6 2 3 2" xfId="6095" xr:uid="{00000000-0005-0000-0000-0000C3170000}"/>
    <cellStyle name="Normal 6 2 3 2 2" xfId="6096" xr:uid="{00000000-0005-0000-0000-0000C4170000}"/>
    <cellStyle name="Normal 6 2 3 2 2 2" xfId="6097" xr:uid="{00000000-0005-0000-0000-0000C5170000}"/>
    <cellStyle name="Normal 6 2 3 2 2 2 2" xfId="6098" xr:uid="{00000000-0005-0000-0000-0000C6170000}"/>
    <cellStyle name="Normal 6 2 3 2 2 2 2 2" xfId="6099" xr:uid="{00000000-0005-0000-0000-0000C7170000}"/>
    <cellStyle name="Normal 6 2 3 2 2 2 2 3" xfId="6100" xr:uid="{00000000-0005-0000-0000-0000C8170000}"/>
    <cellStyle name="Normal 6 2 3 2 2 2 2 4" xfId="6101" xr:uid="{00000000-0005-0000-0000-0000C9170000}"/>
    <cellStyle name="Normal 6 2 3 2 2 2 3" xfId="6102" xr:uid="{00000000-0005-0000-0000-0000CA170000}"/>
    <cellStyle name="Normal 6 2 3 2 2 2 4" xfId="6103" xr:uid="{00000000-0005-0000-0000-0000CB170000}"/>
    <cellStyle name="Normal 6 2 3 2 2 2 5" xfId="6104" xr:uid="{00000000-0005-0000-0000-0000CC170000}"/>
    <cellStyle name="Normal 6 2 3 2 2 3" xfId="6105" xr:uid="{00000000-0005-0000-0000-0000CD170000}"/>
    <cellStyle name="Normal 6 2 3 2 2 3 2" xfId="6106" xr:uid="{00000000-0005-0000-0000-0000CE170000}"/>
    <cellStyle name="Normal 6 2 3 2 2 3 3" xfId="6107" xr:uid="{00000000-0005-0000-0000-0000CF170000}"/>
    <cellStyle name="Normal 6 2 3 2 2 3 4" xfId="6108" xr:uid="{00000000-0005-0000-0000-0000D0170000}"/>
    <cellStyle name="Normal 6 2 3 2 2 4" xfId="6109" xr:uid="{00000000-0005-0000-0000-0000D1170000}"/>
    <cellStyle name="Normal 6 2 3 2 2 5" xfId="6110" xr:uid="{00000000-0005-0000-0000-0000D2170000}"/>
    <cellStyle name="Normal 6 2 3 2 2 6" xfId="6111" xr:uid="{00000000-0005-0000-0000-0000D3170000}"/>
    <cellStyle name="Normal 6 2 3 2 3" xfId="6112" xr:uid="{00000000-0005-0000-0000-0000D4170000}"/>
    <cellStyle name="Normal 6 2 3 2 3 2" xfId="6113" xr:uid="{00000000-0005-0000-0000-0000D5170000}"/>
    <cellStyle name="Normal 6 2 3 2 3 2 2" xfId="6114" xr:uid="{00000000-0005-0000-0000-0000D6170000}"/>
    <cellStyle name="Normal 6 2 3 2 3 2 3" xfId="6115" xr:uid="{00000000-0005-0000-0000-0000D7170000}"/>
    <cellStyle name="Normal 6 2 3 2 3 2 4" xfId="6116" xr:uid="{00000000-0005-0000-0000-0000D8170000}"/>
    <cellStyle name="Normal 6 2 3 2 3 3" xfId="6117" xr:uid="{00000000-0005-0000-0000-0000D9170000}"/>
    <cellStyle name="Normal 6 2 3 2 3 4" xfId="6118" xr:uid="{00000000-0005-0000-0000-0000DA170000}"/>
    <cellStyle name="Normal 6 2 3 2 3 5" xfId="6119" xr:uid="{00000000-0005-0000-0000-0000DB170000}"/>
    <cellStyle name="Normal 6 2 3 2 4" xfId="6120" xr:uid="{00000000-0005-0000-0000-0000DC170000}"/>
    <cellStyle name="Normal 6 2 3 2 4 2" xfId="6121" xr:uid="{00000000-0005-0000-0000-0000DD170000}"/>
    <cellStyle name="Normal 6 2 3 2 4 3" xfId="6122" xr:uid="{00000000-0005-0000-0000-0000DE170000}"/>
    <cellStyle name="Normal 6 2 3 2 4 4" xfId="6123" xr:uid="{00000000-0005-0000-0000-0000DF170000}"/>
    <cellStyle name="Normal 6 2 3 2 5" xfId="6124" xr:uid="{00000000-0005-0000-0000-0000E0170000}"/>
    <cellStyle name="Normal 6 2 3 2 5 2" xfId="6125" xr:uid="{00000000-0005-0000-0000-0000E1170000}"/>
    <cellStyle name="Normal 6 2 3 2 5 3" xfId="6126" xr:uid="{00000000-0005-0000-0000-0000E2170000}"/>
    <cellStyle name="Normal 6 2 3 2 5 4" xfId="6127" xr:uid="{00000000-0005-0000-0000-0000E3170000}"/>
    <cellStyle name="Normal 6 2 3 2 6" xfId="6128" xr:uid="{00000000-0005-0000-0000-0000E4170000}"/>
    <cellStyle name="Normal 6 2 3 2 7" xfId="6129" xr:uid="{00000000-0005-0000-0000-0000E5170000}"/>
    <cellStyle name="Normal 6 2 3 2 8" xfId="6130" xr:uid="{00000000-0005-0000-0000-0000E6170000}"/>
    <cellStyle name="Normal 6 2 3 3" xfId="6131" xr:uid="{00000000-0005-0000-0000-0000E7170000}"/>
    <cellStyle name="Normal 6 2 3 3 2" xfId="6132" xr:uid="{00000000-0005-0000-0000-0000E8170000}"/>
    <cellStyle name="Normal 6 2 3 3 2 2" xfId="6133" xr:uid="{00000000-0005-0000-0000-0000E9170000}"/>
    <cellStyle name="Normal 6 2 3 3 2 2 2" xfId="6134" xr:uid="{00000000-0005-0000-0000-0000EA170000}"/>
    <cellStyle name="Normal 6 2 3 3 2 2 2 2" xfId="6135" xr:uid="{00000000-0005-0000-0000-0000EB170000}"/>
    <cellStyle name="Normal 6 2 3 3 2 2 2 3" xfId="6136" xr:uid="{00000000-0005-0000-0000-0000EC170000}"/>
    <cellStyle name="Normal 6 2 3 3 2 2 2 4" xfId="6137" xr:uid="{00000000-0005-0000-0000-0000ED170000}"/>
    <cellStyle name="Normal 6 2 3 3 2 2 3" xfId="6138" xr:uid="{00000000-0005-0000-0000-0000EE170000}"/>
    <cellStyle name="Normal 6 2 3 3 2 2 4" xfId="6139" xr:uid="{00000000-0005-0000-0000-0000EF170000}"/>
    <cellStyle name="Normal 6 2 3 3 2 2 5" xfId="6140" xr:uid="{00000000-0005-0000-0000-0000F0170000}"/>
    <cellStyle name="Normal 6 2 3 3 2 3" xfId="6141" xr:uid="{00000000-0005-0000-0000-0000F1170000}"/>
    <cellStyle name="Normal 6 2 3 3 2 3 2" xfId="6142" xr:uid="{00000000-0005-0000-0000-0000F2170000}"/>
    <cellStyle name="Normal 6 2 3 3 2 3 3" xfId="6143" xr:uid="{00000000-0005-0000-0000-0000F3170000}"/>
    <cellStyle name="Normal 6 2 3 3 2 3 4" xfId="6144" xr:uid="{00000000-0005-0000-0000-0000F4170000}"/>
    <cellStyle name="Normal 6 2 3 3 2 4" xfId="6145" xr:uid="{00000000-0005-0000-0000-0000F5170000}"/>
    <cellStyle name="Normal 6 2 3 3 2 5" xfId="6146" xr:uid="{00000000-0005-0000-0000-0000F6170000}"/>
    <cellStyle name="Normal 6 2 3 3 2 6" xfId="6147" xr:uid="{00000000-0005-0000-0000-0000F7170000}"/>
    <cellStyle name="Normal 6 2 3 3 3" xfId="6148" xr:uid="{00000000-0005-0000-0000-0000F8170000}"/>
    <cellStyle name="Normal 6 2 3 3 3 2" xfId="6149" xr:uid="{00000000-0005-0000-0000-0000F9170000}"/>
    <cellStyle name="Normal 6 2 3 3 3 2 2" xfId="6150" xr:uid="{00000000-0005-0000-0000-0000FA170000}"/>
    <cellStyle name="Normal 6 2 3 3 3 2 3" xfId="6151" xr:uid="{00000000-0005-0000-0000-0000FB170000}"/>
    <cellStyle name="Normal 6 2 3 3 3 2 4" xfId="6152" xr:uid="{00000000-0005-0000-0000-0000FC170000}"/>
    <cellStyle name="Normal 6 2 3 3 3 3" xfId="6153" xr:uid="{00000000-0005-0000-0000-0000FD170000}"/>
    <cellStyle name="Normal 6 2 3 3 3 4" xfId="6154" xr:uid="{00000000-0005-0000-0000-0000FE170000}"/>
    <cellStyle name="Normal 6 2 3 3 3 5" xfId="6155" xr:uid="{00000000-0005-0000-0000-0000FF170000}"/>
    <cellStyle name="Normal 6 2 3 3 4" xfId="6156" xr:uid="{00000000-0005-0000-0000-000000180000}"/>
    <cellStyle name="Normal 6 2 3 3 4 2" xfId="6157" xr:uid="{00000000-0005-0000-0000-000001180000}"/>
    <cellStyle name="Normal 6 2 3 3 4 3" xfId="6158" xr:uid="{00000000-0005-0000-0000-000002180000}"/>
    <cellStyle name="Normal 6 2 3 3 4 4" xfId="6159" xr:uid="{00000000-0005-0000-0000-000003180000}"/>
    <cellStyle name="Normal 6 2 3 3 5" xfId="6160" xr:uid="{00000000-0005-0000-0000-000004180000}"/>
    <cellStyle name="Normal 6 2 3 3 5 2" xfId="6161" xr:uid="{00000000-0005-0000-0000-000005180000}"/>
    <cellStyle name="Normal 6 2 3 3 5 3" xfId="6162" xr:uid="{00000000-0005-0000-0000-000006180000}"/>
    <cellStyle name="Normal 6 2 3 3 5 4" xfId="6163" xr:uid="{00000000-0005-0000-0000-000007180000}"/>
    <cellStyle name="Normal 6 2 3 3 6" xfId="6164" xr:uid="{00000000-0005-0000-0000-000008180000}"/>
    <cellStyle name="Normal 6 2 3 3 7" xfId="6165" xr:uid="{00000000-0005-0000-0000-000009180000}"/>
    <cellStyle name="Normal 6 2 3 3 8" xfId="6166" xr:uid="{00000000-0005-0000-0000-00000A180000}"/>
    <cellStyle name="Normal 6 2 3 4" xfId="6167" xr:uid="{00000000-0005-0000-0000-00000B180000}"/>
    <cellStyle name="Normal 6 2 3 4 2" xfId="6168" xr:uid="{00000000-0005-0000-0000-00000C180000}"/>
    <cellStyle name="Normal 6 2 3 4 2 2" xfId="6169" xr:uid="{00000000-0005-0000-0000-00000D180000}"/>
    <cellStyle name="Normal 6 2 3 4 2 2 2" xfId="6170" xr:uid="{00000000-0005-0000-0000-00000E180000}"/>
    <cellStyle name="Normal 6 2 3 4 2 2 3" xfId="6171" xr:uid="{00000000-0005-0000-0000-00000F180000}"/>
    <cellStyle name="Normal 6 2 3 4 2 2 4" xfId="6172" xr:uid="{00000000-0005-0000-0000-000010180000}"/>
    <cellStyle name="Normal 6 2 3 4 2 3" xfId="6173" xr:uid="{00000000-0005-0000-0000-000011180000}"/>
    <cellStyle name="Normal 6 2 3 4 2 4" xfId="6174" xr:uid="{00000000-0005-0000-0000-000012180000}"/>
    <cellStyle name="Normal 6 2 3 4 2 5" xfId="6175" xr:uid="{00000000-0005-0000-0000-000013180000}"/>
    <cellStyle name="Normal 6 2 3 4 3" xfId="6176" xr:uid="{00000000-0005-0000-0000-000014180000}"/>
    <cellStyle name="Normal 6 2 3 4 3 2" xfId="6177" xr:uid="{00000000-0005-0000-0000-000015180000}"/>
    <cellStyle name="Normal 6 2 3 4 3 3" xfId="6178" xr:uid="{00000000-0005-0000-0000-000016180000}"/>
    <cellStyle name="Normal 6 2 3 4 3 4" xfId="6179" xr:uid="{00000000-0005-0000-0000-000017180000}"/>
    <cellStyle name="Normal 6 2 3 4 4" xfId="6180" xr:uid="{00000000-0005-0000-0000-000018180000}"/>
    <cellStyle name="Normal 6 2 3 4 5" xfId="6181" xr:uid="{00000000-0005-0000-0000-000019180000}"/>
    <cellStyle name="Normal 6 2 3 4 6" xfId="6182" xr:uid="{00000000-0005-0000-0000-00001A180000}"/>
    <cellStyle name="Normal 6 2 3 5" xfId="6183" xr:uid="{00000000-0005-0000-0000-00001B180000}"/>
    <cellStyle name="Normal 6 2 3 5 2" xfId="6184" xr:uid="{00000000-0005-0000-0000-00001C180000}"/>
    <cellStyle name="Normal 6 2 3 5 2 2" xfId="6185" xr:uid="{00000000-0005-0000-0000-00001D180000}"/>
    <cellStyle name="Normal 6 2 3 5 2 3" xfId="6186" xr:uid="{00000000-0005-0000-0000-00001E180000}"/>
    <cellStyle name="Normal 6 2 3 5 2 4" xfId="6187" xr:uid="{00000000-0005-0000-0000-00001F180000}"/>
    <cellStyle name="Normal 6 2 3 5 3" xfId="6188" xr:uid="{00000000-0005-0000-0000-000020180000}"/>
    <cellStyle name="Normal 6 2 3 5 4" xfId="6189" xr:uid="{00000000-0005-0000-0000-000021180000}"/>
    <cellStyle name="Normal 6 2 3 5 5" xfId="6190" xr:uid="{00000000-0005-0000-0000-000022180000}"/>
    <cellStyle name="Normal 6 2 3 6" xfId="6191" xr:uid="{00000000-0005-0000-0000-000023180000}"/>
    <cellStyle name="Normal 6 2 3 6 2" xfId="6192" xr:uid="{00000000-0005-0000-0000-000024180000}"/>
    <cellStyle name="Normal 6 2 3 6 3" xfId="6193" xr:uid="{00000000-0005-0000-0000-000025180000}"/>
    <cellStyle name="Normal 6 2 3 6 4" xfId="6194" xr:uid="{00000000-0005-0000-0000-000026180000}"/>
    <cellStyle name="Normal 6 2 3 7" xfId="6195" xr:uid="{00000000-0005-0000-0000-000027180000}"/>
    <cellStyle name="Normal 6 2 3 7 2" xfId="6196" xr:uid="{00000000-0005-0000-0000-000028180000}"/>
    <cellStyle name="Normal 6 2 3 7 3" xfId="6197" xr:uid="{00000000-0005-0000-0000-000029180000}"/>
    <cellStyle name="Normal 6 2 3 7 4" xfId="6198" xr:uid="{00000000-0005-0000-0000-00002A180000}"/>
    <cellStyle name="Normal 6 2 3 8" xfId="6199" xr:uid="{00000000-0005-0000-0000-00002B180000}"/>
    <cellStyle name="Normal 6 2 3 9" xfId="6200" xr:uid="{00000000-0005-0000-0000-00002C180000}"/>
    <cellStyle name="Normal 6 2 4" xfId="6201" xr:uid="{00000000-0005-0000-0000-00002D180000}"/>
    <cellStyle name="Normal 6 2 4 2" xfId="6202" xr:uid="{00000000-0005-0000-0000-00002E180000}"/>
    <cellStyle name="Normal 6 2 4 2 2" xfId="6203" xr:uid="{00000000-0005-0000-0000-00002F180000}"/>
    <cellStyle name="Normal 6 2 4 2 2 2" xfId="6204" xr:uid="{00000000-0005-0000-0000-000030180000}"/>
    <cellStyle name="Normal 6 2 4 2 2 2 2" xfId="6205" xr:uid="{00000000-0005-0000-0000-000031180000}"/>
    <cellStyle name="Normal 6 2 4 2 2 2 3" xfId="6206" xr:uid="{00000000-0005-0000-0000-000032180000}"/>
    <cellStyle name="Normal 6 2 4 2 2 2 4" xfId="6207" xr:uid="{00000000-0005-0000-0000-000033180000}"/>
    <cellStyle name="Normal 6 2 4 2 2 3" xfId="6208" xr:uid="{00000000-0005-0000-0000-000034180000}"/>
    <cellStyle name="Normal 6 2 4 2 2 4" xfId="6209" xr:uid="{00000000-0005-0000-0000-000035180000}"/>
    <cellStyle name="Normal 6 2 4 2 2 5" xfId="6210" xr:uid="{00000000-0005-0000-0000-000036180000}"/>
    <cellStyle name="Normal 6 2 4 2 3" xfId="6211" xr:uid="{00000000-0005-0000-0000-000037180000}"/>
    <cellStyle name="Normal 6 2 4 2 3 2" xfId="6212" xr:uid="{00000000-0005-0000-0000-000038180000}"/>
    <cellStyle name="Normal 6 2 4 2 3 3" xfId="6213" xr:uid="{00000000-0005-0000-0000-000039180000}"/>
    <cellStyle name="Normal 6 2 4 2 3 4" xfId="6214" xr:uid="{00000000-0005-0000-0000-00003A180000}"/>
    <cellStyle name="Normal 6 2 4 2 4" xfId="6215" xr:uid="{00000000-0005-0000-0000-00003B180000}"/>
    <cellStyle name="Normal 6 2 4 2 5" xfId="6216" xr:uid="{00000000-0005-0000-0000-00003C180000}"/>
    <cellStyle name="Normal 6 2 4 2 6" xfId="6217" xr:uid="{00000000-0005-0000-0000-00003D180000}"/>
    <cellStyle name="Normal 6 2 4 3" xfId="6218" xr:uid="{00000000-0005-0000-0000-00003E180000}"/>
    <cellStyle name="Normal 6 2 4 3 2" xfId="6219" xr:uid="{00000000-0005-0000-0000-00003F180000}"/>
    <cellStyle name="Normal 6 2 4 3 2 2" xfId="6220" xr:uid="{00000000-0005-0000-0000-000040180000}"/>
    <cellStyle name="Normal 6 2 4 3 2 3" xfId="6221" xr:uid="{00000000-0005-0000-0000-000041180000}"/>
    <cellStyle name="Normal 6 2 4 3 2 4" xfId="6222" xr:uid="{00000000-0005-0000-0000-000042180000}"/>
    <cellStyle name="Normal 6 2 4 3 3" xfId="6223" xr:uid="{00000000-0005-0000-0000-000043180000}"/>
    <cellStyle name="Normal 6 2 4 3 4" xfId="6224" xr:uid="{00000000-0005-0000-0000-000044180000}"/>
    <cellStyle name="Normal 6 2 4 3 5" xfId="6225" xr:uid="{00000000-0005-0000-0000-000045180000}"/>
    <cellStyle name="Normal 6 2 4 4" xfId="6226" xr:uid="{00000000-0005-0000-0000-000046180000}"/>
    <cellStyle name="Normal 6 2 4 4 2" xfId="6227" xr:uid="{00000000-0005-0000-0000-000047180000}"/>
    <cellStyle name="Normal 6 2 4 4 3" xfId="6228" xr:uid="{00000000-0005-0000-0000-000048180000}"/>
    <cellStyle name="Normal 6 2 4 4 4" xfId="6229" xr:uid="{00000000-0005-0000-0000-000049180000}"/>
    <cellStyle name="Normal 6 2 4 5" xfId="6230" xr:uid="{00000000-0005-0000-0000-00004A180000}"/>
    <cellStyle name="Normal 6 2 4 5 2" xfId="6231" xr:uid="{00000000-0005-0000-0000-00004B180000}"/>
    <cellStyle name="Normal 6 2 4 5 3" xfId="6232" xr:uid="{00000000-0005-0000-0000-00004C180000}"/>
    <cellStyle name="Normal 6 2 4 5 4" xfId="6233" xr:uid="{00000000-0005-0000-0000-00004D180000}"/>
    <cellStyle name="Normal 6 2 4 6" xfId="6234" xr:uid="{00000000-0005-0000-0000-00004E180000}"/>
    <cellStyle name="Normal 6 2 4 7" xfId="6235" xr:uid="{00000000-0005-0000-0000-00004F180000}"/>
    <cellStyle name="Normal 6 2 4 8" xfId="6236" xr:uid="{00000000-0005-0000-0000-000050180000}"/>
    <cellStyle name="Normal 6 2 5" xfId="6237" xr:uid="{00000000-0005-0000-0000-000051180000}"/>
    <cellStyle name="Normal 6 2 5 2" xfId="6238" xr:uid="{00000000-0005-0000-0000-000052180000}"/>
    <cellStyle name="Normal 6 2 5 2 2" xfId="6239" xr:uid="{00000000-0005-0000-0000-000053180000}"/>
    <cellStyle name="Normal 6 2 5 2 2 2" xfId="6240" xr:uid="{00000000-0005-0000-0000-000054180000}"/>
    <cellStyle name="Normal 6 2 5 2 2 2 2" xfId="6241" xr:uid="{00000000-0005-0000-0000-000055180000}"/>
    <cellStyle name="Normal 6 2 5 2 2 2 3" xfId="6242" xr:uid="{00000000-0005-0000-0000-000056180000}"/>
    <cellStyle name="Normal 6 2 5 2 2 2 4" xfId="6243" xr:uid="{00000000-0005-0000-0000-000057180000}"/>
    <cellStyle name="Normal 6 2 5 2 2 3" xfId="6244" xr:uid="{00000000-0005-0000-0000-000058180000}"/>
    <cellStyle name="Normal 6 2 5 2 2 4" xfId="6245" xr:uid="{00000000-0005-0000-0000-000059180000}"/>
    <cellStyle name="Normal 6 2 5 2 2 5" xfId="6246" xr:uid="{00000000-0005-0000-0000-00005A180000}"/>
    <cellStyle name="Normal 6 2 5 2 3" xfId="6247" xr:uid="{00000000-0005-0000-0000-00005B180000}"/>
    <cellStyle name="Normal 6 2 5 2 3 2" xfId="6248" xr:uid="{00000000-0005-0000-0000-00005C180000}"/>
    <cellStyle name="Normal 6 2 5 2 3 3" xfId="6249" xr:uid="{00000000-0005-0000-0000-00005D180000}"/>
    <cellStyle name="Normal 6 2 5 2 3 4" xfId="6250" xr:uid="{00000000-0005-0000-0000-00005E180000}"/>
    <cellStyle name="Normal 6 2 5 2 4" xfId="6251" xr:uid="{00000000-0005-0000-0000-00005F180000}"/>
    <cellStyle name="Normal 6 2 5 2 5" xfId="6252" xr:uid="{00000000-0005-0000-0000-000060180000}"/>
    <cellStyle name="Normal 6 2 5 2 6" xfId="6253" xr:uid="{00000000-0005-0000-0000-000061180000}"/>
    <cellStyle name="Normal 6 2 5 3" xfId="6254" xr:uid="{00000000-0005-0000-0000-000062180000}"/>
    <cellStyle name="Normal 6 2 5 3 2" xfId="6255" xr:uid="{00000000-0005-0000-0000-000063180000}"/>
    <cellStyle name="Normal 6 2 5 3 2 2" xfId="6256" xr:uid="{00000000-0005-0000-0000-000064180000}"/>
    <cellStyle name="Normal 6 2 5 3 2 3" xfId="6257" xr:uid="{00000000-0005-0000-0000-000065180000}"/>
    <cellStyle name="Normal 6 2 5 3 2 4" xfId="6258" xr:uid="{00000000-0005-0000-0000-000066180000}"/>
    <cellStyle name="Normal 6 2 5 3 3" xfId="6259" xr:uid="{00000000-0005-0000-0000-000067180000}"/>
    <cellStyle name="Normal 6 2 5 3 4" xfId="6260" xr:uid="{00000000-0005-0000-0000-000068180000}"/>
    <cellStyle name="Normal 6 2 5 3 5" xfId="6261" xr:uid="{00000000-0005-0000-0000-000069180000}"/>
    <cellStyle name="Normal 6 2 5 4" xfId="6262" xr:uid="{00000000-0005-0000-0000-00006A180000}"/>
    <cellStyle name="Normal 6 2 5 4 2" xfId="6263" xr:uid="{00000000-0005-0000-0000-00006B180000}"/>
    <cellStyle name="Normal 6 2 5 4 3" xfId="6264" xr:uid="{00000000-0005-0000-0000-00006C180000}"/>
    <cellStyle name="Normal 6 2 5 4 4" xfId="6265" xr:uid="{00000000-0005-0000-0000-00006D180000}"/>
    <cellStyle name="Normal 6 2 5 5" xfId="6266" xr:uid="{00000000-0005-0000-0000-00006E180000}"/>
    <cellStyle name="Normal 6 2 5 5 2" xfId="6267" xr:uid="{00000000-0005-0000-0000-00006F180000}"/>
    <cellStyle name="Normal 6 2 5 5 3" xfId="6268" xr:uid="{00000000-0005-0000-0000-000070180000}"/>
    <cellStyle name="Normal 6 2 5 5 4" xfId="6269" xr:uid="{00000000-0005-0000-0000-000071180000}"/>
    <cellStyle name="Normal 6 2 5 6" xfId="6270" xr:uid="{00000000-0005-0000-0000-000072180000}"/>
    <cellStyle name="Normal 6 2 5 7" xfId="6271" xr:uid="{00000000-0005-0000-0000-000073180000}"/>
    <cellStyle name="Normal 6 2 5 8" xfId="6272" xr:uid="{00000000-0005-0000-0000-000074180000}"/>
    <cellStyle name="Normal 6 2 6" xfId="6273" xr:uid="{00000000-0005-0000-0000-000075180000}"/>
    <cellStyle name="Normal 6 2 6 2" xfId="6274" xr:uid="{00000000-0005-0000-0000-000076180000}"/>
    <cellStyle name="Normal 6 2 6 2 2" xfId="6275" xr:uid="{00000000-0005-0000-0000-000077180000}"/>
    <cellStyle name="Normal 6 2 6 2 2 2" xfId="6276" xr:uid="{00000000-0005-0000-0000-000078180000}"/>
    <cellStyle name="Normal 6 2 6 2 2 3" xfId="6277" xr:uid="{00000000-0005-0000-0000-000079180000}"/>
    <cellStyle name="Normal 6 2 6 2 2 4" xfId="6278" xr:uid="{00000000-0005-0000-0000-00007A180000}"/>
    <cellStyle name="Normal 6 2 6 2 3" xfId="6279" xr:uid="{00000000-0005-0000-0000-00007B180000}"/>
    <cellStyle name="Normal 6 2 6 2 4" xfId="6280" xr:uid="{00000000-0005-0000-0000-00007C180000}"/>
    <cellStyle name="Normal 6 2 6 2 5" xfId="6281" xr:uid="{00000000-0005-0000-0000-00007D180000}"/>
    <cellStyle name="Normal 6 2 6 3" xfId="6282" xr:uid="{00000000-0005-0000-0000-00007E180000}"/>
    <cellStyle name="Normal 6 2 6 3 2" xfId="6283" xr:uid="{00000000-0005-0000-0000-00007F180000}"/>
    <cellStyle name="Normal 6 2 6 3 3" xfId="6284" xr:uid="{00000000-0005-0000-0000-000080180000}"/>
    <cellStyle name="Normal 6 2 6 3 4" xfId="6285" xr:uid="{00000000-0005-0000-0000-000081180000}"/>
    <cellStyle name="Normal 6 2 6 4" xfId="6286" xr:uid="{00000000-0005-0000-0000-000082180000}"/>
    <cellStyle name="Normal 6 2 6 5" xfId="6287" xr:uid="{00000000-0005-0000-0000-000083180000}"/>
    <cellStyle name="Normal 6 2 6 6" xfId="6288" xr:uid="{00000000-0005-0000-0000-000084180000}"/>
    <cellStyle name="Normal 6 2 7" xfId="6289" xr:uid="{00000000-0005-0000-0000-000085180000}"/>
    <cellStyle name="Normal 6 2 7 2" xfId="6290" xr:uid="{00000000-0005-0000-0000-000086180000}"/>
    <cellStyle name="Normal 6 2 7 2 2" xfId="6291" xr:uid="{00000000-0005-0000-0000-000087180000}"/>
    <cellStyle name="Normal 6 2 7 2 3" xfId="6292" xr:uid="{00000000-0005-0000-0000-000088180000}"/>
    <cellStyle name="Normal 6 2 7 2 4" xfId="6293" xr:uid="{00000000-0005-0000-0000-000089180000}"/>
    <cellStyle name="Normal 6 2 7 3" xfId="6294" xr:uid="{00000000-0005-0000-0000-00008A180000}"/>
    <cellStyle name="Normal 6 2 7 4" xfId="6295" xr:uid="{00000000-0005-0000-0000-00008B180000}"/>
    <cellStyle name="Normal 6 2 7 5" xfId="6296" xr:uid="{00000000-0005-0000-0000-00008C180000}"/>
    <cellStyle name="Normal 6 2 8" xfId="6297" xr:uid="{00000000-0005-0000-0000-00008D180000}"/>
    <cellStyle name="Normal 6 2 8 2" xfId="6298" xr:uid="{00000000-0005-0000-0000-00008E180000}"/>
    <cellStyle name="Normal 6 2 8 2 2" xfId="6299" xr:uid="{00000000-0005-0000-0000-00008F180000}"/>
    <cellStyle name="Normal 6 2 8 2 3" xfId="6300" xr:uid="{00000000-0005-0000-0000-000090180000}"/>
    <cellStyle name="Normal 6 2 8 2 4" xfId="6301" xr:uid="{00000000-0005-0000-0000-000091180000}"/>
    <cellStyle name="Normal 6 2 8 3" xfId="6302" xr:uid="{00000000-0005-0000-0000-000092180000}"/>
    <cellStyle name="Normal 6 2 8 4" xfId="6303" xr:uid="{00000000-0005-0000-0000-000093180000}"/>
    <cellStyle name="Normal 6 2 8 5" xfId="6304" xr:uid="{00000000-0005-0000-0000-000094180000}"/>
    <cellStyle name="Normal 6 2 9" xfId="6305" xr:uid="{00000000-0005-0000-0000-000095180000}"/>
    <cellStyle name="Normal 6 2 9 2" xfId="6306" xr:uid="{00000000-0005-0000-0000-000096180000}"/>
    <cellStyle name="Normal 6 2 9 3" xfId="6307" xr:uid="{00000000-0005-0000-0000-000097180000}"/>
    <cellStyle name="Normal 6 2 9 4" xfId="6308" xr:uid="{00000000-0005-0000-0000-000098180000}"/>
    <cellStyle name="Normal 6 3" xfId="6309" xr:uid="{00000000-0005-0000-0000-000099180000}"/>
    <cellStyle name="Normal 6 3 10" xfId="6310" xr:uid="{00000000-0005-0000-0000-00009A180000}"/>
    <cellStyle name="Normal 6 3 10 2" xfId="6311" xr:uid="{00000000-0005-0000-0000-00009B180000}"/>
    <cellStyle name="Normal 6 3 10 3" xfId="6312" xr:uid="{00000000-0005-0000-0000-00009C180000}"/>
    <cellStyle name="Normal 6 3 10 4" xfId="6313" xr:uid="{00000000-0005-0000-0000-00009D180000}"/>
    <cellStyle name="Normal 6 3 11" xfId="6314" xr:uid="{00000000-0005-0000-0000-00009E180000}"/>
    <cellStyle name="Normal 6 3 12" xfId="6315" xr:uid="{00000000-0005-0000-0000-00009F180000}"/>
    <cellStyle name="Normal 6 3 13" xfId="6316" xr:uid="{00000000-0005-0000-0000-0000A0180000}"/>
    <cellStyle name="Normal 6 3 2" xfId="6317" xr:uid="{00000000-0005-0000-0000-0000A1180000}"/>
    <cellStyle name="Normal 6 3 2 10" xfId="6318" xr:uid="{00000000-0005-0000-0000-0000A2180000}"/>
    <cellStyle name="Normal 6 3 2 2" xfId="6319" xr:uid="{00000000-0005-0000-0000-0000A3180000}"/>
    <cellStyle name="Normal 6 3 2 2 2" xfId="6320" xr:uid="{00000000-0005-0000-0000-0000A4180000}"/>
    <cellStyle name="Normal 6 3 2 2 2 2" xfId="6321" xr:uid="{00000000-0005-0000-0000-0000A5180000}"/>
    <cellStyle name="Normal 6 3 2 2 2 2 2" xfId="6322" xr:uid="{00000000-0005-0000-0000-0000A6180000}"/>
    <cellStyle name="Normal 6 3 2 2 2 2 2 2" xfId="6323" xr:uid="{00000000-0005-0000-0000-0000A7180000}"/>
    <cellStyle name="Normal 6 3 2 2 2 2 2 3" xfId="6324" xr:uid="{00000000-0005-0000-0000-0000A8180000}"/>
    <cellStyle name="Normal 6 3 2 2 2 2 2 4" xfId="6325" xr:uid="{00000000-0005-0000-0000-0000A9180000}"/>
    <cellStyle name="Normal 6 3 2 2 2 2 3" xfId="6326" xr:uid="{00000000-0005-0000-0000-0000AA180000}"/>
    <cellStyle name="Normal 6 3 2 2 2 2 4" xfId="6327" xr:uid="{00000000-0005-0000-0000-0000AB180000}"/>
    <cellStyle name="Normal 6 3 2 2 2 2 5" xfId="6328" xr:uid="{00000000-0005-0000-0000-0000AC180000}"/>
    <cellStyle name="Normal 6 3 2 2 2 3" xfId="6329" xr:uid="{00000000-0005-0000-0000-0000AD180000}"/>
    <cellStyle name="Normal 6 3 2 2 2 3 2" xfId="6330" xr:uid="{00000000-0005-0000-0000-0000AE180000}"/>
    <cellStyle name="Normal 6 3 2 2 2 3 3" xfId="6331" xr:uid="{00000000-0005-0000-0000-0000AF180000}"/>
    <cellStyle name="Normal 6 3 2 2 2 3 4" xfId="6332" xr:uid="{00000000-0005-0000-0000-0000B0180000}"/>
    <cellStyle name="Normal 6 3 2 2 2 4" xfId="6333" xr:uid="{00000000-0005-0000-0000-0000B1180000}"/>
    <cellStyle name="Normal 6 3 2 2 2 5" xfId="6334" xr:uid="{00000000-0005-0000-0000-0000B2180000}"/>
    <cellStyle name="Normal 6 3 2 2 2 6" xfId="6335" xr:uid="{00000000-0005-0000-0000-0000B3180000}"/>
    <cellStyle name="Normal 6 3 2 2 3" xfId="6336" xr:uid="{00000000-0005-0000-0000-0000B4180000}"/>
    <cellStyle name="Normal 6 3 2 2 3 2" xfId="6337" xr:uid="{00000000-0005-0000-0000-0000B5180000}"/>
    <cellStyle name="Normal 6 3 2 2 3 2 2" xfId="6338" xr:uid="{00000000-0005-0000-0000-0000B6180000}"/>
    <cellStyle name="Normal 6 3 2 2 3 2 3" xfId="6339" xr:uid="{00000000-0005-0000-0000-0000B7180000}"/>
    <cellStyle name="Normal 6 3 2 2 3 2 4" xfId="6340" xr:uid="{00000000-0005-0000-0000-0000B8180000}"/>
    <cellStyle name="Normal 6 3 2 2 3 3" xfId="6341" xr:uid="{00000000-0005-0000-0000-0000B9180000}"/>
    <cellStyle name="Normal 6 3 2 2 3 4" xfId="6342" xr:uid="{00000000-0005-0000-0000-0000BA180000}"/>
    <cellStyle name="Normal 6 3 2 2 3 5" xfId="6343" xr:uid="{00000000-0005-0000-0000-0000BB180000}"/>
    <cellStyle name="Normal 6 3 2 2 4" xfId="6344" xr:uid="{00000000-0005-0000-0000-0000BC180000}"/>
    <cellStyle name="Normal 6 3 2 2 4 2" xfId="6345" xr:uid="{00000000-0005-0000-0000-0000BD180000}"/>
    <cellStyle name="Normal 6 3 2 2 4 3" xfId="6346" xr:uid="{00000000-0005-0000-0000-0000BE180000}"/>
    <cellStyle name="Normal 6 3 2 2 4 4" xfId="6347" xr:uid="{00000000-0005-0000-0000-0000BF180000}"/>
    <cellStyle name="Normal 6 3 2 2 5" xfId="6348" xr:uid="{00000000-0005-0000-0000-0000C0180000}"/>
    <cellStyle name="Normal 6 3 2 2 5 2" xfId="6349" xr:uid="{00000000-0005-0000-0000-0000C1180000}"/>
    <cellStyle name="Normal 6 3 2 2 5 3" xfId="6350" xr:uid="{00000000-0005-0000-0000-0000C2180000}"/>
    <cellStyle name="Normal 6 3 2 2 5 4" xfId="6351" xr:uid="{00000000-0005-0000-0000-0000C3180000}"/>
    <cellStyle name="Normal 6 3 2 2 6" xfId="6352" xr:uid="{00000000-0005-0000-0000-0000C4180000}"/>
    <cellStyle name="Normal 6 3 2 2 7" xfId="6353" xr:uid="{00000000-0005-0000-0000-0000C5180000}"/>
    <cellStyle name="Normal 6 3 2 2 8" xfId="6354" xr:uid="{00000000-0005-0000-0000-0000C6180000}"/>
    <cellStyle name="Normal 6 3 2 3" xfId="6355" xr:uid="{00000000-0005-0000-0000-0000C7180000}"/>
    <cellStyle name="Normal 6 3 2 3 2" xfId="6356" xr:uid="{00000000-0005-0000-0000-0000C8180000}"/>
    <cellStyle name="Normal 6 3 2 3 2 2" xfId="6357" xr:uid="{00000000-0005-0000-0000-0000C9180000}"/>
    <cellStyle name="Normal 6 3 2 3 2 2 2" xfId="6358" xr:uid="{00000000-0005-0000-0000-0000CA180000}"/>
    <cellStyle name="Normal 6 3 2 3 2 2 2 2" xfId="6359" xr:uid="{00000000-0005-0000-0000-0000CB180000}"/>
    <cellStyle name="Normal 6 3 2 3 2 2 2 3" xfId="6360" xr:uid="{00000000-0005-0000-0000-0000CC180000}"/>
    <cellStyle name="Normal 6 3 2 3 2 2 2 4" xfId="6361" xr:uid="{00000000-0005-0000-0000-0000CD180000}"/>
    <cellStyle name="Normal 6 3 2 3 2 2 3" xfId="6362" xr:uid="{00000000-0005-0000-0000-0000CE180000}"/>
    <cellStyle name="Normal 6 3 2 3 2 2 4" xfId="6363" xr:uid="{00000000-0005-0000-0000-0000CF180000}"/>
    <cellStyle name="Normal 6 3 2 3 2 2 5" xfId="6364" xr:uid="{00000000-0005-0000-0000-0000D0180000}"/>
    <cellStyle name="Normal 6 3 2 3 2 3" xfId="6365" xr:uid="{00000000-0005-0000-0000-0000D1180000}"/>
    <cellStyle name="Normal 6 3 2 3 2 3 2" xfId="6366" xr:uid="{00000000-0005-0000-0000-0000D2180000}"/>
    <cellStyle name="Normal 6 3 2 3 2 3 3" xfId="6367" xr:uid="{00000000-0005-0000-0000-0000D3180000}"/>
    <cellStyle name="Normal 6 3 2 3 2 3 4" xfId="6368" xr:uid="{00000000-0005-0000-0000-0000D4180000}"/>
    <cellStyle name="Normal 6 3 2 3 2 4" xfId="6369" xr:uid="{00000000-0005-0000-0000-0000D5180000}"/>
    <cellStyle name="Normal 6 3 2 3 2 5" xfId="6370" xr:uid="{00000000-0005-0000-0000-0000D6180000}"/>
    <cellStyle name="Normal 6 3 2 3 2 6" xfId="6371" xr:uid="{00000000-0005-0000-0000-0000D7180000}"/>
    <cellStyle name="Normal 6 3 2 3 3" xfId="6372" xr:uid="{00000000-0005-0000-0000-0000D8180000}"/>
    <cellStyle name="Normal 6 3 2 3 3 2" xfId="6373" xr:uid="{00000000-0005-0000-0000-0000D9180000}"/>
    <cellStyle name="Normal 6 3 2 3 3 2 2" xfId="6374" xr:uid="{00000000-0005-0000-0000-0000DA180000}"/>
    <cellStyle name="Normal 6 3 2 3 3 2 3" xfId="6375" xr:uid="{00000000-0005-0000-0000-0000DB180000}"/>
    <cellStyle name="Normal 6 3 2 3 3 2 4" xfId="6376" xr:uid="{00000000-0005-0000-0000-0000DC180000}"/>
    <cellStyle name="Normal 6 3 2 3 3 3" xfId="6377" xr:uid="{00000000-0005-0000-0000-0000DD180000}"/>
    <cellStyle name="Normal 6 3 2 3 3 4" xfId="6378" xr:uid="{00000000-0005-0000-0000-0000DE180000}"/>
    <cellStyle name="Normal 6 3 2 3 3 5" xfId="6379" xr:uid="{00000000-0005-0000-0000-0000DF180000}"/>
    <cellStyle name="Normal 6 3 2 3 4" xfId="6380" xr:uid="{00000000-0005-0000-0000-0000E0180000}"/>
    <cellStyle name="Normal 6 3 2 3 4 2" xfId="6381" xr:uid="{00000000-0005-0000-0000-0000E1180000}"/>
    <cellStyle name="Normal 6 3 2 3 4 3" xfId="6382" xr:uid="{00000000-0005-0000-0000-0000E2180000}"/>
    <cellStyle name="Normal 6 3 2 3 4 4" xfId="6383" xr:uid="{00000000-0005-0000-0000-0000E3180000}"/>
    <cellStyle name="Normal 6 3 2 3 5" xfId="6384" xr:uid="{00000000-0005-0000-0000-0000E4180000}"/>
    <cellStyle name="Normal 6 3 2 3 5 2" xfId="6385" xr:uid="{00000000-0005-0000-0000-0000E5180000}"/>
    <cellStyle name="Normal 6 3 2 3 5 3" xfId="6386" xr:uid="{00000000-0005-0000-0000-0000E6180000}"/>
    <cellStyle name="Normal 6 3 2 3 5 4" xfId="6387" xr:uid="{00000000-0005-0000-0000-0000E7180000}"/>
    <cellStyle name="Normal 6 3 2 3 6" xfId="6388" xr:uid="{00000000-0005-0000-0000-0000E8180000}"/>
    <cellStyle name="Normal 6 3 2 3 7" xfId="6389" xr:uid="{00000000-0005-0000-0000-0000E9180000}"/>
    <cellStyle name="Normal 6 3 2 3 8" xfId="6390" xr:uid="{00000000-0005-0000-0000-0000EA180000}"/>
    <cellStyle name="Normal 6 3 2 4" xfId="6391" xr:uid="{00000000-0005-0000-0000-0000EB180000}"/>
    <cellStyle name="Normal 6 3 2 4 2" xfId="6392" xr:uid="{00000000-0005-0000-0000-0000EC180000}"/>
    <cellStyle name="Normal 6 3 2 4 2 2" xfId="6393" xr:uid="{00000000-0005-0000-0000-0000ED180000}"/>
    <cellStyle name="Normal 6 3 2 4 2 2 2" xfId="6394" xr:uid="{00000000-0005-0000-0000-0000EE180000}"/>
    <cellStyle name="Normal 6 3 2 4 2 2 3" xfId="6395" xr:uid="{00000000-0005-0000-0000-0000EF180000}"/>
    <cellStyle name="Normal 6 3 2 4 2 2 4" xfId="6396" xr:uid="{00000000-0005-0000-0000-0000F0180000}"/>
    <cellStyle name="Normal 6 3 2 4 2 3" xfId="6397" xr:uid="{00000000-0005-0000-0000-0000F1180000}"/>
    <cellStyle name="Normal 6 3 2 4 2 4" xfId="6398" xr:uid="{00000000-0005-0000-0000-0000F2180000}"/>
    <cellStyle name="Normal 6 3 2 4 2 5" xfId="6399" xr:uid="{00000000-0005-0000-0000-0000F3180000}"/>
    <cellStyle name="Normal 6 3 2 4 3" xfId="6400" xr:uid="{00000000-0005-0000-0000-0000F4180000}"/>
    <cellStyle name="Normal 6 3 2 4 3 2" xfId="6401" xr:uid="{00000000-0005-0000-0000-0000F5180000}"/>
    <cellStyle name="Normal 6 3 2 4 3 3" xfId="6402" xr:uid="{00000000-0005-0000-0000-0000F6180000}"/>
    <cellStyle name="Normal 6 3 2 4 3 4" xfId="6403" xr:uid="{00000000-0005-0000-0000-0000F7180000}"/>
    <cellStyle name="Normal 6 3 2 4 4" xfId="6404" xr:uid="{00000000-0005-0000-0000-0000F8180000}"/>
    <cellStyle name="Normal 6 3 2 4 5" xfId="6405" xr:uid="{00000000-0005-0000-0000-0000F9180000}"/>
    <cellStyle name="Normal 6 3 2 4 6" xfId="6406" xr:uid="{00000000-0005-0000-0000-0000FA180000}"/>
    <cellStyle name="Normal 6 3 2 5" xfId="6407" xr:uid="{00000000-0005-0000-0000-0000FB180000}"/>
    <cellStyle name="Normal 6 3 2 5 2" xfId="6408" xr:uid="{00000000-0005-0000-0000-0000FC180000}"/>
    <cellStyle name="Normal 6 3 2 5 2 2" xfId="6409" xr:uid="{00000000-0005-0000-0000-0000FD180000}"/>
    <cellStyle name="Normal 6 3 2 5 2 3" xfId="6410" xr:uid="{00000000-0005-0000-0000-0000FE180000}"/>
    <cellStyle name="Normal 6 3 2 5 2 4" xfId="6411" xr:uid="{00000000-0005-0000-0000-0000FF180000}"/>
    <cellStyle name="Normal 6 3 2 5 3" xfId="6412" xr:uid="{00000000-0005-0000-0000-000000190000}"/>
    <cellStyle name="Normal 6 3 2 5 4" xfId="6413" xr:uid="{00000000-0005-0000-0000-000001190000}"/>
    <cellStyle name="Normal 6 3 2 5 5" xfId="6414" xr:uid="{00000000-0005-0000-0000-000002190000}"/>
    <cellStyle name="Normal 6 3 2 6" xfId="6415" xr:uid="{00000000-0005-0000-0000-000003190000}"/>
    <cellStyle name="Normal 6 3 2 6 2" xfId="6416" xr:uid="{00000000-0005-0000-0000-000004190000}"/>
    <cellStyle name="Normal 6 3 2 6 3" xfId="6417" xr:uid="{00000000-0005-0000-0000-000005190000}"/>
    <cellStyle name="Normal 6 3 2 6 4" xfId="6418" xr:uid="{00000000-0005-0000-0000-000006190000}"/>
    <cellStyle name="Normal 6 3 2 7" xfId="6419" xr:uid="{00000000-0005-0000-0000-000007190000}"/>
    <cellStyle name="Normal 6 3 2 7 2" xfId="6420" xr:uid="{00000000-0005-0000-0000-000008190000}"/>
    <cellStyle name="Normal 6 3 2 7 3" xfId="6421" xr:uid="{00000000-0005-0000-0000-000009190000}"/>
    <cellStyle name="Normal 6 3 2 7 4" xfId="6422" xr:uid="{00000000-0005-0000-0000-00000A190000}"/>
    <cellStyle name="Normal 6 3 2 8" xfId="6423" xr:uid="{00000000-0005-0000-0000-00000B190000}"/>
    <cellStyle name="Normal 6 3 2 9" xfId="6424" xr:uid="{00000000-0005-0000-0000-00000C190000}"/>
    <cellStyle name="Normal 6 3 3" xfId="6425" xr:uid="{00000000-0005-0000-0000-00000D190000}"/>
    <cellStyle name="Normal 6 3 3 2" xfId="6426" xr:uid="{00000000-0005-0000-0000-00000E190000}"/>
    <cellStyle name="Normal 6 3 3 2 2" xfId="6427" xr:uid="{00000000-0005-0000-0000-00000F190000}"/>
    <cellStyle name="Normal 6 3 3 2 2 2" xfId="6428" xr:uid="{00000000-0005-0000-0000-000010190000}"/>
    <cellStyle name="Normal 6 3 3 2 2 2 2" xfId="6429" xr:uid="{00000000-0005-0000-0000-000011190000}"/>
    <cellStyle name="Normal 6 3 3 2 2 2 3" xfId="6430" xr:uid="{00000000-0005-0000-0000-000012190000}"/>
    <cellStyle name="Normal 6 3 3 2 2 2 4" xfId="6431" xr:uid="{00000000-0005-0000-0000-000013190000}"/>
    <cellStyle name="Normal 6 3 3 2 2 3" xfId="6432" xr:uid="{00000000-0005-0000-0000-000014190000}"/>
    <cellStyle name="Normal 6 3 3 2 2 4" xfId="6433" xr:uid="{00000000-0005-0000-0000-000015190000}"/>
    <cellStyle name="Normal 6 3 3 2 2 5" xfId="6434" xr:uid="{00000000-0005-0000-0000-000016190000}"/>
    <cellStyle name="Normal 6 3 3 2 3" xfId="6435" xr:uid="{00000000-0005-0000-0000-000017190000}"/>
    <cellStyle name="Normal 6 3 3 2 3 2" xfId="6436" xr:uid="{00000000-0005-0000-0000-000018190000}"/>
    <cellStyle name="Normal 6 3 3 2 3 3" xfId="6437" xr:uid="{00000000-0005-0000-0000-000019190000}"/>
    <cellStyle name="Normal 6 3 3 2 3 4" xfId="6438" xr:uid="{00000000-0005-0000-0000-00001A190000}"/>
    <cellStyle name="Normal 6 3 3 2 4" xfId="6439" xr:uid="{00000000-0005-0000-0000-00001B190000}"/>
    <cellStyle name="Normal 6 3 3 2 5" xfId="6440" xr:uid="{00000000-0005-0000-0000-00001C190000}"/>
    <cellStyle name="Normal 6 3 3 2 6" xfId="6441" xr:uid="{00000000-0005-0000-0000-00001D190000}"/>
    <cellStyle name="Normal 6 3 3 3" xfId="6442" xr:uid="{00000000-0005-0000-0000-00001E190000}"/>
    <cellStyle name="Normal 6 3 3 3 2" xfId="6443" xr:uid="{00000000-0005-0000-0000-00001F190000}"/>
    <cellStyle name="Normal 6 3 3 3 2 2" xfId="6444" xr:uid="{00000000-0005-0000-0000-000020190000}"/>
    <cellStyle name="Normal 6 3 3 3 2 3" xfId="6445" xr:uid="{00000000-0005-0000-0000-000021190000}"/>
    <cellStyle name="Normal 6 3 3 3 2 4" xfId="6446" xr:uid="{00000000-0005-0000-0000-000022190000}"/>
    <cellStyle name="Normal 6 3 3 3 3" xfId="6447" xr:uid="{00000000-0005-0000-0000-000023190000}"/>
    <cellStyle name="Normal 6 3 3 3 4" xfId="6448" xr:uid="{00000000-0005-0000-0000-000024190000}"/>
    <cellStyle name="Normal 6 3 3 3 5" xfId="6449" xr:uid="{00000000-0005-0000-0000-000025190000}"/>
    <cellStyle name="Normal 6 3 3 4" xfId="6450" xr:uid="{00000000-0005-0000-0000-000026190000}"/>
    <cellStyle name="Normal 6 3 3 4 2" xfId="6451" xr:uid="{00000000-0005-0000-0000-000027190000}"/>
    <cellStyle name="Normal 6 3 3 4 3" xfId="6452" xr:uid="{00000000-0005-0000-0000-000028190000}"/>
    <cellStyle name="Normal 6 3 3 4 4" xfId="6453" xr:uid="{00000000-0005-0000-0000-000029190000}"/>
    <cellStyle name="Normal 6 3 3 5" xfId="6454" xr:uid="{00000000-0005-0000-0000-00002A190000}"/>
    <cellStyle name="Normal 6 3 3 5 2" xfId="6455" xr:uid="{00000000-0005-0000-0000-00002B190000}"/>
    <cellStyle name="Normal 6 3 3 5 3" xfId="6456" xr:uid="{00000000-0005-0000-0000-00002C190000}"/>
    <cellStyle name="Normal 6 3 3 5 4" xfId="6457" xr:uid="{00000000-0005-0000-0000-00002D190000}"/>
    <cellStyle name="Normal 6 3 3 6" xfId="6458" xr:uid="{00000000-0005-0000-0000-00002E190000}"/>
    <cellStyle name="Normal 6 3 3 7" xfId="6459" xr:uid="{00000000-0005-0000-0000-00002F190000}"/>
    <cellStyle name="Normal 6 3 3 8" xfId="6460" xr:uid="{00000000-0005-0000-0000-000030190000}"/>
    <cellStyle name="Normal 6 3 4" xfId="6461" xr:uid="{00000000-0005-0000-0000-000031190000}"/>
    <cellStyle name="Normal 6 3 4 2" xfId="6462" xr:uid="{00000000-0005-0000-0000-000032190000}"/>
    <cellStyle name="Normal 6 3 4 2 2" xfId="6463" xr:uid="{00000000-0005-0000-0000-000033190000}"/>
    <cellStyle name="Normal 6 3 4 2 2 2" xfId="6464" xr:uid="{00000000-0005-0000-0000-000034190000}"/>
    <cellStyle name="Normal 6 3 4 2 2 2 2" xfId="6465" xr:uid="{00000000-0005-0000-0000-000035190000}"/>
    <cellStyle name="Normal 6 3 4 2 2 2 3" xfId="6466" xr:uid="{00000000-0005-0000-0000-000036190000}"/>
    <cellStyle name="Normal 6 3 4 2 2 2 4" xfId="6467" xr:uid="{00000000-0005-0000-0000-000037190000}"/>
    <cellStyle name="Normal 6 3 4 2 2 3" xfId="6468" xr:uid="{00000000-0005-0000-0000-000038190000}"/>
    <cellStyle name="Normal 6 3 4 2 2 4" xfId="6469" xr:uid="{00000000-0005-0000-0000-000039190000}"/>
    <cellStyle name="Normal 6 3 4 2 2 5" xfId="6470" xr:uid="{00000000-0005-0000-0000-00003A190000}"/>
    <cellStyle name="Normal 6 3 4 2 3" xfId="6471" xr:uid="{00000000-0005-0000-0000-00003B190000}"/>
    <cellStyle name="Normal 6 3 4 2 3 2" xfId="6472" xr:uid="{00000000-0005-0000-0000-00003C190000}"/>
    <cellStyle name="Normal 6 3 4 2 3 3" xfId="6473" xr:uid="{00000000-0005-0000-0000-00003D190000}"/>
    <cellStyle name="Normal 6 3 4 2 3 4" xfId="6474" xr:uid="{00000000-0005-0000-0000-00003E190000}"/>
    <cellStyle name="Normal 6 3 4 2 4" xfId="6475" xr:uid="{00000000-0005-0000-0000-00003F190000}"/>
    <cellStyle name="Normal 6 3 4 2 5" xfId="6476" xr:uid="{00000000-0005-0000-0000-000040190000}"/>
    <cellStyle name="Normal 6 3 4 2 6" xfId="6477" xr:uid="{00000000-0005-0000-0000-000041190000}"/>
    <cellStyle name="Normal 6 3 4 3" xfId="6478" xr:uid="{00000000-0005-0000-0000-000042190000}"/>
    <cellStyle name="Normal 6 3 4 3 2" xfId="6479" xr:uid="{00000000-0005-0000-0000-000043190000}"/>
    <cellStyle name="Normal 6 3 4 3 2 2" xfId="6480" xr:uid="{00000000-0005-0000-0000-000044190000}"/>
    <cellStyle name="Normal 6 3 4 3 2 3" xfId="6481" xr:uid="{00000000-0005-0000-0000-000045190000}"/>
    <cellStyle name="Normal 6 3 4 3 2 4" xfId="6482" xr:uid="{00000000-0005-0000-0000-000046190000}"/>
    <cellStyle name="Normal 6 3 4 3 3" xfId="6483" xr:uid="{00000000-0005-0000-0000-000047190000}"/>
    <cellStyle name="Normal 6 3 4 3 4" xfId="6484" xr:uid="{00000000-0005-0000-0000-000048190000}"/>
    <cellStyle name="Normal 6 3 4 3 5" xfId="6485" xr:uid="{00000000-0005-0000-0000-000049190000}"/>
    <cellStyle name="Normal 6 3 4 4" xfId="6486" xr:uid="{00000000-0005-0000-0000-00004A190000}"/>
    <cellStyle name="Normal 6 3 4 4 2" xfId="6487" xr:uid="{00000000-0005-0000-0000-00004B190000}"/>
    <cellStyle name="Normal 6 3 4 4 3" xfId="6488" xr:uid="{00000000-0005-0000-0000-00004C190000}"/>
    <cellStyle name="Normal 6 3 4 4 4" xfId="6489" xr:uid="{00000000-0005-0000-0000-00004D190000}"/>
    <cellStyle name="Normal 6 3 4 5" xfId="6490" xr:uid="{00000000-0005-0000-0000-00004E190000}"/>
    <cellStyle name="Normal 6 3 4 5 2" xfId="6491" xr:uid="{00000000-0005-0000-0000-00004F190000}"/>
    <cellStyle name="Normal 6 3 4 5 3" xfId="6492" xr:uid="{00000000-0005-0000-0000-000050190000}"/>
    <cellStyle name="Normal 6 3 4 5 4" xfId="6493" xr:uid="{00000000-0005-0000-0000-000051190000}"/>
    <cellStyle name="Normal 6 3 4 6" xfId="6494" xr:uid="{00000000-0005-0000-0000-000052190000}"/>
    <cellStyle name="Normal 6 3 4 7" xfId="6495" xr:uid="{00000000-0005-0000-0000-000053190000}"/>
    <cellStyle name="Normal 6 3 4 8" xfId="6496" xr:uid="{00000000-0005-0000-0000-000054190000}"/>
    <cellStyle name="Normal 6 3 5" xfId="6497" xr:uid="{00000000-0005-0000-0000-000055190000}"/>
    <cellStyle name="Normal 6 3 5 2" xfId="6498" xr:uid="{00000000-0005-0000-0000-000056190000}"/>
    <cellStyle name="Normal 6 3 5 2 2" xfId="6499" xr:uid="{00000000-0005-0000-0000-000057190000}"/>
    <cellStyle name="Normal 6 3 5 2 2 2" xfId="6500" xr:uid="{00000000-0005-0000-0000-000058190000}"/>
    <cellStyle name="Normal 6 3 5 2 2 3" xfId="6501" xr:uid="{00000000-0005-0000-0000-000059190000}"/>
    <cellStyle name="Normal 6 3 5 2 2 4" xfId="6502" xr:uid="{00000000-0005-0000-0000-00005A190000}"/>
    <cellStyle name="Normal 6 3 5 2 3" xfId="6503" xr:uid="{00000000-0005-0000-0000-00005B190000}"/>
    <cellStyle name="Normal 6 3 5 2 4" xfId="6504" xr:uid="{00000000-0005-0000-0000-00005C190000}"/>
    <cellStyle name="Normal 6 3 5 2 5" xfId="6505" xr:uid="{00000000-0005-0000-0000-00005D190000}"/>
    <cellStyle name="Normal 6 3 5 3" xfId="6506" xr:uid="{00000000-0005-0000-0000-00005E190000}"/>
    <cellStyle name="Normal 6 3 5 3 2" xfId="6507" xr:uid="{00000000-0005-0000-0000-00005F190000}"/>
    <cellStyle name="Normal 6 3 5 3 3" xfId="6508" xr:uid="{00000000-0005-0000-0000-000060190000}"/>
    <cellStyle name="Normal 6 3 5 3 4" xfId="6509" xr:uid="{00000000-0005-0000-0000-000061190000}"/>
    <cellStyle name="Normal 6 3 5 4" xfId="6510" xr:uid="{00000000-0005-0000-0000-000062190000}"/>
    <cellStyle name="Normal 6 3 5 5" xfId="6511" xr:uid="{00000000-0005-0000-0000-000063190000}"/>
    <cellStyle name="Normal 6 3 5 6" xfId="6512" xr:uid="{00000000-0005-0000-0000-000064190000}"/>
    <cellStyle name="Normal 6 3 6" xfId="6513" xr:uid="{00000000-0005-0000-0000-000065190000}"/>
    <cellStyle name="Normal 6 3 6 2" xfId="6514" xr:uid="{00000000-0005-0000-0000-000066190000}"/>
    <cellStyle name="Normal 6 3 6 2 2" xfId="6515" xr:uid="{00000000-0005-0000-0000-000067190000}"/>
    <cellStyle name="Normal 6 3 6 2 3" xfId="6516" xr:uid="{00000000-0005-0000-0000-000068190000}"/>
    <cellStyle name="Normal 6 3 6 2 4" xfId="6517" xr:uid="{00000000-0005-0000-0000-000069190000}"/>
    <cellStyle name="Normal 6 3 6 3" xfId="6518" xr:uid="{00000000-0005-0000-0000-00006A190000}"/>
    <cellStyle name="Normal 6 3 6 4" xfId="6519" xr:uid="{00000000-0005-0000-0000-00006B190000}"/>
    <cellStyle name="Normal 6 3 6 5" xfId="6520" xr:uid="{00000000-0005-0000-0000-00006C190000}"/>
    <cellStyle name="Normal 6 3 7" xfId="6521" xr:uid="{00000000-0005-0000-0000-00006D190000}"/>
    <cellStyle name="Normal 6 3 7 2" xfId="6522" xr:uid="{00000000-0005-0000-0000-00006E190000}"/>
    <cellStyle name="Normal 6 3 7 2 2" xfId="6523" xr:uid="{00000000-0005-0000-0000-00006F190000}"/>
    <cellStyle name="Normal 6 3 7 2 3" xfId="6524" xr:uid="{00000000-0005-0000-0000-000070190000}"/>
    <cellStyle name="Normal 6 3 7 2 4" xfId="6525" xr:uid="{00000000-0005-0000-0000-000071190000}"/>
    <cellStyle name="Normal 6 3 7 3" xfId="6526" xr:uid="{00000000-0005-0000-0000-000072190000}"/>
    <cellStyle name="Normal 6 3 7 4" xfId="6527" xr:uid="{00000000-0005-0000-0000-000073190000}"/>
    <cellStyle name="Normal 6 3 7 5" xfId="6528" xr:uid="{00000000-0005-0000-0000-000074190000}"/>
    <cellStyle name="Normal 6 3 8" xfId="6529" xr:uid="{00000000-0005-0000-0000-000075190000}"/>
    <cellStyle name="Normal 6 3 8 2" xfId="6530" xr:uid="{00000000-0005-0000-0000-000076190000}"/>
    <cellStyle name="Normal 6 3 8 3" xfId="6531" xr:uid="{00000000-0005-0000-0000-000077190000}"/>
    <cellStyle name="Normal 6 3 8 4" xfId="6532" xr:uid="{00000000-0005-0000-0000-000078190000}"/>
    <cellStyle name="Normal 6 3 9" xfId="6533" xr:uid="{00000000-0005-0000-0000-000079190000}"/>
    <cellStyle name="Normal 6 3 9 2" xfId="6534" xr:uid="{00000000-0005-0000-0000-00007A190000}"/>
    <cellStyle name="Normal 6 3 9 3" xfId="6535" xr:uid="{00000000-0005-0000-0000-00007B190000}"/>
    <cellStyle name="Normal 6 3 9 4" xfId="6536" xr:uid="{00000000-0005-0000-0000-00007C190000}"/>
    <cellStyle name="Normal 6 4" xfId="6537" xr:uid="{00000000-0005-0000-0000-00007D190000}"/>
    <cellStyle name="Normal 6 4 10" xfId="6538" xr:uid="{00000000-0005-0000-0000-00007E190000}"/>
    <cellStyle name="Normal 6 4 2" xfId="6539" xr:uid="{00000000-0005-0000-0000-00007F190000}"/>
    <cellStyle name="Normal 6 4 2 2" xfId="6540" xr:uid="{00000000-0005-0000-0000-000080190000}"/>
    <cellStyle name="Normal 6 4 2 2 2" xfId="6541" xr:uid="{00000000-0005-0000-0000-000081190000}"/>
    <cellStyle name="Normal 6 4 2 2 2 2" xfId="6542" xr:uid="{00000000-0005-0000-0000-000082190000}"/>
    <cellStyle name="Normal 6 4 2 2 2 2 2" xfId="6543" xr:uid="{00000000-0005-0000-0000-000083190000}"/>
    <cellStyle name="Normal 6 4 2 2 2 2 3" xfId="6544" xr:uid="{00000000-0005-0000-0000-000084190000}"/>
    <cellStyle name="Normal 6 4 2 2 2 2 4" xfId="6545" xr:uid="{00000000-0005-0000-0000-000085190000}"/>
    <cellStyle name="Normal 6 4 2 2 2 3" xfId="6546" xr:uid="{00000000-0005-0000-0000-000086190000}"/>
    <cellStyle name="Normal 6 4 2 2 2 4" xfId="6547" xr:uid="{00000000-0005-0000-0000-000087190000}"/>
    <cellStyle name="Normal 6 4 2 2 2 5" xfId="6548" xr:uid="{00000000-0005-0000-0000-000088190000}"/>
    <cellStyle name="Normal 6 4 2 2 3" xfId="6549" xr:uid="{00000000-0005-0000-0000-000089190000}"/>
    <cellStyle name="Normal 6 4 2 2 3 2" xfId="6550" xr:uid="{00000000-0005-0000-0000-00008A190000}"/>
    <cellStyle name="Normal 6 4 2 2 3 3" xfId="6551" xr:uid="{00000000-0005-0000-0000-00008B190000}"/>
    <cellStyle name="Normal 6 4 2 2 3 4" xfId="6552" xr:uid="{00000000-0005-0000-0000-00008C190000}"/>
    <cellStyle name="Normal 6 4 2 2 4" xfId="6553" xr:uid="{00000000-0005-0000-0000-00008D190000}"/>
    <cellStyle name="Normal 6 4 2 2 5" xfId="6554" xr:uid="{00000000-0005-0000-0000-00008E190000}"/>
    <cellStyle name="Normal 6 4 2 2 6" xfId="6555" xr:uid="{00000000-0005-0000-0000-00008F190000}"/>
    <cellStyle name="Normal 6 4 2 3" xfId="6556" xr:uid="{00000000-0005-0000-0000-000090190000}"/>
    <cellStyle name="Normal 6 4 2 3 2" xfId="6557" xr:uid="{00000000-0005-0000-0000-000091190000}"/>
    <cellStyle name="Normal 6 4 2 3 2 2" xfId="6558" xr:uid="{00000000-0005-0000-0000-000092190000}"/>
    <cellStyle name="Normal 6 4 2 3 2 3" xfId="6559" xr:uid="{00000000-0005-0000-0000-000093190000}"/>
    <cellStyle name="Normal 6 4 2 3 2 4" xfId="6560" xr:uid="{00000000-0005-0000-0000-000094190000}"/>
    <cellStyle name="Normal 6 4 2 3 3" xfId="6561" xr:uid="{00000000-0005-0000-0000-000095190000}"/>
    <cellStyle name="Normal 6 4 2 3 4" xfId="6562" xr:uid="{00000000-0005-0000-0000-000096190000}"/>
    <cellStyle name="Normal 6 4 2 3 5" xfId="6563" xr:uid="{00000000-0005-0000-0000-000097190000}"/>
    <cellStyle name="Normal 6 4 2 4" xfId="6564" xr:uid="{00000000-0005-0000-0000-000098190000}"/>
    <cellStyle name="Normal 6 4 2 4 2" xfId="6565" xr:uid="{00000000-0005-0000-0000-000099190000}"/>
    <cellStyle name="Normal 6 4 2 4 3" xfId="6566" xr:uid="{00000000-0005-0000-0000-00009A190000}"/>
    <cellStyle name="Normal 6 4 2 4 4" xfId="6567" xr:uid="{00000000-0005-0000-0000-00009B190000}"/>
    <cellStyle name="Normal 6 4 2 5" xfId="6568" xr:uid="{00000000-0005-0000-0000-00009C190000}"/>
    <cellStyle name="Normal 6 4 2 5 2" xfId="6569" xr:uid="{00000000-0005-0000-0000-00009D190000}"/>
    <cellStyle name="Normal 6 4 2 5 3" xfId="6570" xr:uid="{00000000-0005-0000-0000-00009E190000}"/>
    <cellStyle name="Normal 6 4 2 5 4" xfId="6571" xr:uid="{00000000-0005-0000-0000-00009F190000}"/>
    <cellStyle name="Normal 6 4 2 6" xfId="6572" xr:uid="{00000000-0005-0000-0000-0000A0190000}"/>
    <cellStyle name="Normal 6 4 2 7" xfId="6573" xr:uid="{00000000-0005-0000-0000-0000A1190000}"/>
    <cellStyle name="Normal 6 4 2 8" xfId="6574" xr:uid="{00000000-0005-0000-0000-0000A2190000}"/>
    <cellStyle name="Normal 6 4 3" xfId="6575" xr:uid="{00000000-0005-0000-0000-0000A3190000}"/>
    <cellStyle name="Normal 6 4 3 2" xfId="6576" xr:uid="{00000000-0005-0000-0000-0000A4190000}"/>
    <cellStyle name="Normal 6 4 3 2 2" xfId="6577" xr:uid="{00000000-0005-0000-0000-0000A5190000}"/>
    <cellStyle name="Normal 6 4 3 2 2 2" xfId="6578" xr:uid="{00000000-0005-0000-0000-0000A6190000}"/>
    <cellStyle name="Normal 6 4 3 2 2 2 2" xfId="6579" xr:uid="{00000000-0005-0000-0000-0000A7190000}"/>
    <cellStyle name="Normal 6 4 3 2 2 2 3" xfId="6580" xr:uid="{00000000-0005-0000-0000-0000A8190000}"/>
    <cellStyle name="Normal 6 4 3 2 2 2 4" xfId="6581" xr:uid="{00000000-0005-0000-0000-0000A9190000}"/>
    <cellStyle name="Normal 6 4 3 2 2 3" xfId="6582" xr:uid="{00000000-0005-0000-0000-0000AA190000}"/>
    <cellStyle name="Normal 6 4 3 2 2 4" xfId="6583" xr:uid="{00000000-0005-0000-0000-0000AB190000}"/>
    <cellStyle name="Normal 6 4 3 2 2 5" xfId="6584" xr:uid="{00000000-0005-0000-0000-0000AC190000}"/>
    <cellStyle name="Normal 6 4 3 2 3" xfId="6585" xr:uid="{00000000-0005-0000-0000-0000AD190000}"/>
    <cellStyle name="Normal 6 4 3 2 3 2" xfId="6586" xr:uid="{00000000-0005-0000-0000-0000AE190000}"/>
    <cellStyle name="Normal 6 4 3 2 3 3" xfId="6587" xr:uid="{00000000-0005-0000-0000-0000AF190000}"/>
    <cellStyle name="Normal 6 4 3 2 3 4" xfId="6588" xr:uid="{00000000-0005-0000-0000-0000B0190000}"/>
    <cellStyle name="Normal 6 4 3 2 4" xfId="6589" xr:uid="{00000000-0005-0000-0000-0000B1190000}"/>
    <cellStyle name="Normal 6 4 3 2 5" xfId="6590" xr:uid="{00000000-0005-0000-0000-0000B2190000}"/>
    <cellStyle name="Normal 6 4 3 2 6" xfId="6591" xr:uid="{00000000-0005-0000-0000-0000B3190000}"/>
    <cellStyle name="Normal 6 4 3 3" xfId="6592" xr:uid="{00000000-0005-0000-0000-0000B4190000}"/>
    <cellStyle name="Normal 6 4 3 3 2" xfId="6593" xr:uid="{00000000-0005-0000-0000-0000B5190000}"/>
    <cellStyle name="Normal 6 4 3 3 2 2" xfId="6594" xr:uid="{00000000-0005-0000-0000-0000B6190000}"/>
    <cellStyle name="Normal 6 4 3 3 2 3" xfId="6595" xr:uid="{00000000-0005-0000-0000-0000B7190000}"/>
    <cellStyle name="Normal 6 4 3 3 2 4" xfId="6596" xr:uid="{00000000-0005-0000-0000-0000B8190000}"/>
    <cellStyle name="Normal 6 4 3 3 3" xfId="6597" xr:uid="{00000000-0005-0000-0000-0000B9190000}"/>
    <cellStyle name="Normal 6 4 3 3 4" xfId="6598" xr:uid="{00000000-0005-0000-0000-0000BA190000}"/>
    <cellStyle name="Normal 6 4 3 3 5" xfId="6599" xr:uid="{00000000-0005-0000-0000-0000BB190000}"/>
    <cellStyle name="Normal 6 4 3 4" xfId="6600" xr:uid="{00000000-0005-0000-0000-0000BC190000}"/>
    <cellStyle name="Normal 6 4 3 4 2" xfId="6601" xr:uid="{00000000-0005-0000-0000-0000BD190000}"/>
    <cellStyle name="Normal 6 4 3 4 3" xfId="6602" xr:uid="{00000000-0005-0000-0000-0000BE190000}"/>
    <cellStyle name="Normal 6 4 3 4 4" xfId="6603" xr:uid="{00000000-0005-0000-0000-0000BF190000}"/>
    <cellStyle name="Normal 6 4 3 5" xfId="6604" xr:uid="{00000000-0005-0000-0000-0000C0190000}"/>
    <cellStyle name="Normal 6 4 3 5 2" xfId="6605" xr:uid="{00000000-0005-0000-0000-0000C1190000}"/>
    <cellStyle name="Normal 6 4 3 5 3" xfId="6606" xr:uid="{00000000-0005-0000-0000-0000C2190000}"/>
    <cellStyle name="Normal 6 4 3 5 4" xfId="6607" xr:uid="{00000000-0005-0000-0000-0000C3190000}"/>
    <cellStyle name="Normal 6 4 3 6" xfId="6608" xr:uid="{00000000-0005-0000-0000-0000C4190000}"/>
    <cellStyle name="Normal 6 4 3 7" xfId="6609" xr:uid="{00000000-0005-0000-0000-0000C5190000}"/>
    <cellStyle name="Normal 6 4 3 8" xfId="6610" xr:uid="{00000000-0005-0000-0000-0000C6190000}"/>
    <cellStyle name="Normal 6 4 4" xfId="6611" xr:uid="{00000000-0005-0000-0000-0000C7190000}"/>
    <cellStyle name="Normal 6 4 4 2" xfId="6612" xr:uid="{00000000-0005-0000-0000-0000C8190000}"/>
    <cellStyle name="Normal 6 4 4 2 2" xfId="6613" xr:uid="{00000000-0005-0000-0000-0000C9190000}"/>
    <cellStyle name="Normal 6 4 4 2 2 2" xfId="6614" xr:uid="{00000000-0005-0000-0000-0000CA190000}"/>
    <cellStyle name="Normal 6 4 4 2 2 3" xfId="6615" xr:uid="{00000000-0005-0000-0000-0000CB190000}"/>
    <cellStyle name="Normal 6 4 4 2 2 4" xfId="6616" xr:uid="{00000000-0005-0000-0000-0000CC190000}"/>
    <cellStyle name="Normal 6 4 4 2 3" xfId="6617" xr:uid="{00000000-0005-0000-0000-0000CD190000}"/>
    <cellStyle name="Normal 6 4 4 2 4" xfId="6618" xr:uid="{00000000-0005-0000-0000-0000CE190000}"/>
    <cellStyle name="Normal 6 4 4 2 5" xfId="6619" xr:uid="{00000000-0005-0000-0000-0000CF190000}"/>
    <cellStyle name="Normal 6 4 4 3" xfId="6620" xr:uid="{00000000-0005-0000-0000-0000D0190000}"/>
    <cellStyle name="Normal 6 4 4 3 2" xfId="6621" xr:uid="{00000000-0005-0000-0000-0000D1190000}"/>
    <cellStyle name="Normal 6 4 4 3 3" xfId="6622" xr:uid="{00000000-0005-0000-0000-0000D2190000}"/>
    <cellStyle name="Normal 6 4 4 3 4" xfId="6623" xr:uid="{00000000-0005-0000-0000-0000D3190000}"/>
    <cellStyle name="Normal 6 4 4 4" xfId="6624" xr:uid="{00000000-0005-0000-0000-0000D4190000}"/>
    <cellStyle name="Normal 6 4 4 5" xfId="6625" xr:uid="{00000000-0005-0000-0000-0000D5190000}"/>
    <cellStyle name="Normal 6 4 4 6" xfId="6626" xr:uid="{00000000-0005-0000-0000-0000D6190000}"/>
    <cellStyle name="Normal 6 4 5" xfId="6627" xr:uid="{00000000-0005-0000-0000-0000D7190000}"/>
    <cellStyle name="Normal 6 4 5 2" xfId="6628" xr:uid="{00000000-0005-0000-0000-0000D8190000}"/>
    <cellStyle name="Normal 6 4 5 2 2" xfId="6629" xr:uid="{00000000-0005-0000-0000-0000D9190000}"/>
    <cellStyle name="Normal 6 4 5 2 3" xfId="6630" xr:uid="{00000000-0005-0000-0000-0000DA190000}"/>
    <cellStyle name="Normal 6 4 5 2 4" xfId="6631" xr:uid="{00000000-0005-0000-0000-0000DB190000}"/>
    <cellStyle name="Normal 6 4 5 3" xfId="6632" xr:uid="{00000000-0005-0000-0000-0000DC190000}"/>
    <cellStyle name="Normal 6 4 5 4" xfId="6633" xr:uid="{00000000-0005-0000-0000-0000DD190000}"/>
    <cellStyle name="Normal 6 4 5 5" xfId="6634" xr:uid="{00000000-0005-0000-0000-0000DE190000}"/>
    <cellStyle name="Normal 6 4 6" xfId="6635" xr:uid="{00000000-0005-0000-0000-0000DF190000}"/>
    <cellStyle name="Normal 6 4 6 2" xfId="6636" xr:uid="{00000000-0005-0000-0000-0000E0190000}"/>
    <cellStyle name="Normal 6 4 6 3" xfId="6637" xr:uid="{00000000-0005-0000-0000-0000E1190000}"/>
    <cellStyle name="Normal 6 4 6 4" xfId="6638" xr:uid="{00000000-0005-0000-0000-0000E2190000}"/>
    <cellStyle name="Normal 6 4 7" xfId="6639" xr:uid="{00000000-0005-0000-0000-0000E3190000}"/>
    <cellStyle name="Normal 6 4 7 2" xfId="6640" xr:uid="{00000000-0005-0000-0000-0000E4190000}"/>
    <cellStyle name="Normal 6 4 7 3" xfId="6641" xr:uid="{00000000-0005-0000-0000-0000E5190000}"/>
    <cellStyle name="Normal 6 4 7 4" xfId="6642" xr:uid="{00000000-0005-0000-0000-0000E6190000}"/>
    <cellStyle name="Normal 6 4 8" xfId="6643" xr:uid="{00000000-0005-0000-0000-0000E7190000}"/>
    <cellStyle name="Normal 6 4 9" xfId="6644" xr:uid="{00000000-0005-0000-0000-0000E8190000}"/>
    <cellStyle name="Normal 6 5" xfId="6645" xr:uid="{00000000-0005-0000-0000-0000E9190000}"/>
    <cellStyle name="Normal 6 5 2" xfId="6646" xr:uid="{00000000-0005-0000-0000-0000EA190000}"/>
    <cellStyle name="Normal 6 5 2 2" xfId="6647" xr:uid="{00000000-0005-0000-0000-0000EB190000}"/>
    <cellStyle name="Normal 6 5 2 2 2" xfId="6648" xr:uid="{00000000-0005-0000-0000-0000EC190000}"/>
    <cellStyle name="Normal 6 5 2 2 2 2" xfId="6649" xr:uid="{00000000-0005-0000-0000-0000ED190000}"/>
    <cellStyle name="Normal 6 5 2 2 2 3" xfId="6650" xr:uid="{00000000-0005-0000-0000-0000EE190000}"/>
    <cellStyle name="Normal 6 5 2 2 2 4" xfId="6651" xr:uid="{00000000-0005-0000-0000-0000EF190000}"/>
    <cellStyle name="Normal 6 5 2 2 3" xfId="6652" xr:uid="{00000000-0005-0000-0000-0000F0190000}"/>
    <cellStyle name="Normal 6 5 2 2 4" xfId="6653" xr:uid="{00000000-0005-0000-0000-0000F1190000}"/>
    <cellStyle name="Normal 6 5 2 2 5" xfId="6654" xr:uid="{00000000-0005-0000-0000-0000F2190000}"/>
    <cellStyle name="Normal 6 5 2 3" xfId="6655" xr:uid="{00000000-0005-0000-0000-0000F3190000}"/>
    <cellStyle name="Normal 6 5 2 3 2" xfId="6656" xr:uid="{00000000-0005-0000-0000-0000F4190000}"/>
    <cellStyle name="Normal 6 5 2 3 3" xfId="6657" xr:uid="{00000000-0005-0000-0000-0000F5190000}"/>
    <cellStyle name="Normal 6 5 2 3 4" xfId="6658" xr:uid="{00000000-0005-0000-0000-0000F6190000}"/>
    <cellStyle name="Normal 6 5 2 4" xfId="6659" xr:uid="{00000000-0005-0000-0000-0000F7190000}"/>
    <cellStyle name="Normal 6 5 2 5" xfId="6660" xr:uid="{00000000-0005-0000-0000-0000F8190000}"/>
    <cellStyle name="Normal 6 5 2 6" xfId="6661" xr:uid="{00000000-0005-0000-0000-0000F9190000}"/>
    <cellStyle name="Normal 6 5 3" xfId="6662" xr:uid="{00000000-0005-0000-0000-0000FA190000}"/>
    <cellStyle name="Normal 6 5 3 2" xfId="6663" xr:uid="{00000000-0005-0000-0000-0000FB190000}"/>
    <cellStyle name="Normal 6 5 3 2 2" xfId="6664" xr:uid="{00000000-0005-0000-0000-0000FC190000}"/>
    <cellStyle name="Normal 6 5 3 2 3" xfId="6665" xr:uid="{00000000-0005-0000-0000-0000FD190000}"/>
    <cellStyle name="Normal 6 5 3 2 4" xfId="6666" xr:uid="{00000000-0005-0000-0000-0000FE190000}"/>
    <cellStyle name="Normal 6 5 3 3" xfId="6667" xr:uid="{00000000-0005-0000-0000-0000FF190000}"/>
    <cellStyle name="Normal 6 5 3 4" xfId="6668" xr:uid="{00000000-0005-0000-0000-0000001A0000}"/>
    <cellStyle name="Normal 6 5 3 5" xfId="6669" xr:uid="{00000000-0005-0000-0000-0000011A0000}"/>
    <cellStyle name="Normal 6 5 4" xfId="6670" xr:uid="{00000000-0005-0000-0000-0000021A0000}"/>
    <cellStyle name="Normal 6 5 4 2" xfId="6671" xr:uid="{00000000-0005-0000-0000-0000031A0000}"/>
    <cellStyle name="Normal 6 5 4 3" xfId="6672" xr:uid="{00000000-0005-0000-0000-0000041A0000}"/>
    <cellStyle name="Normal 6 5 4 4" xfId="6673" xr:uid="{00000000-0005-0000-0000-0000051A0000}"/>
    <cellStyle name="Normal 6 5 5" xfId="6674" xr:uid="{00000000-0005-0000-0000-0000061A0000}"/>
    <cellStyle name="Normal 6 5 5 2" xfId="6675" xr:uid="{00000000-0005-0000-0000-0000071A0000}"/>
    <cellStyle name="Normal 6 5 5 3" xfId="6676" xr:uid="{00000000-0005-0000-0000-0000081A0000}"/>
    <cellStyle name="Normal 6 5 5 4" xfId="6677" xr:uid="{00000000-0005-0000-0000-0000091A0000}"/>
    <cellStyle name="Normal 6 5 6" xfId="6678" xr:uid="{00000000-0005-0000-0000-00000A1A0000}"/>
    <cellStyle name="Normal 6 5 7" xfId="6679" xr:uid="{00000000-0005-0000-0000-00000B1A0000}"/>
    <cellStyle name="Normal 6 5 8" xfId="6680" xr:uid="{00000000-0005-0000-0000-00000C1A0000}"/>
    <cellStyle name="Normal 6 6" xfId="6681" xr:uid="{00000000-0005-0000-0000-00000D1A0000}"/>
    <cellStyle name="Normal 6 6 2" xfId="6682" xr:uid="{00000000-0005-0000-0000-00000E1A0000}"/>
    <cellStyle name="Normal 6 6 2 2" xfId="6683" xr:uid="{00000000-0005-0000-0000-00000F1A0000}"/>
    <cellStyle name="Normal 6 6 2 2 2" xfId="6684" xr:uid="{00000000-0005-0000-0000-0000101A0000}"/>
    <cellStyle name="Normal 6 6 2 2 2 2" xfId="6685" xr:uid="{00000000-0005-0000-0000-0000111A0000}"/>
    <cellStyle name="Normal 6 6 2 2 2 3" xfId="6686" xr:uid="{00000000-0005-0000-0000-0000121A0000}"/>
    <cellStyle name="Normal 6 6 2 2 2 4" xfId="6687" xr:uid="{00000000-0005-0000-0000-0000131A0000}"/>
    <cellStyle name="Normal 6 6 2 2 3" xfId="6688" xr:uid="{00000000-0005-0000-0000-0000141A0000}"/>
    <cellStyle name="Normal 6 6 2 2 4" xfId="6689" xr:uid="{00000000-0005-0000-0000-0000151A0000}"/>
    <cellStyle name="Normal 6 6 2 2 5" xfId="6690" xr:uid="{00000000-0005-0000-0000-0000161A0000}"/>
    <cellStyle name="Normal 6 6 2 3" xfId="6691" xr:uid="{00000000-0005-0000-0000-0000171A0000}"/>
    <cellStyle name="Normal 6 6 2 3 2" xfId="6692" xr:uid="{00000000-0005-0000-0000-0000181A0000}"/>
    <cellStyle name="Normal 6 6 2 3 3" xfId="6693" xr:uid="{00000000-0005-0000-0000-0000191A0000}"/>
    <cellStyle name="Normal 6 6 2 3 4" xfId="6694" xr:uid="{00000000-0005-0000-0000-00001A1A0000}"/>
    <cellStyle name="Normal 6 6 2 4" xfId="6695" xr:uid="{00000000-0005-0000-0000-00001B1A0000}"/>
    <cellStyle name="Normal 6 6 2 5" xfId="6696" xr:uid="{00000000-0005-0000-0000-00001C1A0000}"/>
    <cellStyle name="Normal 6 6 2 6" xfId="6697" xr:uid="{00000000-0005-0000-0000-00001D1A0000}"/>
    <cellStyle name="Normal 6 6 3" xfId="6698" xr:uid="{00000000-0005-0000-0000-00001E1A0000}"/>
    <cellStyle name="Normal 6 6 3 2" xfId="6699" xr:uid="{00000000-0005-0000-0000-00001F1A0000}"/>
    <cellStyle name="Normal 6 6 3 2 2" xfId="6700" xr:uid="{00000000-0005-0000-0000-0000201A0000}"/>
    <cellStyle name="Normal 6 6 3 2 3" xfId="6701" xr:uid="{00000000-0005-0000-0000-0000211A0000}"/>
    <cellStyle name="Normal 6 6 3 2 4" xfId="6702" xr:uid="{00000000-0005-0000-0000-0000221A0000}"/>
    <cellStyle name="Normal 6 6 3 3" xfId="6703" xr:uid="{00000000-0005-0000-0000-0000231A0000}"/>
    <cellStyle name="Normal 6 6 3 4" xfId="6704" xr:uid="{00000000-0005-0000-0000-0000241A0000}"/>
    <cellStyle name="Normal 6 6 3 5" xfId="6705" xr:uid="{00000000-0005-0000-0000-0000251A0000}"/>
    <cellStyle name="Normal 6 6 4" xfId="6706" xr:uid="{00000000-0005-0000-0000-0000261A0000}"/>
    <cellStyle name="Normal 6 6 4 2" xfId="6707" xr:uid="{00000000-0005-0000-0000-0000271A0000}"/>
    <cellStyle name="Normal 6 6 4 3" xfId="6708" xr:uid="{00000000-0005-0000-0000-0000281A0000}"/>
    <cellStyle name="Normal 6 6 4 4" xfId="6709" xr:uid="{00000000-0005-0000-0000-0000291A0000}"/>
    <cellStyle name="Normal 6 6 5" xfId="6710" xr:uid="{00000000-0005-0000-0000-00002A1A0000}"/>
    <cellStyle name="Normal 6 6 5 2" xfId="6711" xr:uid="{00000000-0005-0000-0000-00002B1A0000}"/>
    <cellStyle name="Normal 6 6 5 3" xfId="6712" xr:uid="{00000000-0005-0000-0000-00002C1A0000}"/>
    <cellStyle name="Normal 6 6 5 4" xfId="6713" xr:uid="{00000000-0005-0000-0000-00002D1A0000}"/>
    <cellStyle name="Normal 6 6 6" xfId="6714" xr:uid="{00000000-0005-0000-0000-00002E1A0000}"/>
    <cellStyle name="Normal 6 6 7" xfId="6715" xr:uid="{00000000-0005-0000-0000-00002F1A0000}"/>
    <cellStyle name="Normal 6 6 8" xfId="6716" xr:uid="{00000000-0005-0000-0000-0000301A0000}"/>
    <cellStyle name="Normal 6 7" xfId="6717" xr:uid="{00000000-0005-0000-0000-0000311A0000}"/>
    <cellStyle name="Normal 6 7 2" xfId="6718" xr:uid="{00000000-0005-0000-0000-0000321A0000}"/>
    <cellStyle name="Normal 6 7 2 2" xfId="6719" xr:uid="{00000000-0005-0000-0000-0000331A0000}"/>
    <cellStyle name="Normal 6 7 2 2 2" xfId="6720" xr:uid="{00000000-0005-0000-0000-0000341A0000}"/>
    <cellStyle name="Normal 6 7 2 2 3" xfId="6721" xr:uid="{00000000-0005-0000-0000-0000351A0000}"/>
    <cellStyle name="Normal 6 7 2 2 4" xfId="6722" xr:uid="{00000000-0005-0000-0000-0000361A0000}"/>
    <cellStyle name="Normal 6 7 2 3" xfId="6723" xr:uid="{00000000-0005-0000-0000-0000371A0000}"/>
    <cellStyle name="Normal 6 7 2 4" xfId="6724" xr:uid="{00000000-0005-0000-0000-0000381A0000}"/>
    <cellStyle name="Normal 6 7 2 5" xfId="6725" xr:uid="{00000000-0005-0000-0000-0000391A0000}"/>
    <cellStyle name="Normal 6 7 3" xfId="6726" xr:uid="{00000000-0005-0000-0000-00003A1A0000}"/>
    <cellStyle name="Normal 6 7 3 2" xfId="6727" xr:uid="{00000000-0005-0000-0000-00003B1A0000}"/>
    <cellStyle name="Normal 6 7 3 3" xfId="6728" xr:uid="{00000000-0005-0000-0000-00003C1A0000}"/>
    <cellStyle name="Normal 6 7 3 4" xfId="6729" xr:uid="{00000000-0005-0000-0000-00003D1A0000}"/>
    <cellStyle name="Normal 6 7 4" xfId="6730" xr:uid="{00000000-0005-0000-0000-00003E1A0000}"/>
    <cellStyle name="Normal 6 7 5" xfId="6731" xr:uid="{00000000-0005-0000-0000-00003F1A0000}"/>
    <cellStyle name="Normal 6 7 6" xfId="6732" xr:uid="{00000000-0005-0000-0000-0000401A0000}"/>
    <cellStyle name="Normal 6 8" xfId="6733" xr:uid="{00000000-0005-0000-0000-0000411A0000}"/>
    <cellStyle name="Normal 6 8 2" xfId="6734" xr:uid="{00000000-0005-0000-0000-0000421A0000}"/>
    <cellStyle name="Normal 6 8 2 2" xfId="6735" xr:uid="{00000000-0005-0000-0000-0000431A0000}"/>
    <cellStyle name="Normal 6 8 2 3" xfId="6736" xr:uid="{00000000-0005-0000-0000-0000441A0000}"/>
    <cellStyle name="Normal 6 8 2 4" xfId="6737" xr:uid="{00000000-0005-0000-0000-0000451A0000}"/>
    <cellStyle name="Normal 6 8 3" xfId="6738" xr:uid="{00000000-0005-0000-0000-0000461A0000}"/>
    <cellStyle name="Normal 6 8 4" xfId="6739" xr:uid="{00000000-0005-0000-0000-0000471A0000}"/>
    <cellStyle name="Normal 6 8 5" xfId="6740" xr:uid="{00000000-0005-0000-0000-0000481A0000}"/>
    <cellStyle name="Normal 6 9" xfId="6741" xr:uid="{00000000-0005-0000-0000-0000491A0000}"/>
    <cellStyle name="Normal 6 9 2" xfId="6742" xr:uid="{00000000-0005-0000-0000-00004A1A0000}"/>
    <cellStyle name="Normal 6 9 2 2" xfId="6743" xr:uid="{00000000-0005-0000-0000-00004B1A0000}"/>
    <cellStyle name="Normal 6 9 2 3" xfId="6744" xr:uid="{00000000-0005-0000-0000-00004C1A0000}"/>
    <cellStyle name="Normal 6 9 2 4" xfId="6745" xr:uid="{00000000-0005-0000-0000-00004D1A0000}"/>
    <cellStyle name="Normal 6 9 3" xfId="6746" xr:uid="{00000000-0005-0000-0000-00004E1A0000}"/>
    <cellStyle name="Normal 6 9 4" xfId="6747" xr:uid="{00000000-0005-0000-0000-00004F1A0000}"/>
    <cellStyle name="Normal 6 9 5" xfId="6748" xr:uid="{00000000-0005-0000-0000-0000501A0000}"/>
    <cellStyle name="Normal 7" xfId="6749" xr:uid="{00000000-0005-0000-0000-0000511A0000}"/>
    <cellStyle name="Normal 7 10" xfId="6750" xr:uid="{00000000-0005-0000-0000-0000521A0000}"/>
    <cellStyle name="Normal 7 10 2" xfId="6751" xr:uid="{00000000-0005-0000-0000-0000531A0000}"/>
    <cellStyle name="Normal 7 10 3" xfId="6752" xr:uid="{00000000-0005-0000-0000-0000541A0000}"/>
    <cellStyle name="Normal 7 10 4" xfId="6753" xr:uid="{00000000-0005-0000-0000-0000551A0000}"/>
    <cellStyle name="Normal 7 11" xfId="6754" xr:uid="{00000000-0005-0000-0000-0000561A0000}"/>
    <cellStyle name="Normal 7 11 2" xfId="6755" xr:uid="{00000000-0005-0000-0000-0000571A0000}"/>
    <cellStyle name="Normal 7 11 3" xfId="6756" xr:uid="{00000000-0005-0000-0000-0000581A0000}"/>
    <cellStyle name="Normal 7 11 4" xfId="6757" xr:uid="{00000000-0005-0000-0000-0000591A0000}"/>
    <cellStyle name="Normal 7 12" xfId="6758" xr:uid="{00000000-0005-0000-0000-00005A1A0000}"/>
    <cellStyle name="Normal 7 12 2" xfId="6759" xr:uid="{00000000-0005-0000-0000-00005B1A0000}"/>
    <cellStyle name="Normal 7 12 3" xfId="6760" xr:uid="{00000000-0005-0000-0000-00005C1A0000}"/>
    <cellStyle name="Normal 7 12 4" xfId="6761" xr:uid="{00000000-0005-0000-0000-00005D1A0000}"/>
    <cellStyle name="Normal 7 13" xfId="6762" xr:uid="{00000000-0005-0000-0000-00005E1A0000}"/>
    <cellStyle name="Normal 7 14" xfId="6763" xr:uid="{00000000-0005-0000-0000-00005F1A0000}"/>
    <cellStyle name="Normal 7 15" xfId="6764" xr:uid="{00000000-0005-0000-0000-0000601A0000}"/>
    <cellStyle name="Normal 7 2" xfId="6765" xr:uid="{00000000-0005-0000-0000-0000611A0000}"/>
    <cellStyle name="Normal 7 2 10" xfId="6766" xr:uid="{00000000-0005-0000-0000-0000621A0000}"/>
    <cellStyle name="Normal 7 2 10 2" xfId="6767" xr:uid="{00000000-0005-0000-0000-0000631A0000}"/>
    <cellStyle name="Normal 7 2 10 3" xfId="6768" xr:uid="{00000000-0005-0000-0000-0000641A0000}"/>
    <cellStyle name="Normal 7 2 10 4" xfId="6769" xr:uid="{00000000-0005-0000-0000-0000651A0000}"/>
    <cellStyle name="Normal 7 2 11" xfId="6770" xr:uid="{00000000-0005-0000-0000-0000661A0000}"/>
    <cellStyle name="Normal 7 2 11 2" xfId="6771" xr:uid="{00000000-0005-0000-0000-0000671A0000}"/>
    <cellStyle name="Normal 7 2 11 3" xfId="6772" xr:uid="{00000000-0005-0000-0000-0000681A0000}"/>
    <cellStyle name="Normal 7 2 11 4" xfId="6773" xr:uid="{00000000-0005-0000-0000-0000691A0000}"/>
    <cellStyle name="Normal 7 2 12" xfId="6774" xr:uid="{00000000-0005-0000-0000-00006A1A0000}"/>
    <cellStyle name="Normal 7 2 13" xfId="6775" xr:uid="{00000000-0005-0000-0000-00006B1A0000}"/>
    <cellStyle name="Normal 7 2 14" xfId="6776" xr:uid="{00000000-0005-0000-0000-00006C1A0000}"/>
    <cellStyle name="Normal 7 2 2" xfId="6777" xr:uid="{00000000-0005-0000-0000-00006D1A0000}"/>
    <cellStyle name="Normal 7 2 2 10" xfId="6778" xr:uid="{00000000-0005-0000-0000-00006E1A0000}"/>
    <cellStyle name="Normal 7 2 2 10 2" xfId="6779" xr:uid="{00000000-0005-0000-0000-00006F1A0000}"/>
    <cellStyle name="Normal 7 2 2 10 3" xfId="6780" xr:uid="{00000000-0005-0000-0000-0000701A0000}"/>
    <cellStyle name="Normal 7 2 2 10 4" xfId="6781" xr:uid="{00000000-0005-0000-0000-0000711A0000}"/>
    <cellStyle name="Normal 7 2 2 11" xfId="6782" xr:uid="{00000000-0005-0000-0000-0000721A0000}"/>
    <cellStyle name="Normal 7 2 2 12" xfId="6783" xr:uid="{00000000-0005-0000-0000-0000731A0000}"/>
    <cellStyle name="Normal 7 2 2 13" xfId="6784" xr:uid="{00000000-0005-0000-0000-0000741A0000}"/>
    <cellStyle name="Normal 7 2 2 2" xfId="6785" xr:uid="{00000000-0005-0000-0000-0000751A0000}"/>
    <cellStyle name="Normal 7 2 2 2 10" xfId="6786" xr:uid="{00000000-0005-0000-0000-0000761A0000}"/>
    <cellStyle name="Normal 7 2 2 2 2" xfId="6787" xr:uid="{00000000-0005-0000-0000-0000771A0000}"/>
    <cellStyle name="Normal 7 2 2 2 2 2" xfId="6788" xr:uid="{00000000-0005-0000-0000-0000781A0000}"/>
    <cellStyle name="Normal 7 2 2 2 2 2 2" xfId="6789" xr:uid="{00000000-0005-0000-0000-0000791A0000}"/>
    <cellStyle name="Normal 7 2 2 2 2 2 2 2" xfId="6790" xr:uid="{00000000-0005-0000-0000-00007A1A0000}"/>
    <cellStyle name="Normal 7 2 2 2 2 2 2 2 2" xfId="6791" xr:uid="{00000000-0005-0000-0000-00007B1A0000}"/>
    <cellStyle name="Normal 7 2 2 2 2 2 2 2 3" xfId="6792" xr:uid="{00000000-0005-0000-0000-00007C1A0000}"/>
    <cellStyle name="Normal 7 2 2 2 2 2 2 2 4" xfId="6793" xr:uid="{00000000-0005-0000-0000-00007D1A0000}"/>
    <cellStyle name="Normal 7 2 2 2 2 2 2 3" xfId="6794" xr:uid="{00000000-0005-0000-0000-00007E1A0000}"/>
    <cellStyle name="Normal 7 2 2 2 2 2 2 4" xfId="6795" xr:uid="{00000000-0005-0000-0000-00007F1A0000}"/>
    <cellStyle name="Normal 7 2 2 2 2 2 2 5" xfId="6796" xr:uid="{00000000-0005-0000-0000-0000801A0000}"/>
    <cellStyle name="Normal 7 2 2 2 2 2 3" xfId="6797" xr:uid="{00000000-0005-0000-0000-0000811A0000}"/>
    <cellStyle name="Normal 7 2 2 2 2 2 3 2" xfId="6798" xr:uid="{00000000-0005-0000-0000-0000821A0000}"/>
    <cellStyle name="Normal 7 2 2 2 2 2 3 3" xfId="6799" xr:uid="{00000000-0005-0000-0000-0000831A0000}"/>
    <cellStyle name="Normal 7 2 2 2 2 2 3 4" xfId="6800" xr:uid="{00000000-0005-0000-0000-0000841A0000}"/>
    <cellStyle name="Normal 7 2 2 2 2 2 4" xfId="6801" xr:uid="{00000000-0005-0000-0000-0000851A0000}"/>
    <cellStyle name="Normal 7 2 2 2 2 2 5" xfId="6802" xr:uid="{00000000-0005-0000-0000-0000861A0000}"/>
    <cellStyle name="Normal 7 2 2 2 2 2 6" xfId="6803" xr:uid="{00000000-0005-0000-0000-0000871A0000}"/>
    <cellStyle name="Normal 7 2 2 2 2 3" xfId="6804" xr:uid="{00000000-0005-0000-0000-0000881A0000}"/>
    <cellStyle name="Normal 7 2 2 2 2 3 2" xfId="6805" xr:uid="{00000000-0005-0000-0000-0000891A0000}"/>
    <cellStyle name="Normal 7 2 2 2 2 3 2 2" xfId="6806" xr:uid="{00000000-0005-0000-0000-00008A1A0000}"/>
    <cellStyle name="Normal 7 2 2 2 2 3 2 3" xfId="6807" xr:uid="{00000000-0005-0000-0000-00008B1A0000}"/>
    <cellStyle name="Normal 7 2 2 2 2 3 2 4" xfId="6808" xr:uid="{00000000-0005-0000-0000-00008C1A0000}"/>
    <cellStyle name="Normal 7 2 2 2 2 3 3" xfId="6809" xr:uid="{00000000-0005-0000-0000-00008D1A0000}"/>
    <cellStyle name="Normal 7 2 2 2 2 3 4" xfId="6810" xr:uid="{00000000-0005-0000-0000-00008E1A0000}"/>
    <cellStyle name="Normal 7 2 2 2 2 3 5" xfId="6811" xr:uid="{00000000-0005-0000-0000-00008F1A0000}"/>
    <cellStyle name="Normal 7 2 2 2 2 4" xfId="6812" xr:uid="{00000000-0005-0000-0000-0000901A0000}"/>
    <cellStyle name="Normal 7 2 2 2 2 4 2" xfId="6813" xr:uid="{00000000-0005-0000-0000-0000911A0000}"/>
    <cellStyle name="Normal 7 2 2 2 2 4 3" xfId="6814" xr:uid="{00000000-0005-0000-0000-0000921A0000}"/>
    <cellStyle name="Normal 7 2 2 2 2 4 4" xfId="6815" xr:uid="{00000000-0005-0000-0000-0000931A0000}"/>
    <cellStyle name="Normal 7 2 2 2 2 5" xfId="6816" xr:uid="{00000000-0005-0000-0000-0000941A0000}"/>
    <cellStyle name="Normal 7 2 2 2 2 5 2" xfId="6817" xr:uid="{00000000-0005-0000-0000-0000951A0000}"/>
    <cellStyle name="Normal 7 2 2 2 2 5 3" xfId="6818" xr:uid="{00000000-0005-0000-0000-0000961A0000}"/>
    <cellStyle name="Normal 7 2 2 2 2 5 4" xfId="6819" xr:uid="{00000000-0005-0000-0000-0000971A0000}"/>
    <cellStyle name="Normal 7 2 2 2 2 6" xfId="6820" xr:uid="{00000000-0005-0000-0000-0000981A0000}"/>
    <cellStyle name="Normal 7 2 2 2 2 7" xfId="6821" xr:uid="{00000000-0005-0000-0000-0000991A0000}"/>
    <cellStyle name="Normal 7 2 2 2 2 8" xfId="6822" xr:uid="{00000000-0005-0000-0000-00009A1A0000}"/>
    <cellStyle name="Normal 7 2 2 2 3" xfId="6823" xr:uid="{00000000-0005-0000-0000-00009B1A0000}"/>
    <cellStyle name="Normal 7 2 2 2 3 2" xfId="6824" xr:uid="{00000000-0005-0000-0000-00009C1A0000}"/>
    <cellStyle name="Normal 7 2 2 2 3 2 2" xfId="6825" xr:uid="{00000000-0005-0000-0000-00009D1A0000}"/>
    <cellStyle name="Normal 7 2 2 2 3 2 2 2" xfId="6826" xr:uid="{00000000-0005-0000-0000-00009E1A0000}"/>
    <cellStyle name="Normal 7 2 2 2 3 2 2 2 2" xfId="6827" xr:uid="{00000000-0005-0000-0000-00009F1A0000}"/>
    <cellStyle name="Normal 7 2 2 2 3 2 2 2 3" xfId="6828" xr:uid="{00000000-0005-0000-0000-0000A01A0000}"/>
    <cellStyle name="Normal 7 2 2 2 3 2 2 2 4" xfId="6829" xr:uid="{00000000-0005-0000-0000-0000A11A0000}"/>
    <cellStyle name="Normal 7 2 2 2 3 2 2 3" xfId="6830" xr:uid="{00000000-0005-0000-0000-0000A21A0000}"/>
    <cellStyle name="Normal 7 2 2 2 3 2 2 4" xfId="6831" xr:uid="{00000000-0005-0000-0000-0000A31A0000}"/>
    <cellStyle name="Normal 7 2 2 2 3 2 2 5" xfId="6832" xr:uid="{00000000-0005-0000-0000-0000A41A0000}"/>
    <cellStyle name="Normal 7 2 2 2 3 2 3" xfId="6833" xr:uid="{00000000-0005-0000-0000-0000A51A0000}"/>
    <cellStyle name="Normal 7 2 2 2 3 2 3 2" xfId="6834" xr:uid="{00000000-0005-0000-0000-0000A61A0000}"/>
    <cellStyle name="Normal 7 2 2 2 3 2 3 3" xfId="6835" xr:uid="{00000000-0005-0000-0000-0000A71A0000}"/>
    <cellStyle name="Normal 7 2 2 2 3 2 3 4" xfId="6836" xr:uid="{00000000-0005-0000-0000-0000A81A0000}"/>
    <cellStyle name="Normal 7 2 2 2 3 2 4" xfId="6837" xr:uid="{00000000-0005-0000-0000-0000A91A0000}"/>
    <cellStyle name="Normal 7 2 2 2 3 2 5" xfId="6838" xr:uid="{00000000-0005-0000-0000-0000AA1A0000}"/>
    <cellStyle name="Normal 7 2 2 2 3 2 6" xfId="6839" xr:uid="{00000000-0005-0000-0000-0000AB1A0000}"/>
    <cellStyle name="Normal 7 2 2 2 3 3" xfId="6840" xr:uid="{00000000-0005-0000-0000-0000AC1A0000}"/>
    <cellStyle name="Normal 7 2 2 2 3 3 2" xfId="6841" xr:uid="{00000000-0005-0000-0000-0000AD1A0000}"/>
    <cellStyle name="Normal 7 2 2 2 3 3 2 2" xfId="6842" xr:uid="{00000000-0005-0000-0000-0000AE1A0000}"/>
    <cellStyle name="Normal 7 2 2 2 3 3 2 3" xfId="6843" xr:uid="{00000000-0005-0000-0000-0000AF1A0000}"/>
    <cellStyle name="Normal 7 2 2 2 3 3 2 4" xfId="6844" xr:uid="{00000000-0005-0000-0000-0000B01A0000}"/>
    <cellStyle name="Normal 7 2 2 2 3 3 3" xfId="6845" xr:uid="{00000000-0005-0000-0000-0000B11A0000}"/>
    <cellStyle name="Normal 7 2 2 2 3 3 4" xfId="6846" xr:uid="{00000000-0005-0000-0000-0000B21A0000}"/>
    <cellStyle name="Normal 7 2 2 2 3 3 5" xfId="6847" xr:uid="{00000000-0005-0000-0000-0000B31A0000}"/>
    <cellStyle name="Normal 7 2 2 2 3 4" xfId="6848" xr:uid="{00000000-0005-0000-0000-0000B41A0000}"/>
    <cellStyle name="Normal 7 2 2 2 3 4 2" xfId="6849" xr:uid="{00000000-0005-0000-0000-0000B51A0000}"/>
    <cellStyle name="Normal 7 2 2 2 3 4 3" xfId="6850" xr:uid="{00000000-0005-0000-0000-0000B61A0000}"/>
    <cellStyle name="Normal 7 2 2 2 3 4 4" xfId="6851" xr:uid="{00000000-0005-0000-0000-0000B71A0000}"/>
    <cellStyle name="Normal 7 2 2 2 3 5" xfId="6852" xr:uid="{00000000-0005-0000-0000-0000B81A0000}"/>
    <cellStyle name="Normal 7 2 2 2 3 5 2" xfId="6853" xr:uid="{00000000-0005-0000-0000-0000B91A0000}"/>
    <cellStyle name="Normal 7 2 2 2 3 5 3" xfId="6854" xr:uid="{00000000-0005-0000-0000-0000BA1A0000}"/>
    <cellStyle name="Normal 7 2 2 2 3 5 4" xfId="6855" xr:uid="{00000000-0005-0000-0000-0000BB1A0000}"/>
    <cellStyle name="Normal 7 2 2 2 3 6" xfId="6856" xr:uid="{00000000-0005-0000-0000-0000BC1A0000}"/>
    <cellStyle name="Normal 7 2 2 2 3 7" xfId="6857" xr:uid="{00000000-0005-0000-0000-0000BD1A0000}"/>
    <cellStyle name="Normal 7 2 2 2 3 8" xfId="6858" xr:uid="{00000000-0005-0000-0000-0000BE1A0000}"/>
    <cellStyle name="Normal 7 2 2 2 4" xfId="6859" xr:uid="{00000000-0005-0000-0000-0000BF1A0000}"/>
    <cellStyle name="Normal 7 2 2 2 4 2" xfId="6860" xr:uid="{00000000-0005-0000-0000-0000C01A0000}"/>
    <cellStyle name="Normal 7 2 2 2 4 2 2" xfId="6861" xr:uid="{00000000-0005-0000-0000-0000C11A0000}"/>
    <cellStyle name="Normal 7 2 2 2 4 2 2 2" xfId="6862" xr:uid="{00000000-0005-0000-0000-0000C21A0000}"/>
    <cellStyle name="Normal 7 2 2 2 4 2 2 3" xfId="6863" xr:uid="{00000000-0005-0000-0000-0000C31A0000}"/>
    <cellStyle name="Normal 7 2 2 2 4 2 2 4" xfId="6864" xr:uid="{00000000-0005-0000-0000-0000C41A0000}"/>
    <cellStyle name="Normal 7 2 2 2 4 2 3" xfId="6865" xr:uid="{00000000-0005-0000-0000-0000C51A0000}"/>
    <cellStyle name="Normal 7 2 2 2 4 2 4" xfId="6866" xr:uid="{00000000-0005-0000-0000-0000C61A0000}"/>
    <cellStyle name="Normal 7 2 2 2 4 2 5" xfId="6867" xr:uid="{00000000-0005-0000-0000-0000C71A0000}"/>
    <cellStyle name="Normal 7 2 2 2 4 3" xfId="6868" xr:uid="{00000000-0005-0000-0000-0000C81A0000}"/>
    <cellStyle name="Normal 7 2 2 2 4 3 2" xfId="6869" xr:uid="{00000000-0005-0000-0000-0000C91A0000}"/>
    <cellStyle name="Normal 7 2 2 2 4 3 3" xfId="6870" xr:uid="{00000000-0005-0000-0000-0000CA1A0000}"/>
    <cellStyle name="Normal 7 2 2 2 4 3 4" xfId="6871" xr:uid="{00000000-0005-0000-0000-0000CB1A0000}"/>
    <cellStyle name="Normal 7 2 2 2 4 4" xfId="6872" xr:uid="{00000000-0005-0000-0000-0000CC1A0000}"/>
    <cellStyle name="Normal 7 2 2 2 4 5" xfId="6873" xr:uid="{00000000-0005-0000-0000-0000CD1A0000}"/>
    <cellStyle name="Normal 7 2 2 2 4 6" xfId="6874" xr:uid="{00000000-0005-0000-0000-0000CE1A0000}"/>
    <cellStyle name="Normal 7 2 2 2 5" xfId="6875" xr:uid="{00000000-0005-0000-0000-0000CF1A0000}"/>
    <cellStyle name="Normal 7 2 2 2 5 2" xfId="6876" xr:uid="{00000000-0005-0000-0000-0000D01A0000}"/>
    <cellStyle name="Normal 7 2 2 2 5 2 2" xfId="6877" xr:uid="{00000000-0005-0000-0000-0000D11A0000}"/>
    <cellStyle name="Normal 7 2 2 2 5 2 3" xfId="6878" xr:uid="{00000000-0005-0000-0000-0000D21A0000}"/>
    <cellStyle name="Normal 7 2 2 2 5 2 4" xfId="6879" xr:uid="{00000000-0005-0000-0000-0000D31A0000}"/>
    <cellStyle name="Normal 7 2 2 2 5 3" xfId="6880" xr:uid="{00000000-0005-0000-0000-0000D41A0000}"/>
    <cellStyle name="Normal 7 2 2 2 5 4" xfId="6881" xr:uid="{00000000-0005-0000-0000-0000D51A0000}"/>
    <cellStyle name="Normal 7 2 2 2 5 5" xfId="6882" xr:uid="{00000000-0005-0000-0000-0000D61A0000}"/>
    <cellStyle name="Normal 7 2 2 2 6" xfId="6883" xr:uid="{00000000-0005-0000-0000-0000D71A0000}"/>
    <cellStyle name="Normal 7 2 2 2 6 2" xfId="6884" xr:uid="{00000000-0005-0000-0000-0000D81A0000}"/>
    <cellStyle name="Normal 7 2 2 2 6 3" xfId="6885" xr:uid="{00000000-0005-0000-0000-0000D91A0000}"/>
    <cellStyle name="Normal 7 2 2 2 6 4" xfId="6886" xr:uid="{00000000-0005-0000-0000-0000DA1A0000}"/>
    <cellStyle name="Normal 7 2 2 2 7" xfId="6887" xr:uid="{00000000-0005-0000-0000-0000DB1A0000}"/>
    <cellStyle name="Normal 7 2 2 2 7 2" xfId="6888" xr:uid="{00000000-0005-0000-0000-0000DC1A0000}"/>
    <cellStyle name="Normal 7 2 2 2 7 3" xfId="6889" xr:uid="{00000000-0005-0000-0000-0000DD1A0000}"/>
    <cellStyle name="Normal 7 2 2 2 7 4" xfId="6890" xr:uid="{00000000-0005-0000-0000-0000DE1A0000}"/>
    <cellStyle name="Normal 7 2 2 2 8" xfId="6891" xr:uid="{00000000-0005-0000-0000-0000DF1A0000}"/>
    <cellStyle name="Normal 7 2 2 2 9" xfId="6892" xr:uid="{00000000-0005-0000-0000-0000E01A0000}"/>
    <cellStyle name="Normal 7 2 2 3" xfId="6893" xr:uid="{00000000-0005-0000-0000-0000E11A0000}"/>
    <cellStyle name="Normal 7 2 2 3 2" xfId="6894" xr:uid="{00000000-0005-0000-0000-0000E21A0000}"/>
    <cellStyle name="Normal 7 2 2 3 2 2" xfId="6895" xr:uid="{00000000-0005-0000-0000-0000E31A0000}"/>
    <cellStyle name="Normal 7 2 2 3 2 2 2" xfId="6896" xr:uid="{00000000-0005-0000-0000-0000E41A0000}"/>
    <cellStyle name="Normal 7 2 2 3 2 2 2 2" xfId="6897" xr:uid="{00000000-0005-0000-0000-0000E51A0000}"/>
    <cellStyle name="Normal 7 2 2 3 2 2 2 3" xfId="6898" xr:uid="{00000000-0005-0000-0000-0000E61A0000}"/>
    <cellStyle name="Normal 7 2 2 3 2 2 2 4" xfId="6899" xr:uid="{00000000-0005-0000-0000-0000E71A0000}"/>
    <cellStyle name="Normal 7 2 2 3 2 2 3" xfId="6900" xr:uid="{00000000-0005-0000-0000-0000E81A0000}"/>
    <cellStyle name="Normal 7 2 2 3 2 2 4" xfId="6901" xr:uid="{00000000-0005-0000-0000-0000E91A0000}"/>
    <cellStyle name="Normal 7 2 2 3 2 2 5" xfId="6902" xr:uid="{00000000-0005-0000-0000-0000EA1A0000}"/>
    <cellStyle name="Normal 7 2 2 3 2 3" xfId="6903" xr:uid="{00000000-0005-0000-0000-0000EB1A0000}"/>
    <cellStyle name="Normal 7 2 2 3 2 3 2" xfId="6904" xr:uid="{00000000-0005-0000-0000-0000EC1A0000}"/>
    <cellStyle name="Normal 7 2 2 3 2 3 3" xfId="6905" xr:uid="{00000000-0005-0000-0000-0000ED1A0000}"/>
    <cellStyle name="Normal 7 2 2 3 2 3 4" xfId="6906" xr:uid="{00000000-0005-0000-0000-0000EE1A0000}"/>
    <cellStyle name="Normal 7 2 2 3 2 4" xfId="6907" xr:uid="{00000000-0005-0000-0000-0000EF1A0000}"/>
    <cellStyle name="Normal 7 2 2 3 2 5" xfId="6908" xr:uid="{00000000-0005-0000-0000-0000F01A0000}"/>
    <cellStyle name="Normal 7 2 2 3 2 6" xfId="6909" xr:uid="{00000000-0005-0000-0000-0000F11A0000}"/>
    <cellStyle name="Normal 7 2 2 3 3" xfId="6910" xr:uid="{00000000-0005-0000-0000-0000F21A0000}"/>
    <cellStyle name="Normal 7 2 2 3 3 2" xfId="6911" xr:uid="{00000000-0005-0000-0000-0000F31A0000}"/>
    <cellStyle name="Normal 7 2 2 3 3 2 2" xfId="6912" xr:uid="{00000000-0005-0000-0000-0000F41A0000}"/>
    <cellStyle name="Normal 7 2 2 3 3 2 3" xfId="6913" xr:uid="{00000000-0005-0000-0000-0000F51A0000}"/>
    <cellStyle name="Normal 7 2 2 3 3 2 4" xfId="6914" xr:uid="{00000000-0005-0000-0000-0000F61A0000}"/>
    <cellStyle name="Normal 7 2 2 3 3 3" xfId="6915" xr:uid="{00000000-0005-0000-0000-0000F71A0000}"/>
    <cellStyle name="Normal 7 2 2 3 3 4" xfId="6916" xr:uid="{00000000-0005-0000-0000-0000F81A0000}"/>
    <cellStyle name="Normal 7 2 2 3 3 5" xfId="6917" xr:uid="{00000000-0005-0000-0000-0000F91A0000}"/>
    <cellStyle name="Normal 7 2 2 3 4" xfId="6918" xr:uid="{00000000-0005-0000-0000-0000FA1A0000}"/>
    <cellStyle name="Normal 7 2 2 3 4 2" xfId="6919" xr:uid="{00000000-0005-0000-0000-0000FB1A0000}"/>
    <cellStyle name="Normal 7 2 2 3 4 3" xfId="6920" xr:uid="{00000000-0005-0000-0000-0000FC1A0000}"/>
    <cellStyle name="Normal 7 2 2 3 4 4" xfId="6921" xr:uid="{00000000-0005-0000-0000-0000FD1A0000}"/>
    <cellStyle name="Normal 7 2 2 3 5" xfId="6922" xr:uid="{00000000-0005-0000-0000-0000FE1A0000}"/>
    <cellStyle name="Normal 7 2 2 3 5 2" xfId="6923" xr:uid="{00000000-0005-0000-0000-0000FF1A0000}"/>
    <cellStyle name="Normal 7 2 2 3 5 3" xfId="6924" xr:uid="{00000000-0005-0000-0000-0000001B0000}"/>
    <cellStyle name="Normal 7 2 2 3 5 4" xfId="6925" xr:uid="{00000000-0005-0000-0000-0000011B0000}"/>
    <cellStyle name="Normal 7 2 2 3 6" xfId="6926" xr:uid="{00000000-0005-0000-0000-0000021B0000}"/>
    <cellStyle name="Normal 7 2 2 3 7" xfId="6927" xr:uid="{00000000-0005-0000-0000-0000031B0000}"/>
    <cellStyle name="Normal 7 2 2 3 8" xfId="6928" xr:uid="{00000000-0005-0000-0000-0000041B0000}"/>
    <cellStyle name="Normal 7 2 2 4" xfId="6929" xr:uid="{00000000-0005-0000-0000-0000051B0000}"/>
    <cellStyle name="Normal 7 2 2 4 2" xfId="6930" xr:uid="{00000000-0005-0000-0000-0000061B0000}"/>
    <cellStyle name="Normal 7 2 2 4 2 2" xfId="6931" xr:uid="{00000000-0005-0000-0000-0000071B0000}"/>
    <cellStyle name="Normal 7 2 2 4 2 2 2" xfId="6932" xr:uid="{00000000-0005-0000-0000-0000081B0000}"/>
    <cellStyle name="Normal 7 2 2 4 2 2 2 2" xfId="6933" xr:uid="{00000000-0005-0000-0000-0000091B0000}"/>
    <cellStyle name="Normal 7 2 2 4 2 2 2 3" xfId="6934" xr:uid="{00000000-0005-0000-0000-00000A1B0000}"/>
    <cellStyle name="Normal 7 2 2 4 2 2 2 4" xfId="6935" xr:uid="{00000000-0005-0000-0000-00000B1B0000}"/>
    <cellStyle name="Normal 7 2 2 4 2 2 3" xfId="6936" xr:uid="{00000000-0005-0000-0000-00000C1B0000}"/>
    <cellStyle name="Normal 7 2 2 4 2 2 4" xfId="6937" xr:uid="{00000000-0005-0000-0000-00000D1B0000}"/>
    <cellStyle name="Normal 7 2 2 4 2 2 5" xfId="6938" xr:uid="{00000000-0005-0000-0000-00000E1B0000}"/>
    <cellStyle name="Normal 7 2 2 4 2 3" xfId="6939" xr:uid="{00000000-0005-0000-0000-00000F1B0000}"/>
    <cellStyle name="Normal 7 2 2 4 2 3 2" xfId="6940" xr:uid="{00000000-0005-0000-0000-0000101B0000}"/>
    <cellStyle name="Normal 7 2 2 4 2 3 3" xfId="6941" xr:uid="{00000000-0005-0000-0000-0000111B0000}"/>
    <cellStyle name="Normal 7 2 2 4 2 3 4" xfId="6942" xr:uid="{00000000-0005-0000-0000-0000121B0000}"/>
    <cellStyle name="Normal 7 2 2 4 2 4" xfId="6943" xr:uid="{00000000-0005-0000-0000-0000131B0000}"/>
    <cellStyle name="Normal 7 2 2 4 2 5" xfId="6944" xr:uid="{00000000-0005-0000-0000-0000141B0000}"/>
    <cellStyle name="Normal 7 2 2 4 2 6" xfId="6945" xr:uid="{00000000-0005-0000-0000-0000151B0000}"/>
    <cellStyle name="Normal 7 2 2 4 3" xfId="6946" xr:uid="{00000000-0005-0000-0000-0000161B0000}"/>
    <cellStyle name="Normal 7 2 2 4 3 2" xfId="6947" xr:uid="{00000000-0005-0000-0000-0000171B0000}"/>
    <cellStyle name="Normal 7 2 2 4 3 2 2" xfId="6948" xr:uid="{00000000-0005-0000-0000-0000181B0000}"/>
    <cellStyle name="Normal 7 2 2 4 3 2 3" xfId="6949" xr:uid="{00000000-0005-0000-0000-0000191B0000}"/>
    <cellStyle name="Normal 7 2 2 4 3 2 4" xfId="6950" xr:uid="{00000000-0005-0000-0000-00001A1B0000}"/>
    <cellStyle name="Normal 7 2 2 4 3 3" xfId="6951" xr:uid="{00000000-0005-0000-0000-00001B1B0000}"/>
    <cellStyle name="Normal 7 2 2 4 3 4" xfId="6952" xr:uid="{00000000-0005-0000-0000-00001C1B0000}"/>
    <cellStyle name="Normal 7 2 2 4 3 5" xfId="6953" xr:uid="{00000000-0005-0000-0000-00001D1B0000}"/>
    <cellStyle name="Normal 7 2 2 4 4" xfId="6954" xr:uid="{00000000-0005-0000-0000-00001E1B0000}"/>
    <cellStyle name="Normal 7 2 2 4 4 2" xfId="6955" xr:uid="{00000000-0005-0000-0000-00001F1B0000}"/>
    <cellStyle name="Normal 7 2 2 4 4 3" xfId="6956" xr:uid="{00000000-0005-0000-0000-0000201B0000}"/>
    <cellStyle name="Normal 7 2 2 4 4 4" xfId="6957" xr:uid="{00000000-0005-0000-0000-0000211B0000}"/>
    <cellStyle name="Normal 7 2 2 4 5" xfId="6958" xr:uid="{00000000-0005-0000-0000-0000221B0000}"/>
    <cellStyle name="Normal 7 2 2 4 5 2" xfId="6959" xr:uid="{00000000-0005-0000-0000-0000231B0000}"/>
    <cellStyle name="Normal 7 2 2 4 5 3" xfId="6960" xr:uid="{00000000-0005-0000-0000-0000241B0000}"/>
    <cellStyle name="Normal 7 2 2 4 5 4" xfId="6961" xr:uid="{00000000-0005-0000-0000-0000251B0000}"/>
    <cellStyle name="Normal 7 2 2 4 6" xfId="6962" xr:uid="{00000000-0005-0000-0000-0000261B0000}"/>
    <cellStyle name="Normal 7 2 2 4 7" xfId="6963" xr:uid="{00000000-0005-0000-0000-0000271B0000}"/>
    <cellStyle name="Normal 7 2 2 4 8" xfId="6964" xr:uid="{00000000-0005-0000-0000-0000281B0000}"/>
    <cellStyle name="Normal 7 2 2 5" xfId="6965" xr:uid="{00000000-0005-0000-0000-0000291B0000}"/>
    <cellStyle name="Normal 7 2 2 5 2" xfId="6966" xr:uid="{00000000-0005-0000-0000-00002A1B0000}"/>
    <cellStyle name="Normal 7 2 2 5 2 2" xfId="6967" xr:uid="{00000000-0005-0000-0000-00002B1B0000}"/>
    <cellStyle name="Normal 7 2 2 5 2 2 2" xfId="6968" xr:uid="{00000000-0005-0000-0000-00002C1B0000}"/>
    <cellStyle name="Normal 7 2 2 5 2 2 3" xfId="6969" xr:uid="{00000000-0005-0000-0000-00002D1B0000}"/>
    <cellStyle name="Normal 7 2 2 5 2 2 4" xfId="6970" xr:uid="{00000000-0005-0000-0000-00002E1B0000}"/>
    <cellStyle name="Normal 7 2 2 5 2 3" xfId="6971" xr:uid="{00000000-0005-0000-0000-00002F1B0000}"/>
    <cellStyle name="Normal 7 2 2 5 2 4" xfId="6972" xr:uid="{00000000-0005-0000-0000-0000301B0000}"/>
    <cellStyle name="Normal 7 2 2 5 2 5" xfId="6973" xr:uid="{00000000-0005-0000-0000-0000311B0000}"/>
    <cellStyle name="Normal 7 2 2 5 3" xfId="6974" xr:uid="{00000000-0005-0000-0000-0000321B0000}"/>
    <cellStyle name="Normal 7 2 2 5 3 2" xfId="6975" xr:uid="{00000000-0005-0000-0000-0000331B0000}"/>
    <cellStyle name="Normal 7 2 2 5 3 3" xfId="6976" xr:uid="{00000000-0005-0000-0000-0000341B0000}"/>
    <cellStyle name="Normal 7 2 2 5 3 4" xfId="6977" xr:uid="{00000000-0005-0000-0000-0000351B0000}"/>
    <cellStyle name="Normal 7 2 2 5 4" xfId="6978" xr:uid="{00000000-0005-0000-0000-0000361B0000}"/>
    <cellStyle name="Normal 7 2 2 5 5" xfId="6979" xr:uid="{00000000-0005-0000-0000-0000371B0000}"/>
    <cellStyle name="Normal 7 2 2 5 6" xfId="6980" xr:uid="{00000000-0005-0000-0000-0000381B0000}"/>
    <cellStyle name="Normal 7 2 2 6" xfId="6981" xr:uid="{00000000-0005-0000-0000-0000391B0000}"/>
    <cellStyle name="Normal 7 2 2 6 2" xfId="6982" xr:uid="{00000000-0005-0000-0000-00003A1B0000}"/>
    <cellStyle name="Normal 7 2 2 6 2 2" xfId="6983" xr:uid="{00000000-0005-0000-0000-00003B1B0000}"/>
    <cellStyle name="Normal 7 2 2 6 2 3" xfId="6984" xr:uid="{00000000-0005-0000-0000-00003C1B0000}"/>
    <cellStyle name="Normal 7 2 2 6 2 4" xfId="6985" xr:uid="{00000000-0005-0000-0000-00003D1B0000}"/>
    <cellStyle name="Normal 7 2 2 6 3" xfId="6986" xr:uid="{00000000-0005-0000-0000-00003E1B0000}"/>
    <cellStyle name="Normal 7 2 2 6 4" xfId="6987" xr:uid="{00000000-0005-0000-0000-00003F1B0000}"/>
    <cellStyle name="Normal 7 2 2 6 5" xfId="6988" xr:uid="{00000000-0005-0000-0000-0000401B0000}"/>
    <cellStyle name="Normal 7 2 2 7" xfId="6989" xr:uid="{00000000-0005-0000-0000-0000411B0000}"/>
    <cellStyle name="Normal 7 2 2 7 2" xfId="6990" xr:uid="{00000000-0005-0000-0000-0000421B0000}"/>
    <cellStyle name="Normal 7 2 2 7 2 2" xfId="6991" xr:uid="{00000000-0005-0000-0000-0000431B0000}"/>
    <cellStyle name="Normal 7 2 2 7 2 3" xfId="6992" xr:uid="{00000000-0005-0000-0000-0000441B0000}"/>
    <cellStyle name="Normal 7 2 2 7 2 4" xfId="6993" xr:uid="{00000000-0005-0000-0000-0000451B0000}"/>
    <cellStyle name="Normal 7 2 2 7 3" xfId="6994" xr:uid="{00000000-0005-0000-0000-0000461B0000}"/>
    <cellStyle name="Normal 7 2 2 7 4" xfId="6995" xr:uid="{00000000-0005-0000-0000-0000471B0000}"/>
    <cellStyle name="Normal 7 2 2 7 5" xfId="6996" xr:uid="{00000000-0005-0000-0000-0000481B0000}"/>
    <cellStyle name="Normal 7 2 2 8" xfId="6997" xr:uid="{00000000-0005-0000-0000-0000491B0000}"/>
    <cellStyle name="Normal 7 2 2 8 2" xfId="6998" xr:uid="{00000000-0005-0000-0000-00004A1B0000}"/>
    <cellStyle name="Normal 7 2 2 8 3" xfId="6999" xr:uid="{00000000-0005-0000-0000-00004B1B0000}"/>
    <cellStyle name="Normal 7 2 2 8 4" xfId="7000" xr:uid="{00000000-0005-0000-0000-00004C1B0000}"/>
    <cellStyle name="Normal 7 2 2 9" xfId="7001" xr:uid="{00000000-0005-0000-0000-00004D1B0000}"/>
    <cellStyle name="Normal 7 2 2 9 2" xfId="7002" xr:uid="{00000000-0005-0000-0000-00004E1B0000}"/>
    <cellStyle name="Normal 7 2 2 9 3" xfId="7003" xr:uid="{00000000-0005-0000-0000-00004F1B0000}"/>
    <cellStyle name="Normal 7 2 2 9 4" xfId="7004" xr:uid="{00000000-0005-0000-0000-0000501B0000}"/>
    <cellStyle name="Normal 7 2 3" xfId="7005" xr:uid="{00000000-0005-0000-0000-0000511B0000}"/>
    <cellStyle name="Normal 7 2 3 10" xfId="7006" xr:uid="{00000000-0005-0000-0000-0000521B0000}"/>
    <cellStyle name="Normal 7 2 3 2" xfId="7007" xr:uid="{00000000-0005-0000-0000-0000531B0000}"/>
    <cellStyle name="Normal 7 2 3 2 2" xfId="7008" xr:uid="{00000000-0005-0000-0000-0000541B0000}"/>
    <cellStyle name="Normal 7 2 3 2 2 2" xfId="7009" xr:uid="{00000000-0005-0000-0000-0000551B0000}"/>
    <cellStyle name="Normal 7 2 3 2 2 2 2" xfId="7010" xr:uid="{00000000-0005-0000-0000-0000561B0000}"/>
    <cellStyle name="Normal 7 2 3 2 2 2 2 2" xfId="7011" xr:uid="{00000000-0005-0000-0000-0000571B0000}"/>
    <cellStyle name="Normal 7 2 3 2 2 2 2 3" xfId="7012" xr:uid="{00000000-0005-0000-0000-0000581B0000}"/>
    <cellStyle name="Normal 7 2 3 2 2 2 2 4" xfId="7013" xr:uid="{00000000-0005-0000-0000-0000591B0000}"/>
    <cellStyle name="Normal 7 2 3 2 2 2 3" xfId="7014" xr:uid="{00000000-0005-0000-0000-00005A1B0000}"/>
    <cellStyle name="Normal 7 2 3 2 2 2 4" xfId="7015" xr:uid="{00000000-0005-0000-0000-00005B1B0000}"/>
    <cellStyle name="Normal 7 2 3 2 2 2 5" xfId="7016" xr:uid="{00000000-0005-0000-0000-00005C1B0000}"/>
    <cellStyle name="Normal 7 2 3 2 2 3" xfId="7017" xr:uid="{00000000-0005-0000-0000-00005D1B0000}"/>
    <cellStyle name="Normal 7 2 3 2 2 3 2" xfId="7018" xr:uid="{00000000-0005-0000-0000-00005E1B0000}"/>
    <cellStyle name="Normal 7 2 3 2 2 3 3" xfId="7019" xr:uid="{00000000-0005-0000-0000-00005F1B0000}"/>
    <cellStyle name="Normal 7 2 3 2 2 3 4" xfId="7020" xr:uid="{00000000-0005-0000-0000-0000601B0000}"/>
    <cellStyle name="Normal 7 2 3 2 2 4" xfId="7021" xr:uid="{00000000-0005-0000-0000-0000611B0000}"/>
    <cellStyle name="Normal 7 2 3 2 2 5" xfId="7022" xr:uid="{00000000-0005-0000-0000-0000621B0000}"/>
    <cellStyle name="Normal 7 2 3 2 2 6" xfId="7023" xr:uid="{00000000-0005-0000-0000-0000631B0000}"/>
    <cellStyle name="Normal 7 2 3 2 3" xfId="7024" xr:uid="{00000000-0005-0000-0000-0000641B0000}"/>
    <cellStyle name="Normal 7 2 3 2 3 2" xfId="7025" xr:uid="{00000000-0005-0000-0000-0000651B0000}"/>
    <cellStyle name="Normal 7 2 3 2 3 2 2" xfId="7026" xr:uid="{00000000-0005-0000-0000-0000661B0000}"/>
    <cellStyle name="Normal 7 2 3 2 3 2 3" xfId="7027" xr:uid="{00000000-0005-0000-0000-0000671B0000}"/>
    <cellStyle name="Normal 7 2 3 2 3 2 4" xfId="7028" xr:uid="{00000000-0005-0000-0000-0000681B0000}"/>
    <cellStyle name="Normal 7 2 3 2 3 3" xfId="7029" xr:uid="{00000000-0005-0000-0000-0000691B0000}"/>
    <cellStyle name="Normal 7 2 3 2 3 4" xfId="7030" xr:uid="{00000000-0005-0000-0000-00006A1B0000}"/>
    <cellStyle name="Normal 7 2 3 2 3 5" xfId="7031" xr:uid="{00000000-0005-0000-0000-00006B1B0000}"/>
    <cellStyle name="Normal 7 2 3 2 4" xfId="7032" xr:uid="{00000000-0005-0000-0000-00006C1B0000}"/>
    <cellStyle name="Normal 7 2 3 2 4 2" xfId="7033" xr:uid="{00000000-0005-0000-0000-00006D1B0000}"/>
    <cellStyle name="Normal 7 2 3 2 4 3" xfId="7034" xr:uid="{00000000-0005-0000-0000-00006E1B0000}"/>
    <cellStyle name="Normal 7 2 3 2 4 4" xfId="7035" xr:uid="{00000000-0005-0000-0000-00006F1B0000}"/>
    <cellStyle name="Normal 7 2 3 2 5" xfId="7036" xr:uid="{00000000-0005-0000-0000-0000701B0000}"/>
    <cellStyle name="Normal 7 2 3 2 5 2" xfId="7037" xr:uid="{00000000-0005-0000-0000-0000711B0000}"/>
    <cellStyle name="Normal 7 2 3 2 5 3" xfId="7038" xr:uid="{00000000-0005-0000-0000-0000721B0000}"/>
    <cellStyle name="Normal 7 2 3 2 5 4" xfId="7039" xr:uid="{00000000-0005-0000-0000-0000731B0000}"/>
    <cellStyle name="Normal 7 2 3 2 6" xfId="7040" xr:uid="{00000000-0005-0000-0000-0000741B0000}"/>
    <cellStyle name="Normal 7 2 3 2 7" xfId="7041" xr:uid="{00000000-0005-0000-0000-0000751B0000}"/>
    <cellStyle name="Normal 7 2 3 2 8" xfId="7042" xr:uid="{00000000-0005-0000-0000-0000761B0000}"/>
    <cellStyle name="Normal 7 2 3 3" xfId="7043" xr:uid="{00000000-0005-0000-0000-0000771B0000}"/>
    <cellStyle name="Normal 7 2 3 3 2" xfId="7044" xr:uid="{00000000-0005-0000-0000-0000781B0000}"/>
    <cellStyle name="Normal 7 2 3 3 2 2" xfId="7045" xr:uid="{00000000-0005-0000-0000-0000791B0000}"/>
    <cellStyle name="Normal 7 2 3 3 2 2 2" xfId="7046" xr:uid="{00000000-0005-0000-0000-00007A1B0000}"/>
    <cellStyle name="Normal 7 2 3 3 2 2 2 2" xfId="7047" xr:uid="{00000000-0005-0000-0000-00007B1B0000}"/>
    <cellStyle name="Normal 7 2 3 3 2 2 2 3" xfId="7048" xr:uid="{00000000-0005-0000-0000-00007C1B0000}"/>
    <cellStyle name="Normal 7 2 3 3 2 2 2 4" xfId="7049" xr:uid="{00000000-0005-0000-0000-00007D1B0000}"/>
    <cellStyle name="Normal 7 2 3 3 2 2 3" xfId="7050" xr:uid="{00000000-0005-0000-0000-00007E1B0000}"/>
    <cellStyle name="Normal 7 2 3 3 2 2 4" xfId="7051" xr:uid="{00000000-0005-0000-0000-00007F1B0000}"/>
    <cellStyle name="Normal 7 2 3 3 2 2 5" xfId="7052" xr:uid="{00000000-0005-0000-0000-0000801B0000}"/>
    <cellStyle name="Normal 7 2 3 3 2 3" xfId="7053" xr:uid="{00000000-0005-0000-0000-0000811B0000}"/>
    <cellStyle name="Normal 7 2 3 3 2 3 2" xfId="7054" xr:uid="{00000000-0005-0000-0000-0000821B0000}"/>
    <cellStyle name="Normal 7 2 3 3 2 3 3" xfId="7055" xr:uid="{00000000-0005-0000-0000-0000831B0000}"/>
    <cellStyle name="Normal 7 2 3 3 2 3 4" xfId="7056" xr:uid="{00000000-0005-0000-0000-0000841B0000}"/>
    <cellStyle name="Normal 7 2 3 3 2 4" xfId="7057" xr:uid="{00000000-0005-0000-0000-0000851B0000}"/>
    <cellStyle name="Normal 7 2 3 3 2 5" xfId="7058" xr:uid="{00000000-0005-0000-0000-0000861B0000}"/>
    <cellStyle name="Normal 7 2 3 3 2 6" xfId="7059" xr:uid="{00000000-0005-0000-0000-0000871B0000}"/>
    <cellStyle name="Normal 7 2 3 3 3" xfId="7060" xr:uid="{00000000-0005-0000-0000-0000881B0000}"/>
    <cellStyle name="Normal 7 2 3 3 3 2" xfId="7061" xr:uid="{00000000-0005-0000-0000-0000891B0000}"/>
    <cellStyle name="Normal 7 2 3 3 3 2 2" xfId="7062" xr:uid="{00000000-0005-0000-0000-00008A1B0000}"/>
    <cellStyle name="Normal 7 2 3 3 3 2 3" xfId="7063" xr:uid="{00000000-0005-0000-0000-00008B1B0000}"/>
    <cellStyle name="Normal 7 2 3 3 3 2 4" xfId="7064" xr:uid="{00000000-0005-0000-0000-00008C1B0000}"/>
    <cellStyle name="Normal 7 2 3 3 3 3" xfId="7065" xr:uid="{00000000-0005-0000-0000-00008D1B0000}"/>
    <cellStyle name="Normal 7 2 3 3 3 4" xfId="7066" xr:uid="{00000000-0005-0000-0000-00008E1B0000}"/>
    <cellStyle name="Normal 7 2 3 3 3 5" xfId="7067" xr:uid="{00000000-0005-0000-0000-00008F1B0000}"/>
    <cellStyle name="Normal 7 2 3 3 4" xfId="7068" xr:uid="{00000000-0005-0000-0000-0000901B0000}"/>
    <cellStyle name="Normal 7 2 3 3 4 2" xfId="7069" xr:uid="{00000000-0005-0000-0000-0000911B0000}"/>
    <cellStyle name="Normal 7 2 3 3 4 3" xfId="7070" xr:uid="{00000000-0005-0000-0000-0000921B0000}"/>
    <cellStyle name="Normal 7 2 3 3 4 4" xfId="7071" xr:uid="{00000000-0005-0000-0000-0000931B0000}"/>
    <cellStyle name="Normal 7 2 3 3 5" xfId="7072" xr:uid="{00000000-0005-0000-0000-0000941B0000}"/>
    <cellStyle name="Normal 7 2 3 3 5 2" xfId="7073" xr:uid="{00000000-0005-0000-0000-0000951B0000}"/>
    <cellStyle name="Normal 7 2 3 3 5 3" xfId="7074" xr:uid="{00000000-0005-0000-0000-0000961B0000}"/>
    <cellStyle name="Normal 7 2 3 3 5 4" xfId="7075" xr:uid="{00000000-0005-0000-0000-0000971B0000}"/>
    <cellStyle name="Normal 7 2 3 3 6" xfId="7076" xr:uid="{00000000-0005-0000-0000-0000981B0000}"/>
    <cellStyle name="Normal 7 2 3 3 7" xfId="7077" xr:uid="{00000000-0005-0000-0000-0000991B0000}"/>
    <cellStyle name="Normal 7 2 3 3 8" xfId="7078" xr:uid="{00000000-0005-0000-0000-00009A1B0000}"/>
    <cellStyle name="Normal 7 2 3 4" xfId="7079" xr:uid="{00000000-0005-0000-0000-00009B1B0000}"/>
    <cellStyle name="Normal 7 2 3 4 2" xfId="7080" xr:uid="{00000000-0005-0000-0000-00009C1B0000}"/>
    <cellStyle name="Normal 7 2 3 4 2 2" xfId="7081" xr:uid="{00000000-0005-0000-0000-00009D1B0000}"/>
    <cellStyle name="Normal 7 2 3 4 2 2 2" xfId="7082" xr:uid="{00000000-0005-0000-0000-00009E1B0000}"/>
    <cellStyle name="Normal 7 2 3 4 2 2 3" xfId="7083" xr:uid="{00000000-0005-0000-0000-00009F1B0000}"/>
    <cellStyle name="Normal 7 2 3 4 2 2 4" xfId="7084" xr:uid="{00000000-0005-0000-0000-0000A01B0000}"/>
    <cellStyle name="Normal 7 2 3 4 2 3" xfId="7085" xr:uid="{00000000-0005-0000-0000-0000A11B0000}"/>
    <cellStyle name="Normal 7 2 3 4 2 4" xfId="7086" xr:uid="{00000000-0005-0000-0000-0000A21B0000}"/>
    <cellStyle name="Normal 7 2 3 4 2 5" xfId="7087" xr:uid="{00000000-0005-0000-0000-0000A31B0000}"/>
    <cellStyle name="Normal 7 2 3 4 3" xfId="7088" xr:uid="{00000000-0005-0000-0000-0000A41B0000}"/>
    <cellStyle name="Normal 7 2 3 4 3 2" xfId="7089" xr:uid="{00000000-0005-0000-0000-0000A51B0000}"/>
    <cellStyle name="Normal 7 2 3 4 3 3" xfId="7090" xr:uid="{00000000-0005-0000-0000-0000A61B0000}"/>
    <cellStyle name="Normal 7 2 3 4 3 4" xfId="7091" xr:uid="{00000000-0005-0000-0000-0000A71B0000}"/>
    <cellStyle name="Normal 7 2 3 4 4" xfId="7092" xr:uid="{00000000-0005-0000-0000-0000A81B0000}"/>
    <cellStyle name="Normal 7 2 3 4 5" xfId="7093" xr:uid="{00000000-0005-0000-0000-0000A91B0000}"/>
    <cellStyle name="Normal 7 2 3 4 6" xfId="7094" xr:uid="{00000000-0005-0000-0000-0000AA1B0000}"/>
    <cellStyle name="Normal 7 2 3 5" xfId="7095" xr:uid="{00000000-0005-0000-0000-0000AB1B0000}"/>
    <cellStyle name="Normal 7 2 3 5 2" xfId="7096" xr:uid="{00000000-0005-0000-0000-0000AC1B0000}"/>
    <cellStyle name="Normal 7 2 3 5 2 2" xfId="7097" xr:uid="{00000000-0005-0000-0000-0000AD1B0000}"/>
    <cellStyle name="Normal 7 2 3 5 2 3" xfId="7098" xr:uid="{00000000-0005-0000-0000-0000AE1B0000}"/>
    <cellStyle name="Normal 7 2 3 5 2 4" xfId="7099" xr:uid="{00000000-0005-0000-0000-0000AF1B0000}"/>
    <cellStyle name="Normal 7 2 3 5 3" xfId="7100" xr:uid="{00000000-0005-0000-0000-0000B01B0000}"/>
    <cellStyle name="Normal 7 2 3 5 4" xfId="7101" xr:uid="{00000000-0005-0000-0000-0000B11B0000}"/>
    <cellStyle name="Normal 7 2 3 5 5" xfId="7102" xr:uid="{00000000-0005-0000-0000-0000B21B0000}"/>
    <cellStyle name="Normal 7 2 3 6" xfId="7103" xr:uid="{00000000-0005-0000-0000-0000B31B0000}"/>
    <cellStyle name="Normal 7 2 3 6 2" xfId="7104" xr:uid="{00000000-0005-0000-0000-0000B41B0000}"/>
    <cellStyle name="Normal 7 2 3 6 3" xfId="7105" xr:uid="{00000000-0005-0000-0000-0000B51B0000}"/>
    <cellStyle name="Normal 7 2 3 6 4" xfId="7106" xr:uid="{00000000-0005-0000-0000-0000B61B0000}"/>
    <cellStyle name="Normal 7 2 3 7" xfId="7107" xr:uid="{00000000-0005-0000-0000-0000B71B0000}"/>
    <cellStyle name="Normal 7 2 3 7 2" xfId="7108" xr:uid="{00000000-0005-0000-0000-0000B81B0000}"/>
    <cellStyle name="Normal 7 2 3 7 3" xfId="7109" xr:uid="{00000000-0005-0000-0000-0000B91B0000}"/>
    <cellStyle name="Normal 7 2 3 7 4" xfId="7110" xr:uid="{00000000-0005-0000-0000-0000BA1B0000}"/>
    <cellStyle name="Normal 7 2 3 8" xfId="7111" xr:uid="{00000000-0005-0000-0000-0000BB1B0000}"/>
    <cellStyle name="Normal 7 2 3 9" xfId="7112" xr:uid="{00000000-0005-0000-0000-0000BC1B0000}"/>
    <cellStyle name="Normal 7 2 4" xfId="7113" xr:uid="{00000000-0005-0000-0000-0000BD1B0000}"/>
    <cellStyle name="Normal 7 2 4 2" xfId="7114" xr:uid="{00000000-0005-0000-0000-0000BE1B0000}"/>
    <cellStyle name="Normal 7 2 4 2 2" xfId="7115" xr:uid="{00000000-0005-0000-0000-0000BF1B0000}"/>
    <cellStyle name="Normal 7 2 4 2 2 2" xfId="7116" xr:uid="{00000000-0005-0000-0000-0000C01B0000}"/>
    <cellStyle name="Normal 7 2 4 2 2 2 2" xfId="7117" xr:uid="{00000000-0005-0000-0000-0000C11B0000}"/>
    <cellStyle name="Normal 7 2 4 2 2 2 3" xfId="7118" xr:uid="{00000000-0005-0000-0000-0000C21B0000}"/>
    <cellStyle name="Normal 7 2 4 2 2 2 4" xfId="7119" xr:uid="{00000000-0005-0000-0000-0000C31B0000}"/>
    <cellStyle name="Normal 7 2 4 2 2 3" xfId="7120" xr:uid="{00000000-0005-0000-0000-0000C41B0000}"/>
    <cellStyle name="Normal 7 2 4 2 2 4" xfId="7121" xr:uid="{00000000-0005-0000-0000-0000C51B0000}"/>
    <cellStyle name="Normal 7 2 4 2 2 5" xfId="7122" xr:uid="{00000000-0005-0000-0000-0000C61B0000}"/>
    <cellStyle name="Normal 7 2 4 2 3" xfId="7123" xr:uid="{00000000-0005-0000-0000-0000C71B0000}"/>
    <cellStyle name="Normal 7 2 4 2 3 2" xfId="7124" xr:uid="{00000000-0005-0000-0000-0000C81B0000}"/>
    <cellStyle name="Normal 7 2 4 2 3 3" xfId="7125" xr:uid="{00000000-0005-0000-0000-0000C91B0000}"/>
    <cellStyle name="Normal 7 2 4 2 3 4" xfId="7126" xr:uid="{00000000-0005-0000-0000-0000CA1B0000}"/>
    <cellStyle name="Normal 7 2 4 2 4" xfId="7127" xr:uid="{00000000-0005-0000-0000-0000CB1B0000}"/>
    <cellStyle name="Normal 7 2 4 2 5" xfId="7128" xr:uid="{00000000-0005-0000-0000-0000CC1B0000}"/>
    <cellStyle name="Normal 7 2 4 2 6" xfId="7129" xr:uid="{00000000-0005-0000-0000-0000CD1B0000}"/>
    <cellStyle name="Normal 7 2 4 3" xfId="7130" xr:uid="{00000000-0005-0000-0000-0000CE1B0000}"/>
    <cellStyle name="Normal 7 2 4 3 2" xfId="7131" xr:uid="{00000000-0005-0000-0000-0000CF1B0000}"/>
    <cellStyle name="Normal 7 2 4 3 2 2" xfId="7132" xr:uid="{00000000-0005-0000-0000-0000D01B0000}"/>
    <cellStyle name="Normal 7 2 4 3 2 3" xfId="7133" xr:uid="{00000000-0005-0000-0000-0000D11B0000}"/>
    <cellStyle name="Normal 7 2 4 3 2 4" xfId="7134" xr:uid="{00000000-0005-0000-0000-0000D21B0000}"/>
    <cellStyle name="Normal 7 2 4 3 3" xfId="7135" xr:uid="{00000000-0005-0000-0000-0000D31B0000}"/>
    <cellStyle name="Normal 7 2 4 3 4" xfId="7136" xr:uid="{00000000-0005-0000-0000-0000D41B0000}"/>
    <cellStyle name="Normal 7 2 4 3 5" xfId="7137" xr:uid="{00000000-0005-0000-0000-0000D51B0000}"/>
    <cellStyle name="Normal 7 2 4 4" xfId="7138" xr:uid="{00000000-0005-0000-0000-0000D61B0000}"/>
    <cellStyle name="Normal 7 2 4 4 2" xfId="7139" xr:uid="{00000000-0005-0000-0000-0000D71B0000}"/>
    <cellStyle name="Normal 7 2 4 4 3" xfId="7140" xr:uid="{00000000-0005-0000-0000-0000D81B0000}"/>
    <cellStyle name="Normal 7 2 4 4 4" xfId="7141" xr:uid="{00000000-0005-0000-0000-0000D91B0000}"/>
    <cellStyle name="Normal 7 2 4 5" xfId="7142" xr:uid="{00000000-0005-0000-0000-0000DA1B0000}"/>
    <cellStyle name="Normal 7 2 4 5 2" xfId="7143" xr:uid="{00000000-0005-0000-0000-0000DB1B0000}"/>
    <cellStyle name="Normal 7 2 4 5 3" xfId="7144" xr:uid="{00000000-0005-0000-0000-0000DC1B0000}"/>
    <cellStyle name="Normal 7 2 4 5 4" xfId="7145" xr:uid="{00000000-0005-0000-0000-0000DD1B0000}"/>
    <cellStyle name="Normal 7 2 4 6" xfId="7146" xr:uid="{00000000-0005-0000-0000-0000DE1B0000}"/>
    <cellStyle name="Normal 7 2 4 7" xfId="7147" xr:uid="{00000000-0005-0000-0000-0000DF1B0000}"/>
    <cellStyle name="Normal 7 2 4 8" xfId="7148" xr:uid="{00000000-0005-0000-0000-0000E01B0000}"/>
    <cellStyle name="Normal 7 2 5" xfId="7149" xr:uid="{00000000-0005-0000-0000-0000E11B0000}"/>
    <cellStyle name="Normal 7 2 5 2" xfId="7150" xr:uid="{00000000-0005-0000-0000-0000E21B0000}"/>
    <cellStyle name="Normal 7 2 5 2 2" xfId="7151" xr:uid="{00000000-0005-0000-0000-0000E31B0000}"/>
    <cellStyle name="Normal 7 2 5 2 2 2" xfId="7152" xr:uid="{00000000-0005-0000-0000-0000E41B0000}"/>
    <cellStyle name="Normal 7 2 5 2 2 2 2" xfId="7153" xr:uid="{00000000-0005-0000-0000-0000E51B0000}"/>
    <cellStyle name="Normal 7 2 5 2 2 2 3" xfId="7154" xr:uid="{00000000-0005-0000-0000-0000E61B0000}"/>
    <cellStyle name="Normal 7 2 5 2 2 2 4" xfId="7155" xr:uid="{00000000-0005-0000-0000-0000E71B0000}"/>
    <cellStyle name="Normal 7 2 5 2 2 3" xfId="7156" xr:uid="{00000000-0005-0000-0000-0000E81B0000}"/>
    <cellStyle name="Normal 7 2 5 2 2 4" xfId="7157" xr:uid="{00000000-0005-0000-0000-0000E91B0000}"/>
    <cellStyle name="Normal 7 2 5 2 2 5" xfId="7158" xr:uid="{00000000-0005-0000-0000-0000EA1B0000}"/>
    <cellStyle name="Normal 7 2 5 2 3" xfId="7159" xr:uid="{00000000-0005-0000-0000-0000EB1B0000}"/>
    <cellStyle name="Normal 7 2 5 2 3 2" xfId="7160" xr:uid="{00000000-0005-0000-0000-0000EC1B0000}"/>
    <cellStyle name="Normal 7 2 5 2 3 3" xfId="7161" xr:uid="{00000000-0005-0000-0000-0000ED1B0000}"/>
    <cellStyle name="Normal 7 2 5 2 3 4" xfId="7162" xr:uid="{00000000-0005-0000-0000-0000EE1B0000}"/>
    <cellStyle name="Normal 7 2 5 2 4" xfId="7163" xr:uid="{00000000-0005-0000-0000-0000EF1B0000}"/>
    <cellStyle name="Normal 7 2 5 2 5" xfId="7164" xr:uid="{00000000-0005-0000-0000-0000F01B0000}"/>
    <cellStyle name="Normal 7 2 5 2 6" xfId="7165" xr:uid="{00000000-0005-0000-0000-0000F11B0000}"/>
    <cellStyle name="Normal 7 2 5 3" xfId="7166" xr:uid="{00000000-0005-0000-0000-0000F21B0000}"/>
    <cellStyle name="Normal 7 2 5 3 2" xfId="7167" xr:uid="{00000000-0005-0000-0000-0000F31B0000}"/>
    <cellStyle name="Normal 7 2 5 3 2 2" xfId="7168" xr:uid="{00000000-0005-0000-0000-0000F41B0000}"/>
    <cellStyle name="Normal 7 2 5 3 2 3" xfId="7169" xr:uid="{00000000-0005-0000-0000-0000F51B0000}"/>
    <cellStyle name="Normal 7 2 5 3 2 4" xfId="7170" xr:uid="{00000000-0005-0000-0000-0000F61B0000}"/>
    <cellStyle name="Normal 7 2 5 3 3" xfId="7171" xr:uid="{00000000-0005-0000-0000-0000F71B0000}"/>
    <cellStyle name="Normal 7 2 5 3 4" xfId="7172" xr:uid="{00000000-0005-0000-0000-0000F81B0000}"/>
    <cellStyle name="Normal 7 2 5 3 5" xfId="7173" xr:uid="{00000000-0005-0000-0000-0000F91B0000}"/>
    <cellStyle name="Normal 7 2 5 4" xfId="7174" xr:uid="{00000000-0005-0000-0000-0000FA1B0000}"/>
    <cellStyle name="Normal 7 2 5 4 2" xfId="7175" xr:uid="{00000000-0005-0000-0000-0000FB1B0000}"/>
    <cellStyle name="Normal 7 2 5 4 3" xfId="7176" xr:uid="{00000000-0005-0000-0000-0000FC1B0000}"/>
    <cellStyle name="Normal 7 2 5 4 4" xfId="7177" xr:uid="{00000000-0005-0000-0000-0000FD1B0000}"/>
    <cellStyle name="Normal 7 2 5 5" xfId="7178" xr:uid="{00000000-0005-0000-0000-0000FE1B0000}"/>
    <cellStyle name="Normal 7 2 5 5 2" xfId="7179" xr:uid="{00000000-0005-0000-0000-0000FF1B0000}"/>
    <cellStyle name="Normal 7 2 5 5 3" xfId="7180" xr:uid="{00000000-0005-0000-0000-0000001C0000}"/>
    <cellStyle name="Normal 7 2 5 5 4" xfId="7181" xr:uid="{00000000-0005-0000-0000-0000011C0000}"/>
    <cellStyle name="Normal 7 2 5 6" xfId="7182" xr:uid="{00000000-0005-0000-0000-0000021C0000}"/>
    <cellStyle name="Normal 7 2 5 7" xfId="7183" xr:uid="{00000000-0005-0000-0000-0000031C0000}"/>
    <cellStyle name="Normal 7 2 5 8" xfId="7184" xr:uid="{00000000-0005-0000-0000-0000041C0000}"/>
    <cellStyle name="Normal 7 2 6" xfId="7185" xr:uid="{00000000-0005-0000-0000-0000051C0000}"/>
    <cellStyle name="Normal 7 2 6 2" xfId="7186" xr:uid="{00000000-0005-0000-0000-0000061C0000}"/>
    <cellStyle name="Normal 7 2 6 2 2" xfId="7187" xr:uid="{00000000-0005-0000-0000-0000071C0000}"/>
    <cellStyle name="Normal 7 2 6 2 2 2" xfId="7188" xr:uid="{00000000-0005-0000-0000-0000081C0000}"/>
    <cellStyle name="Normal 7 2 6 2 2 3" xfId="7189" xr:uid="{00000000-0005-0000-0000-0000091C0000}"/>
    <cellStyle name="Normal 7 2 6 2 2 4" xfId="7190" xr:uid="{00000000-0005-0000-0000-00000A1C0000}"/>
    <cellStyle name="Normal 7 2 6 2 3" xfId="7191" xr:uid="{00000000-0005-0000-0000-00000B1C0000}"/>
    <cellStyle name="Normal 7 2 6 2 4" xfId="7192" xr:uid="{00000000-0005-0000-0000-00000C1C0000}"/>
    <cellStyle name="Normal 7 2 6 2 5" xfId="7193" xr:uid="{00000000-0005-0000-0000-00000D1C0000}"/>
    <cellStyle name="Normal 7 2 6 3" xfId="7194" xr:uid="{00000000-0005-0000-0000-00000E1C0000}"/>
    <cellStyle name="Normal 7 2 6 3 2" xfId="7195" xr:uid="{00000000-0005-0000-0000-00000F1C0000}"/>
    <cellStyle name="Normal 7 2 6 3 3" xfId="7196" xr:uid="{00000000-0005-0000-0000-0000101C0000}"/>
    <cellStyle name="Normal 7 2 6 3 4" xfId="7197" xr:uid="{00000000-0005-0000-0000-0000111C0000}"/>
    <cellStyle name="Normal 7 2 6 4" xfId="7198" xr:uid="{00000000-0005-0000-0000-0000121C0000}"/>
    <cellStyle name="Normal 7 2 6 5" xfId="7199" xr:uid="{00000000-0005-0000-0000-0000131C0000}"/>
    <cellStyle name="Normal 7 2 6 6" xfId="7200" xr:uid="{00000000-0005-0000-0000-0000141C0000}"/>
    <cellStyle name="Normal 7 2 7" xfId="7201" xr:uid="{00000000-0005-0000-0000-0000151C0000}"/>
    <cellStyle name="Normal 7 2 7 2" xfId="7202" xr:uid="{00000000-0005-0000-0000-0000161C0000}"/>
    <cellStyle name="Normal 7 2 7 2 2" xfId="7203" xr:uid="{00000000-0005-0000-0000-0000171C0000}"/>
    <cellStyle name="Normal 7 2 7 2 3" xfId="7204" xr:uid="{00000000-0005-0000-0000-0000181C0000}"/>
    <cellStyle name="Normal 7 2 7 2 4" xfId="7205" xr:uid="{00000000-0005-0000-0000-0000191C0000}"/>
    <cellStyle name="Normal 7 2 7 3" xfId="7206" xr:uid="{00000000-0005-0000-0000-00001A1C0000}"/>
    <cellStyle name="Normal 7 2 7 4" xfId="7207" xr:uid="{00000000-0005-0000-0000-00001B1C0000}"/>
    <cellStyle name="Normal 7 2 7 5" xfId="7208" xr:uid="{00000000-0005-0000-0000-00001C1C0000}"/>
    <cellStyle name="Normal 7 2 8" xfId="7209" xr:uid="{00000000-0005-0000-0000-00001D1C0000}"/>
    <cellStyle name="Normal 7 2 8 2" xfId="7210" xr:uid="{00000000-0005-0000-0000-00001E1C0000}"/>
    <cellStyle name="Normal 7 2 8 2 2" xfId="7211" xr:uid="{00000000-0005-0000-0000-00001F1C0000}"/>
    <cellStyle name="Normal 7 2 8 2 3" xfId="7212" xr:uid="{00000000-0005-0000-0000-0000201C0000}"/>
    <cellStyle name="Normal 7 2 8 2 4" xfId="7213" xr:uid="{00000000-0005-0000-0000-0000211C0000}"/>
    <cellStyle name="Normal 7 2 8 3" xfId="7214" xr:uid="{00000000-0005-0000-0000-0000221C0000}"/>
    <cellStyle name="Normal 7 2 8 4" xfId="7215" xr:uid="{00000000-0005-0000-0000-0000231C0000}"/>
    <cellStyle name="Normal 7 2 8 5" xfId="7216" xr:uid="{00000000-0005-0000-0000-0000241C0000}"/>
    <cellStyle name="Normal 7 2 9" xfId="7217" xr:uid="{00000000-0005-0000-0000-0000251C0000}"/>
    <cellStyle name="Normal 7 2 9 2" xfId="7218" xr:uid="{00000000-0005-0000-0000-0000261C0000}"/>
    <cellStyle name="Normal 7 2 9 3" xfId="7219" xr:uid="{00000000-0005-0000-0000-0000271C0000}"/>
    <cellStyle name="Normal 7 2 9 4" xfId="7220" xr:uid="{00000000-0005-0000-0000-0000281C0000}"/>
    <cellStyle name="Normal 7 3" xfId="7221" xr:uid="{00000000-0005-0000-0000-0000291C0000}"/>
    <cellStyle name="Normal 7 3 10" xfId="7222" xr:uid="{00000000-0005-0000-0000-00002A1C0000}"/>
    <cellStyle name="Normal 7 3 10 2" xfId="7223" xr:uid="{00000000-0005-0000-0000-00002B1C0000}"/>
    <cellStyle name="Normal 7 3 10 3" xfId="7224" xr:uid="{00000000-0005-0000-0000-00002C1C0000}"/>
    <cellStyle name="Normal 7 3 10 4" xfId="7225" xr:uid="{00000000-0005-0000-0000-00002D1C0000}"/>
    <cellStyle name="Normal 7 3 11" xfId="7226" xr:uid="{00000000-0005-0000-0000-00002E1C0000}"/>
    <cellStyle name="Normal 7 3 12" xfId="7227" xr:uid="{00000000-0005-0000-0000-00002F1C0000}"/>
    <cellStyle name="Normal 7 3 13" xfId="7228" xr:uid="{00000000-0005-0000-0000-0000301C0000}"/>
    <cellStyle name="Normal 7 3 2" xfId="7229" xr:uid="{00000000-0005-0000-0000-0000311C0000}"/>
    <cellStyle name="Normal 7 3 2 10" xfId="7230" xr:uid="{00000000-0005-0000-0000-0000321C0000}"/>
    <cellStyle name="Normal 7 3 2 2" xfId="7231" xr:uid="{00000000-0005-0000-0000-0000331C0000}"/>
    <cellStyle name="Normal 7 3 2 2 2" xfId="7232" xr:uid="{00000000-0005-0000-0000-0000341C0000}"/>
    <cellStyle name="Normal 7 3 2 2 2 2" xfId="7233" xr:uid="{00000000-0005-0000-0000-0000351C0000}"/>
    <cellStyle name="Normal 7 3 2 2 2 2 2" xfId="7234" xr:uid="{00000000-0005-0000-0000-0000361C0000}"/>
    <cellStyle name="Normal 7 3 2 2 2 2 2 2" xfId="7235" xr:uid="{00000000-0005-0000-0000-0000371C0000}"/>
    <cellStyle name="Normal 7 3 2 2 2 2 2 3" xfId="7236" xr:uid="{00000000-0005-0000-0000-0000381C0000}"/>
    <cellStyle name="Normal 7 3 2 2 2 2 2 4" xfId="7237" xr:uid="{00000000-0005-0000-0000-0000391C0000}"/>
    <cellStyle name="Normal 7 3 2 2 2 2 3" xfId="7238" xr:uid="{00000000-0005-0000-0000-00003A1C0000}"/>
    <cellStyle name="Normal 7 3 2 2 2 2 4" xfId="7239" xr:uid="{00000000-0005-0000-0000-00003B1C0000}"/>
    <cellStyle name="Normal 7 3 2 2 2 2 5" xfId="7240" xr:uid="{00000000-0005-0000-0000-00003C1C0000}"/>
    <cellStyle name="Normal 7 3 2 2 2 3" xfId="7241" xr:uid="{00000000-0005-0000-0000-00003D1C0000}"/>
    <cellStyle name="Normal 7 3 2 2 2 3 2" xfId="7242" xr:uid="{00000000-0005-0000-0000-00003E1C0000}"/>
    <cellStyle name="Normal 7 3 2 2 2 3 3" xfId="7243" xr:uid="{00000000-0005-0000-0000-00003F1C0000}"/>
    <cellStyle name="Normal 7 3 2 2 2 3 4" xfId="7244" xr:uid="{00000000-0005-0000-0000-0000401C0000}"/>
    <cellStyle name="Normal 7 3 2 2 2 4" xfId="7245" xr:uid="{00000000-0005-0000-0000-0000411C0000}"/>
    <cellStyle name="Normal 7 3 2 2 2 5" xfId="7246" xr:uid="{00000000-0005-0000-0000-0000421C0000}"/>
    <cellStyle name="Normal 7 3 2 2 2 6" xfId="7247" xr:uid="{00000000-0005-0000-0000-0000431C0000}"/>
    <cellStyle name="Normal 7 3 2 2 3" xfId="7248" xr:uid="{00000000-0005-0000-0000-0000441C0000}"/>
    <cellStyle name="Normal 7 3 2 2 3 2" xfId="7249" xr:uid="{00000000-0005-0000-0000-0000451C0000}"/>
    <cellStyle name="Normal 7 3 2 2 3 2 2" xfId="7250" xr:uid="{00000000-0005-0000-0000-0000461C0000}"/>
    <cellStyle name="Normal 7 3 2 2 3 2 3" xfId="7251" xr:uid="{00000000-0005-0000-0000-0000471C0000}"/>
    <cellStyle name="Normal 7 3 2 2 3 2 4" xfId="7252" xr:uid="{00000000-0005-0000-0000-0000481C0000}"/>
    <cellStyle name="Normal 7 3 2 2 3 3" xfId="7253" xr:uid="{00000000-0005-0000-0000-0000491C0000}"/>
    <cellStyle name="Normal 7 3 2 2 3 4" xfId="7254" xr:uid="{00000000-0005-0000-0000-00004A1C0000}"/>
    <cellStyle name="Normal 7 3 2 2 3 5" xfId="7255" xr:uid="{00000000-0005-0000-0000-00004B1C0000}"/>
    <cellStyle name="Normal 7 3 2 2 4" xfId="7256" xr:uid="{00000000-0005-0000-0000-00004C1C0000}"/>
    <cellStyle name="Normal 7 3 2 2 4 2" xfId="7257" xr:uid="{00000000-0005-0000-0000-00004D1C0000}"/>
    <cellStyle name="Normal 7 3 2 2 4 3" xfId="7258" xr:uid="{00000000-0005-0000-0000-00004E1C0000}"/>
    <cellStyle name="Normal 7 3 2 2 4 4" xfId="7259" xr:uid="{00000000-0005-0000-0000-00004F1C0000}"/>
    <cellStyle name="Normal 7 3 2 2 5" xfId="7260" xr:uid="{00000000-0005-0000-0000-0000501C0000}"/>
    <cellStyle name="Normal 7 3 2 2 5 2" xfId="7261" xr:uid="{00000000-0005-0000-0000-0000511C0000}"/>
    <cellStyle name="Normal 7 3 2 2 5 3" xfId="7262" xr:uid="{00000000-0005-0000-0000-0000521C0000}"/>
    <cellStyle name="Normal 7 3 2 2 5 4" xfId="7263" xr:uid="{00000000-0005-0000-0000-0000531C0000}"/>
    <cellStyle name="Normal 7 3 2 2 6" xfId="7264" xr:uid="{00000000-0005-0000-0000-0000541C0000}"/>
    <cellStyle name="Normal 7 3 2 2 7" xfId="7265" xr:uid="{00000000-0005-0000-0000-0000551C0000}"/>
    <cellStyle name="Normal 7 3 2 2 8" xfId="7266" xr:uid="{00000000-0005-0000-0000-0000561C0000}"/>
    <cellStyle name="Normal 7 3 2 3" xfId="7267" xr:uid="{00000000-0005-0000-0000-0000571C0000}"/>
    <cellStyle name="Normal 7 3 2 3 2" xfId="7268" xr:uid="{00000000-0005-0000-0000-0000581C0000}"/>
    <cellStyle name="Normal 7 3 2 3 2 2" xfId="7269" xr:uid="{00000000-0005-0000-0000-0000591C0000}"/>
    <cellStyle name="Normal 7 3 2 3 2 2 2" xfId="7270" xr:uid="{00000000-0005-0000-0000-00005A1C0000}"/>
    <cellStyle name="Normal 7 3 2 3 2 2 2 2" xfId="7271" xr:uid="{00000000-0005-0000-0000-00005B1C0000}"/>
    <cellStyle name="Normal 7 3 2 3 2 2 2 3" xfId="7272" xr:uid="{00000000-0005-0000-0000-00005C1C0000}"/>
    <cellStyle name="Normal 7 3 2 3 2 2 2 4" xfId="7273" xr:uid="{00000000-0005-0000-0000-00005D1C0000}"/>
    <cellStyle name="Normal 7 3 2 3 2 2 3" xfId="7274" xr:uid="{00000000-0005-0000-0000-00005E1C0000}"/>
    <cellStyle name="Normal 7 3 2 3 2 2 4" xfId="7275" xr:uid="{00000000-0005-0000-0000-00005F1C0000}"/>
    <cellStyle name="Normal 7 3 2 3 2 2 5" xfId="7276" xr:uid="{00000000-0005-0000-0000-0000601C0000}"/>
    <cellStyle name="Normal 7 3 2 3 2 3" xfId="7277" xr:uid="{00000000-0005-0000-0000-0000611C0000}"/>
    <cellStyle name="Normal 7 3 2 3 2 3 2" xfId="7278" xr:uid="{00000000-0005-0000-0000-0000621C0000}"/>
    <cellStyle name="Normal 7 3 2 3 2 3 3" xfId="7279" xr:uid="{00000000-0005-0000-0000-0000631C0000}"/>
    <cellStyle name="Normal 7 3 2 3 2 3 4" xfId="7280" xr:uid="{00000000-0005-0000-0000-0000641C0000}"/>
    <cellStyle name="Normal 7 3 2 3 2 4" xfId="7281" xr:uid="{00000000-0005-0000-0000-0000651C0000}"/>
    <cellStyle name="Normal 7 3 2 3 2 5" xfId="7282" xr:uid="{00000000-0005-0000-0000-0000661C0000}"/>
    <cellStyle name="Normal 7 3 2 3 2 6" xfId="7283" xr:uid="{00000000-0005-0000-0000-0000671C0000}"/>
    <cellStyle name="Normal 7 3 2 3 3" xfId="7284" xr:uid="{00000000-0005-0000-0000-0000681C0000}"/>
    <cellStyle name="Normal 7 3 2 3 3 2" xfId="7285" xr:uid="{00000000-0005-0000-0000-0000691C0000}"/>
    <cellStyle name="Normal 7 3 2 3 3 2 2" xfId="7286" xr:uid="{00000000-0005-0000-0000-00006A1C0000}"/>
    <cellStyle name="Normal 7 3 2 3 3 2 3" xfId="7287" xr:uid="{00000000-0005-0000-0000-00006B1C0000}"/>
    <cellStyle name="Normal 7 3 2 3 3 2 4" xfId="7288" xr:uid="{00000000-0005-0000-0000-00006C1C0000}"/>
    <cellStyle name="Normal 7 3 2 3 3 3" xfId="7289" xr:uid="{00000000-0005-0000-0000-00006D1C0000}"/>
    <cellStyle name="Normal 7 3 2 3 3 4" xfId="7290" xr:uid="{00000000-0005-0000-0000-00006E1C0000}"/>
    <cellStyle name="Normal 7 3 2 3 3 5" xfId="7291" xr:uid="{00000000-0005-0000-0000-00006F1C0000}"/>
    <cellStyle name="Normal 7 3 2 3 4" xfId="7292" xr:uid="{00000000-0005-0000-0000-0000701C0000}"/>
    <cellStyle name="Normal 7 3 2 3 4 2" xfId="7293" xr:uid="{00000000-0005-0000-0000-0000711C0000}"/>
    <cellStyle name="Normal 7 3 2 3 4 3" xfId="7294" xr:uid="{00000000-0005-0000-0000-0000721C0000}"/>
    <cellStyle name="Normal 7 3 2 3 4 4" xfId="7295" xr:uid="{00000000-0005-0000-0000-0000731C0000}"/>
    <cellStyle name="Normal 7 3 2 3 5" xfId="7296" xr:uid="{00000000-0005-0000-0000-0000741C0000}"/>
    <cellStyle name="Normal 7 3 2 3 5 2" xfId="7297" xr:uid="{00000000-0005-0000-0000-0000751C0000}"/>
    <cellStyle name="Normal 7 3 2 3 5 3" xfId="7298" xr:uid="{00000000-0005-0000-0000-0000761C0000}"/>
    <cellStyle name="Normal 7 3 2 3 5 4" xfId="7299" xr:uid="{00000000-0005-0000-0000-0000771C0000}"/>
    <cellStyle name="Normal 7 3 2 3 6" xfId="7300" xr:uid="{00000000-0005-0000-0000-0000781C0000}"/>
    <cellStyle name="Normal 7 3 2 3 7" xfId="7301" xr:uid="{00000000-0005-0000-0000-0000791C0000}"/>
    <cellStyle name="Normal 7 3 2 3 8" xfId="7302" xr:uid="{00000000-0005-0000-0000-00007A1C0000}"/>
    <cellStyle name="Normal 7 3 2 4" xfId="7303" xr:uid="{00000000-0005-0000-0000-00007B1C0000}"/>
    <cellStyle name="Normal 7 3 2 4 2" xfId="7304" xr:uid="{00000000-0005-0000-0000-00007C1C0000}"/>
    <cellStyle name="Normal 7 3 2 4 2 2" xfId="7305" xr:uid="{00000000-0005-0000-0000-00007D1C0000}"/>
    <cellStyle name="Normal 7 3 2 4 2 2 2" xfId="7306" xr:uid="{00000000-0005-0000-0000-00007E1C0000}"/>
    <cellStyle name="Normal 7 3 2 4 2 2 3" xfId="7307" xr:uid="{00000000-0005-0000-0000-00007F1C0000}"/>
    <cellStyle name="Normal 7 3 2 4 2 2 4" xfId="7308" xr:uid="{00000000-0005-0000-0000-0000801C0000}"/>
    <cellStyle name="Normal 7 3 2 4 2 3" xfId="7309" xr:uid="{00000000-0005-0000-0000-0000811C0000}"/>
    <cellStyle name="Normal 7 3 2 4 2 4" xfId="7310" xr:uid="{00000000-0005-0000-0000-0000821C0000}"/>
    <cellStyle name="Normal 7 3 2 4 2 5" xfId="7311" xr:uid="{00000000-0005-0000-0000-0000831C0000}"/>
    <cellStyle name="Normal 7 3 2 4 3" xfId="7312" xr:uid="{00000000-0005-0000-0000-0000841C0000}"/>
    <cellStyle name="Normal 7 3 2 4 3 2" xfId="7313" xr:uid="{00000000-0005-0000-0000-0000851C0000}"/>
    <cellStyle name="Normal 7 3 2 4 3 3" xfId="7314" xr:uid="{00000000-0005-0000-0000-0000861C0000}"/>
    <cellStyle name="Normal 7 3 2 4 3 4" xfId="7315" xr:uid="{00000000-0005-0000-0000-0000871C0000}"/>
    <cellStyle name="Normal 7 3 2 4 4" xfId="7316" xr:uid="{00000000-0005-0000-0000-0000881C0000}"/>
    <cellStyle name="Normal 7 3 2 4 5" xfId="7317" xr:uid="{00000000-0005-0000-0000-0000891C0000}"/>
    <cellStyle name="Normal 7 3 2 4 6" xfId="7318" xr:uid="{00000000-0005-0000-0000-00008A1C0000}"/>
    <cellStyle name="Normal 7 3 2 5" xfId="7319" xr:uid="{00000000-0005-0000-0000-00008B1C0000}"/>
    <cellStyle name="Normal 7 3 2 5 2" xfId="7320" xr:uid="{00000000-0005-0000-0000-00008C1C0000}"/>
    <cellStyle name="Normal 7 3 2 5 2 2" xfId="7321" xr:uid="{00000000-0005-0000-0000-00008D1C0000}"/>
    <cellStyle name="Normal 7 3 2 5 2 3" xfId="7322" xr:uid="{00000000-0005-0000-0000-00008E1C0000}"/>
    <cellStyle name="Normal 7 3 2 5 2 4" xfId="7323" xr:uid="{00000000-0005-0000-0000-00008F1C0000}"/>
    <cellStyle name="Normal 7 3 2 5 3" xfId="7324" xr:uid="{00000000-0005-0000-0000-0000901C0000}"/>
    <cellStyle name="Normal 7 3 2 5 4" xfId="7325" xr:uid="{00000000-0005-0000-0000-0000911C0000}"/>
    <cellStyle name="Normal 7 3 2 5 5" xfId="7326" xr:uid="{00000000-0005-0000-0000-0000921C0000}"/>
    <cellStyle name="Normal 7 3 2 6" xfId="7327" xr:uid="{00000000-0005-0000-0000-0000931C0000}"/>
    <cellStyle name="Normal 7 3 2 6 2" xfId="7328" xr:uid="{00000000-0005-0000-0000-0000941C0000}"/>
    <cellStyle name="Normal 7 3 2 6 3" xfId="7329" xr:uid="{00000000-0005-0000-0000-0000951C0000}"/>
    <cellStyle name="Normal 7 3 2 6 4" xfId="7330" xr:uid="{00000000-0005-0000-0000-0000961C0000}"/>
    <cellStyle name="Normal 7 3 2 7" xfId="7331" xr:uid="{00000000-0005-0000-0000-0000971C0000}"/>
    <cellStyle name="Normal 7 3 2 7 2" xfId="7332" xr:uid="{00000000-0005-0000-0000-0000981C0000}"/>
    <cellStyle name="Normal 7 3 2 7 3" xfId="7333" xr:uid="{00000000-0005-0000-0000-0000991C0000}"/>
    <cellStyle name="Normal 7 3 2 7 4" xfId="7334" xr:uid="{00000000-0005-0000-0000-00009A1C0000}"/>
    <cellStyle name="Normal 7 3 2 8" xfId="7335" xr:uid="{00000000-0005-0000-0000-00009B1C0000}"/>
    <cellStyle name="Normal 7 3 2 9" xfId="7336" xr:uid="{00000000-0005-0000-0000-00009C1C0000}"/>
    <cellStyle name="Normal 7 3 3" xfId="7337" xr:uid="{00000000-0005-0000-0000-00009D1C0000}"/>
    <cellStyle name="Normal 7 3 3 2" xfId="7338" xr:uid="{00000000-0005-0000-0000-00009E1C0000}"/>
    <cellStyle name="Normal 7 3 3 2 2" xfId="7339" xr:uid="{00000000-0005-0000-0000-00009F1C0000}"/>
    <cellStyle name="Normal 7 3 3 2 2 2" xfId="7340" xr:uid="{00000000-0005-0000-0000-0000A01C0000}"/>
    <cellStyle name="Normal 7 3 3 2 2 2 2" xfId="7341" xr:uid="{00000000-0005-0000-0000-0000A11C0000}"/>
    <cellStyle name="Normal 7 3 3 2 2 2 3" xfId="7342" xr:uid="{00000000-0005-0000-0000-0000A21C0000}"/>
    <cellStyle name="Normal 7 3 3 2 2 2 4" xfId="7343" xr:uid="{00000000-0005-0000-0000-0000A31C0000}"/>
    <cellStyle name="Normal 7 3 3 2 2 3" xfId="7344" xr:uid="{00000000-0005-0000-0000-0000A41C0000}"/>
    <cellStyle name="Normal 7 3 3 2 2 4" xfId="7345" xr:uid="{00000000-0005-0000-0000-0000A51C0000}"/>
    <cellStyle name="Normal 7 3 3 2 2 5" xfId="7346" xr:uid="{00000000-0005-0000-0000-0000A61C0000}"/>
    <cellStyle name="Normal 7 3 3 2 3" xfId="7347" xr:uid="{00000000-0005-0000-0000-0000A71C0000}"/>
    <cellStyle name="Normal 7 3 3 2 3 2" xfId="7348" xr:uid="{00000000-0005-0000-0000-0000A81C0000}"/>
    <cellStyle name="Normal 7 3 3 2 3 3" xfId="7349" xr:uid="{00000000-0005-0000-0000-0000A91C0000}"/>
    <cellStyle name="Normal 7 3 3 2 3 4" xfId="7350" xr:uid="{00000000-0005-0000-0000-0000AA1C0000}"/>
    <cellStyle name="Normal 7 3 3 2 4" xfId="7351" xr:uid="{00000000-0005-0000-0000-0000AB1C0000}"/>
    <cellStyle name="Normal 7 3 3 2 5" xfId="7352" xr:uid="{00000000-0005-0000-0000-0000AC1C0000}"/>
    <cellStyle name="Normal 7 3 3 2 6" xfId="7353" xr:uid="{00000000-0005-0000-0000-0000AD1C0000}"/>
    <cellStyle name="Normal 7 3 3 3" xfId="7354" xr:uid="{00000000-0005-0000-0000-0000AE1C0000}"/>
    <cellStyle name="Normal 7 3 3 3 2" xfId="7355" xr:uid="{00000000-0005-0000-0000-0000AF1C0000}"/>
    <cellStyle name="Normal 7 3 3 3 2 2" xfId="7356" xr:uid="{00000000-0005-0000-0000-0000B01C0000}"/>
    <cellStyle name="Normal 7 3 3 3 2 3" xfId="7357" xr:uid="{00000000-0005-0000-0000-0000B11C0000}"/>
    <cellStyle name="Normal 7 3 3 3 2 4" xfId="7358" xr:uid="{00000000-0005-0000-0000-0000B21C0000}"/>
    <cellStyle name="Normal 7 3 3 3 3" xfId="7359" xr:uid="{00000000-0005-0000-0000-0000B31C0000}"/>
    <cellStyle name="Normal 7 3 3 3 4" xfId="7360" xr:uid="{00000000-0005-0000-0000-0000B41C0000}"/>
    <cellStyle name="Normal 7 3 3 3 5" xfId="7361" xr:uid="{00000000-0005-0000-0000-0000B51C0000}"/>
    <cellStyle name="Normal 7 3 3 4" xfId="7362" xr:uid="{00000000-0005-0000-0000-0000B61C0000}"/>
    <cellStyle name="Normal 7 3 3 4 2" xfId="7363" xr:uid="{00000000-0005-0000-0000-0000B71C0000}"/>
    <cellStyle name="Normal 7 3 3 4 3" xfId="7364" xr:uid="{00000000-0005-0000-0000-0000B81C0000}"/>
    <cellStyle name="Normal 7 3 3 4 4" xfId="7365" xr:uid="{00000000-0005-0000-0000-0000B91C0000}"/>
    <cellStyle name="Normal 7 3 3 5" xfId="7366" xr:uid="{00000000-0005-0000-0000-0000BA1C0000}"/>
    <cellStyle name="Normal 7 3 3 5 2" xfId="7367" xr:uid="{00000000-0005-0000-0000-0000BB1C0000}"/>
    <cellStyle name="Normal 7 3 3 5 3" xfId="7368" xr:uid="{00000000-0005-0000-0000-0000BC1C0000}"/>
    <cellStyle name="Normal 7 3 3 5 4" xfId="7369" xr:uid="{00000000-0005-0000-0000-0000BD1C0000}"/>
    <cellStyle name="Normal 7 3 3 6" xfId="7370" xr:uid="{00000000-0005-0000-0000-0000BE1C0000}"/>
    <cellStyle name="Normal 7 3 3 7" xfId="7371" xr:uid="{00000000-0005-0000-0000-0000BF1C0000}"/>
    <cellStyle name="Normal 7 3 3 8" xfId="7372" xr:uid="{00000000-0005-0000-0000-0000C01C0000}"/>
    <cellStyle name="Normal 7 3 4" xfId="7373" xr:uid="{00000000-0005-0000-0000-0000C11C0000}"/>
    <cellStyle name="Normal 7 3 4 2" xfId="7374" xr:uid="{00000000-0005-0000-0000-0000C21C0000}"/>
    <cellStyle name="Normal 7 3 4 2 2" xfId="7375" xr:uid="{00000000-0005-0000-0000-0000C31C0000}"/>
    <cellStyle name="Normal 7 3 4 2 2 2" xfId="7376" xr:uid="{00000000-0005-0000-0000-0000C41C0000}"/>
    <cellStyle name="Normal 7 3 4 2 2 2 2" xfId="7377" xr:uid="{00000000-0005-0000-0000-0000C51C0000}"/>
    <cellStyle name="Normal 7 3 4 2 2 2 3" xfId="7378" xr:uid="{00000000-0005-0000-0000-0000C61C0000}"/>
    <cellStyle name="Normal 7 3 4 2 2 2 4" xfId="7379" xr:uid="{00000000-0005-0000-0000-0000C71C0000}"/>
    <cellStyle name="Normal 7 3 4 2 2 3" xfId="7380" xr:uid="{00000000-0005-0000-0000-0000C81C0000}"/>
    <cellStyle name="Normal 7 3 4 2 2 4" xfId="7381" xr:uid="{00000000-0005-0000-0000-0000C91C0000}"/>
    <cellStyle name="Normal 7 3 4 2 2 5" xfId="7382" xr:uid="{00000000-0005-0000-0000-0000CA1C0000}"/>
    <cellStyle name="Normal 7 3 4 2 3" xfId="7383" xr:uid="{00000000-0005-0000-0000-0000CB1C0000}"/>
    <cellStyle name="Normal 7 3 4 2 3 2" xfId="7384" xr:uid="{00000000-0005-0000-0000-0000CC1C0000}"/>
    <cellStyle name="Normal 7 3 4 2 3 3" xfId="7385" xr:uid="{00000000-0005-0000-0000-0000CD1C0000}"/>
    <cellStyle name="Normal 7 3 4 2 3 4" xfId="7386" xr:uid="{00000000-0005-0000-0000-0000CE1C0000}"/>
    <cellStyle name="Normal 7 3 4 2 4" xfId="7387" xr:uid="{00000000-0005-0000-0000-0000CF1C0000}"/>
    <cellStyle name="Normal 7 3 4 2 5" xfId="7388" xr:uid="{00000000-0005-0000-0000-0000D01C0000}"/>
    <cellStyle name="Normal 7 3 4 2 6" xfId="7389" xr:uid="{00000000-0005-0000-0000-0000D11C0000}"/>
    <cellStyle name="Normal 7 3 4 3" xfId="7390" xr:uid="{00000000-0005-0000-0000-0000D21C0000}"/>
    <cellStyle name="Normal 7 3 4 3 2" xfId="7391" xr:uid="{00000000-0005-0000-0000-0000D31C0000}"/>
    <cellStyle name="Normal 7 3 4 3 2 2" xfId="7392" xr:uid="{00000000-0005-0000-0000-0000D41C0000}"/>
    <cellStyle name="Normal 7 3 4 3 2 3" xfId="7393" xr:uid="{00000000-0005-0000-0000-0000D51C0000}"/>
    <cellStyle name="Normal 7 3 4 3 2 4" xfId="7394" xr:uid="{00000000-0005-0000-0000-0000D61C0000}"/>
    <cellStyle name="Normal 7 3 4 3 3" xfId="7395" xr:uid="{00000000-0005-0000-0000-0000D71C0000}"/>
    <cellStyle name="Normal 7 3 4 3 4" xfId="7396" xr:uid="{00000000-0005-0000-0000-0000D81C0000}"/>
    <cellStyle name="Normal 7 3 4 3 5" xfId="7397" xr:uid="{00000000-0005-0000-0000-0000D91C0000}"/>
    <cellStyle name="Normal 7 3 4 4" xfId="7398" xr:uid="{00000000-0005-0000-0000-0000DA1C0000}"/>
    <cellStyle name="Normal 7 3 4 4 2" xfId="7399" xr:uid="{00000000-0005-0000-0000-0000DB1C0000}"/>
    <cellStyle name="Normal 7 3 4 4 3" xfId="7400" xr:uid="{00000000-0005-0000-0000-0000DC1C0000}"/>
    <cellStyle name="Normal 7 3 4 4 4" xfId="7401" xr:uid="{00000000-0005-0000-0000-0000DD1C0000}"/>
    <cellStyle name="Normal 7 3 4 5" xfId="7402" xr:uid="{00000000-0005-0000-0000-0000DE1C0000}"/>
    <cellStyle name="Normal 7 3 4 5 2" xfId="7403" xr:uid="{00000000-0005-0000-0000-0000DF1C0000}"/>
    <cellStyle name="Normal 7 3 4 5 3" xfId="7404" xr:uid="{00000000-0005-0000-0000-0000E01C0000}"/>
    <cellStyle name="Normal 7 3 4 5 4" xfId="7405" xr:uid="{00000000-0005-0000-0000-0000E11C0000}"/>
    <cellStyle name="Normal 7 3 4 6" xfId="7406" xr:uid="{00000000-0005-0000-0000-0000E21C0000}"/>
    <cellStyle name="Normal 7 3 4 7" xfId="7407" xr:uid="{00000000-0005-0000-0000-0000E31C0000}"/>
    <cellStyle name="Normal 7 3 4 8" xfId="7408" xr:uid="{00000000-0005-0000-0000-0000E41C0000}"/>
    <cellStyle name="Normal 7 3 5" xfId="7409" xr:uid="{00000000-0005-0000-0000-0000E51C0000}"/>
    <cellStyle name="Normal 7 3 5 2" xfId="7410" xr:uid="{00000000-0005-0000-0000-0000E61C0000}"/>
    <cellStyle name="Normal 7 3 5 2 2" xfId="7411" xr:uid="{00000000-0005-0000-0000-0000E71C0000}"/>
    <cellStyle name="Normal 7 3 5 2 2 2" xfId="7412" xr:uid="{00000000-0005-0000-0000-0000E81C0000}"/>
    <cellStyle name="Normal 7 3 5 2 2 3" xfId="7413" xr:uid="{00000000-0005-0000-0000-0000E91C0000}"/>
    <cellStyle name="Normal 7 3 5 2 2 4" xfId="7414" xr:uid="{00000000-0005-0000-0000-0000EA1C0000}"/>
    <cellStyle name="Normal 7 3 5 2 3" xfId="7415" xr:uid="{00000000-0005-0000-0000-0000EB1C0000}"/>
    <cellStyle name="Normal 7 3 5 2 4" xfId="7416" xr:uid="{00000000-0005-0000-0000-0000EC1C0000}"/>
    <cellStyle name="Normal 7 3 5 2 5" xfId="7417" xr:uid="{00000000-0005-0000-0000-0000ED1C0000}"/>
    <cellStyle name="Normal 7 3 5 3" xfId="7418" xr:uid="{00000000-0005-0000-0000-0000EE1C0000}"/>
    <cellStyle name="Normal 7 3 5 3 2" xfId="7419" xr:uid="{00000000-0005-0000-0000-0000EF1C0000}"/>
    <cellStyle name="Normal 7 3 5 3 3" xfId="7420" xr:uid="{00000000-0005-0000-0000-0000F01C0000}"/>
    <cellStyle name="Normal 7 3 5 3 4" xfId="7421" xr:uid="{00000000-0005-0000-0000-0000F11C0000}"/>
    <cellStyle name="Normal 7 3 5 4" xfId="7422" xr:uid="{00000000-0005-0000-0000-0000F21C0000}"/>
    <cellStyle name="Normal 7 3 5 5" xfId="7423" xr:uid="{00000000-0005-0000-0000-0000F31C0000}"/>
    <cellStyle name="Normal 7 3 5 6" xfId="7424" xr:uid="{00000000-0005-0000-0000-0000F41C0000}"/>
    <cellStyle name="Normal 7 3 6" xfId="7425" xr:uid="{00000000-0005-0000-0000-0000F51C0000}"/>
    <cellStyle name="Normal 7 3 6 2" xfId="7426" xr:uid="{00000000-0005-0000-0000-0000F61C0000}"/>
    <cellStyle name="Normal 7 3 6 2 2" xfId="7427" xr:uid="{00000000-0005-0000-0000-0000F71C0000}"/>
    <cellStyle name="Normal 7 3 6 2 3" xfId="7428" xr:uid="{00000000-0005-0000-0000-0000F81C0000}"/>
    <cellStyle name="Normal 7 3 6 2 4" xfId="7429" xr:uid="{00000000-0005-0000-0000-0000F91C0000}"/>
    <cellStyle name="Normal 7 3 6 3" xfId="7430" xr:uid="{00000000-0005-0000-0000-0000FA1C0000}"/>
    <cellStyle name="Normal 7 3 6 4" xfId="7431" xr:uid="{00000000-0005-0000-0000-0000FB1C0000}"/>
    <cellStyle name="Normal 7 3 6 5" xfId="7432" xr:uid="{00000000-0005-0000-0000-0000FC1C0000}"/>
    <cellStyle name="Normal 7 3 7" xfId="7433" xr:uid="{00000000-0005-0000-0000-0000FD1C0000}"/>
    <cellStyle name="Normal 7 3 7 2" xfId="7434" xr:uid="{00000000-0005-0000-0000-0000FE1C0000}"/>
    <cellStyle name="Normal 7 3 7 2 2" xfId="7435" xr:uid="{00000000-0005-0000-0000-0000FF1C0000}"/>
    <cellStyle name="Normal 7 3 7 2 3" xfId="7436" xr:uid="{00000000-0005-0000-0000-0000001D0000}"/>
    <cellStyle name="Normal 7 3 7 2 4" xfId="7437" xr:uid="{00000000-0005-0000-0000-0000011D0000}"/>
    <cellStyle name="Normal 7 3 7 3" xfId="7438" xr:uid="{00000000-0005-0000-0000-0000021D0000}"/>
    <cellStyle name="Normal 7 3 7 4" xfId="7439" xr:uid="{00000000-0005-0000-0000-0000031D0000}"/>
    <cellStyle name="Normal 7 3 7 5" xfId="7440" xr:uid="{00000000-0005-0000-0000-0000041D0000}"/>
    <cellStyle name="Normal 7 3 8" xfId="7441" xr:uid="{00000000-0005-0000-0000-0000051D0000}"/>
    <cellStyle name="Normal 7 3 8 2" xfId="7442" xr:uid="{00000000-0005-0000-0000-0000061D0000}"/>
    <cellStyle name="Normal 7 3 8 3" xfId="7443" xr:uid="{00000000-0005-0000-0000-0000071D0000}"/>
    <cellStyle name="Normal 7 3 8 4" xfId="7444" xr:uid="{00000000-0005-0000-0000-0000081D0000}"/>
    <cellStyle name="Normal 7 3 9" xfId="7445" xr:uid="{00000000-0005-0000-0000-0000091D0000}"/>
    <cellStyle name="Normal 7 3 9 2" xfId="7446" xr:uid="{00000000-0005-0000-0000-00000A1D0000}"/>
    <cellStyle name="Normal 7 3 9 3" xfId="7447" xr:uid="{00000000-0005-0000-0000-00000B1D0000}"/>
    <cellStyle name="Normal 7 3 9 4" xfId="7448" xr:uid="{00000000-0005-0000-0000-00000C1D0000}"/>
    <cellStyle name="Normal 7 4" xfId="7449" xr:uid="{00000000-0005-0000-0000-00000D1D0000}"/>
    <cellStyle name="Normal 7 4 10" xfId="7450" xr:uid="{00000000-0005-0000-0000-00000E1D0000}"/>
    <cellStyle name="Normal 7 4 2" xfId="7451" xr:uid="{00000000-0005-0000-0000-00000F1D0000}"/>
    <cellStyle name="Normal 7 4 2 2" xfId="7452" xr:uid="{00000000-0005-0000-0000-0000101D0000}"/>
    <cellStyle name="Normal 7 4 2 2 2" xfId="7453" xr:uid="{00000000-0005-0000-0000-0000111D0000}"/>
    <cellStyle name="Normal 7 4 2 2 2 2" xfId="7454" xr:uid="{00000000-0005-0000-0000-0000121D0000}"/>
    <cellStyle name="Normal 7 4 2 2 2 2 2" xfId="7455" xr:uid="{00000000-0005-0000-0000-0000131D0000}"/>
    <cellStyle name="Normal 7 4 2 2 2 2 3" xfId="7456" xr:uid="{00000000-0005-0000-0000-0000141D0000}"/>
    <cellStyle name="Normal 7 4 2 2 2 2 4" xfId="7457" xr:uid="{00000000-0005-0000-0000-0000151D0000}"/>
    <cellStyle name="Normal 7 4 2 2 2 3" xfId="7458" xr:uid="{00000000-0005-0000-0000-0000161D0000}"/>
    <cellStyle name="Normal 7 4 2 2 2 4" xfId="7459" xr:uid="{00000000-0005-0000-0000-0000171D0000}"/>
    <cellStyle name="Normal 7 4 2 2 2 5" xfId="7460" xr:uid="{00000000-0005-0000-0000-0000181D0000}"/>
    <cellStyle name="Normal 7 4 2 2 3" xfId="7461" xr:uid="{00000000-0005-0000-0000-0000191D0000}"/>
    <cellStyle name="Normal 7 4 2 2 3 2" xfId="7462" xr:uid="{00000000-0005-0000-0000-00001A1D0000}"/>
    <cellStyle name="Normal 7 4 2 2 3 3" xfId="7463" xr:uid="{00000000-0005-0000-0000-00001B1D0000}"/>
    <cellStyle name="Normal 7 4 2 2 3 4" xfId="7464" xr:uid="{00000000-0005-0000-0000-00001C1D0000}"/>
    <cellStyle name="Normal 7 4 2 2 4" xfId="7465" xr:uid="{00000000-0005-0000-0000-00001D1D0000}"/>
    <cellStyle name="Normal 7 4 2 2 5" xfId="7466" xr:uid="{00000000-0005-0000-0000-00001E1D0000}"/>
    <cellStyle name="Normal 7 4 2 2 6" xfId="7467" xr:uid="{00000000-0005-0000-0000-00001F1D0000}"/>
    <cellStyle name="Normal 7 4 2 3" xfId="7468" xr:uid="{00000000-0005-0000-0000-0000201D0000}"/>
    <cellStyle name="Normal 7 4 2 3 2" xfId="7469" xr:uid="{00000000-0005-0000-0000-0000211D0000}"/>
    <cellStyle name="Normal 7 4 2 3 2 2" xfId="7470" xr:uid="{00000000-0005-0000-0000-0000221D0000}"/>
    <cellStyle name="Normal 7 4 2 3 2 3" xfId="7471" xr:uid="{00000000-0005-0000-0000-0000231D0000}"/>
    <cellStyle name="Normal 7 4 2 3 2 4" xfId="7472" xr:uid="{00000000-0005-0000-0000-0000241D0000}"/>
    <cellStyle name="Normal 7 4 2 3 3" xfId="7473" xr:uid="{00000000-0005-0000-0000-0000251D0000}"/>
    <cellStyle name="Normal 7 4 2 3 4" xfId="7474" xr:uid="{00000000-0005-0000-0000-0000261D0000}"/>
    <cellStyle name="Normal 7 4 2 3 5" xfId="7475" xr:uid="{00000000-0005-0000-0000-0000271D0000}"/>
    <cellStyle name="Normal 7 4 2 4" xfId="7476" xr:uid="{00000000-0005-0000-0000-0000281D0000}"/>
    <cellStyle name="Normal 7 4 2 4 2" xfId="7477" xr:uid="{00000000-0005-0000-0000-0000291D0000}"/>
    <cellStyle name="Normal 7 4 2 4 3" xfId="7478" xr:uid="{00000000-0005-0000-0000-00002A1D0000}"/>
    <cellStyle name="Normal 7 4 2 4 4" xfId="7479" xr:uid="{00000000-0005-0000-0000-00002B1D0000}"/>
    <cellStyle name="Normal 7 4 2 5" xfId="7480" xr:uid="{00000000-0005-0000-0000-00002C1D0000}"/>
    <cellStyle name="Normal 7 4 2 5 2" xfId="7481" xr:uid="{00000000-0005-0000-0000-00002D1D0000}"/>
    <cellStyle name="Normal 7 4 2 5 3" xfId="7482" xr:uid="{00000000-0005-0000-0000-00002E1D0000}"/>
    <cellStyle name="Normal 7 4 2 5 4" xfId="7483" xr:uid="{00000000-0005-0000-0000-00002F1D0000}"/>
    <cellStyle name="Normal 7 4 2 6" xfId="7484" xr:uid="{00000000-0005-0000-0000-0000301D0000}"/>
    <cellStyle name="Normal 7 4 2 7" xfId="7485" xr:uid="{00000000-0005-0000-0000-0000311D0000}"/>
    <cellStyle name="Normal 7 4 2 8" xfId="7486" xr:uid="{00000000-0005-0000-0000-0000321D0000}"/>
    <cellStyle name="Normal 7 4 3" xfId="7487" xr:uid="{00000000-0005-0000-0000-0000331D0000}"/>
    <cellStyle name="Normal 7 4 3 2" xfId="7488" xr:uid="{00000000-0005-0000-0000-0000341D0000}"/>
    <cellStyle name="Normal 7 4 3 2 2" xfId="7489" xr:uid="{00000000-0005-0000-0000-0000351D0000}"/>
    <cellStyle name="Normal 7 4 3 2 2 2" xfId="7490" xr:uid="{00000000-0005-0000-0000-0000361D0000}"/>
    <cellStyle name="Normal 7 4 3 2 2 2 2" xfId="7491" xr:uid="{00000000-0005-0000-0000-0000371D0000}"/>
    <cellStyle name="Normal 7 4 3 2 2 2 3" xfId="7492" xr:uid="{00000000-0005-0000-0000-0000381D0000}"/>
    <cellStyle name="Normal 7 4 3 2 2 2 4" xfId="7493" xr:uid="{00000000-0005-0000-0000-0000391D0000}"/>
    <cellStyle name="Normal 7 4 3 2 2 3" xfId="7494" xr:uid="{00000000-0005-0000-0000-00003A1D0000}"/>
    <cellStyle name="Normal 7 4 3 2 2 4" xfId="7495" xr:uid="{00000000-0005-0000-0000-00003B1D0000}"/>
    <cellStyle name="Normal 7 4 3 2 2 5" xfId="7496" xr:uid="{00000000-0005-0000-0000-00003C1D0000}"/>
    <cellStyle name="Normal 7 4 3 2 3" xfId="7497" xr:uid="{00000000-0005-0000-0000-00003D1D0000}"/>
    <cellStyle name="Normal 7 4 3 2 3 2" xfId="7498" xr:uid="{00000000-0005-0000-0000-00003E1D0000}"/>
    <cellStyle name="Normal 7 4 3 2 3 3" xfId="7499" xr:uid="{00000000-0005-0000-0000-00003F1D0000}"/>
    <cellStyle name="Normal 7 4 3 2 3 4" xfId="7500" xr:uid="{00000000-0005-0000-0000-0000401D0000}"/>
    <cellStyle name="Normal 7 4 3 2 4" xfId="7501" xr:uid="{00000000-0005-0000-0000-0000411D0000}"/>
    <cellStyle name="Normal 7 4 3 2 5" xfId="7502" xr:uid="{00000000-0005-0000-0000-0000421D0000}"/>
    <cellStyle name="Normal 7 4 3 2 6" xfId="7503" xr:uid="{00000000-0005-0000-0000-0000431D0000}"/>
    <cellStyle name="Normal 7 4 3 3" xfId="7504" xr:uid="{00000000-0005-0000-0000-0000441D0000}"/>
    <cellStyle name="Normal 7 4 3 3 2" xfId="7505" xr:uid="{00000000-0005-0000-0000-0000451D0000}"/>
    <cellStyle name="Normal 7 4 3 3 2 2" xfId="7506" xr:uid="{00000000-0005-0000-0000-0000461D0000}"/>
    <cellStyle name="Normal 7 4 3 3 2 3" xfId="7507" xr:uid="{00000000-0005-0000-0000-0000471D0000}"/>
    <cellStyle name="Normal 7 4 3 3 2 4" xfId="7508" xr:uid="{00000000-0005-0000-0000-0000481D0000}"/>
    <cellStyle name="Normal 7 4 3 3 3" xfId="7509" xr:uid="{00000000-0005-0000-0000-0000491D0000}"/>
    <cellStyle name="Normal 7 4 3 3 4" xfId="7510" xr:uid="{00000000-0005-0000-0000-00004A1D0000}"/>
    <cellStyle name="Normal 7 4 3 3 5" xfId="7511" xr:uid="{00000000-0005-0000-0000-00004B1D0000}"/>
    <cellStyle name="Normal 7 4 3 4" xfId="7512" xr:uid="{00000000-0005-0000-0000-00004C1D0000}"/>
    <cellStyle name="Normal 7 4 3 4 2" xfId="7513" xr:uid="{00000000-0005-0000-0000-00004D1D0000}"/>
    <cellStyle name="Normal 7 4 3 4 3" xfId="7514" xr:uid="{00000000-0005-0000-0000-00004E1D0000}"/>
    <cellStyle name="Normal 7 4 3 4 4" xfId="7515" xr:uid="{00000000-0005-0000-0000-00004F1D0000}"/>
    <cellStyle name="Normal 7 4 3 5" xfId="7516" xr:uid="{00000000-0005-0000-0000-0000501D0000}"/>
    <cellStyle name="Normal 7 4 3 5 2" xfId="7517" xr:uid="{00000000-0005-0000-0000-0000511D0000}"/>
    <cellStyle name="Normal 7 4 3 5 3" xfId="7518" xr:uid="{00000000-0005-0000-0000-0000521D0000}"/>
    <cellStyle name="Normal 7 4 3 5 4" xfId="7519" xr:uid="{00000000-0005-0000-0000-0000531D0000}"/>
    <cellStyle name="Normal 7 4 3 6" xfId="7520" xr:uid="{00000000-0005-0000-0000-0000541D0000}"/>
    <cellStyle name="Normal 7 4 3 7" xfId="7521" xr:uid="{00000000-0005-0000-0000-0000551D0000}"/>
    <cellStyle name="Normal 7 4 3 8" xfId="7522" xr:uid="{00000000-0005-0000-0000-0000561D0000}"/>
    <cellStyle name="Normal 7 4 4" xfId="7523" xr:uid="{00000000-0005-0000-0000-0000571D0000}"/>
    <cellStyle name="Normal 7 4 4 2" xfId="7524" xr:uid="{00000000-0005-0000-0000-0000581D0000}"/>
    <cellStyle name="Normal 7 4 4 2 2" xfId="7525" xr:uid="{00000000-0005-0000-0000-0000591D0000}"/>
    <cellStyle name="Normal 7 4 4 2 2 2" xfId="7526" xr:uid="{00000000-0005-0000-0000-00005A1D0000}"/>
    <cellStyle name="Normal 7 4 4 2 2 3" xfId="7527" xr:uid="{00000000-0005-0000-0000-00005B1D0000}"/>
    <cellStyle name="Normal 7 4 4 2 2 4" xfId="7528" xr:uid="{00000000-0005-0000-0000-00005C1D0000}"/>
    <cellStyle name="Normal 7 4 4 2 3" xfId="7529" xr:uid="{00000000-0005-0000-0000-00005D1D0000}"/>
    <cellStyle name="Normal 7 4 4 2 4" xfId="7530" xr:uid="{00000000-0005-0000-0000-00005E1D0000}"/>
    <cellStyle name="Normal 7 4 4 2 5" xfId="7531" xr:uid="{00000000-0005-0000-0000-00005F1D0000}"/>
    <cellStyle name="Normal 7 4 4 3" xfId="7532" xr:uid="{00000000-0005-0000-0000-0000601D0000}"/>
    <cellStyle name="Normal 7 4 4 3 2" xfId="7533" xr:uid="{00000000-0005-0000-0000-0000611D0000}"/>
    <cellStyle name="Normal 7 4 4 3 3" xfId="7534" xr:uid="{00000000-0005-0000-0000-0000621D0000}"/>
    <cellStyle name="Normal 7 4 4 3 4" xfId="7535" xr:uid="{00000000-0005-0000-0000-0000631D0000}"/>
    <cellStyle name="Normal 7 4 4 4" xfId="7536" xr:uid="{00000000-0005-0000-0000-0000641D0000}"/>
    <cellStyle name="Normal 7 4 4 5" xfId="7537" xr:uid="{00000000-0005-0000-0000-0000651D0000}"/>
    <cellStyle name="Normal 7 4 4 6" xfId="7538" xr:uid="{00000000-0005-0000-0000-0000661D0000}"/>
    <cellStyle name="Normal 7 4 5" xfId="7539" xr:uid="{00000000-0005-0000-0000-0000671D0000}"/>
    <cellStyle name="Normal 7 4 5 2" xfId="7540" xr:uid="{00000000-0005-0000-0000-0000681D0000}"/>
    <cellStyle name="Normal 7 4 5 2 2" xfId="7541" xr:uid="{00000000-0005-0000-0000-0000691D0000}"/>
    <cellStyle name="Normal 7 4 5 2 3" xfId="7542" xr:uid="{00000000-0005-0000-0000-00006A1D0000}"/>
    <cellStyle name="Normal 7 4 5 2 4" xfId="7543" xr:uid="{00000000-0005-0000-0000-00006B1D0000}"/>
    <cellStyle name="Normal 7 4 5 3" xfId="7544" xr:uid="{00000000-0005-0000-0000-00006C1D0000}"/>
    <cellStyle name="Normal 7 4 5 4" xfId="7545" xr:uid="{00000000-0005-0000-0000-00006D1D0000}"/>
    <cellStyle name="Normal 7 4 5 5" xfId="7546" xr:uid="{00000000-0005-0000-0000-00006E1D0000}"/>
    <cellStyle name="Normal 7 4 6" xfId="7547" xr:uid="{00000000-0005-0000-0000-00006F1D0000}"/>
    <cellStyle name="Normal 7 4 6 2" xfId="7548" xr:uid="{00000000-0005-0000-0000-0000701D0000}"/>
    <cellStyle name="Normal 7 4 6 3" xfId="7549" xr:uid="{00000000-0005-0000-0000-0000711D0000}"/>
    <cellStyle name="Normal 7 4 6 4" xfId="7550" xr:uid="{00000000-0005-0000-0000-0000721D0000}"/>
    <cellStyle name="Normal 7 4 7" xfId="7551" xr:uid="{00000000-0005-0000-0000-0000731D0000}"/>
    <cellStyle name="Normal 7 4 7 2" xfId="7552" xr:uid="{00000000-0005-0000-0000-0000741D0000}"/>
    <cellStyle name="Normal 7 4 7 3" xfId="7553" xr:uid="{00000000-0005-0000-0000-0000751D0000}"/>
    <cellStyle name="Normal 7 4 7 4" xfId="7554" xr:uid="{00000000-0005-0000-0000-0000761D0000}"/>
    <cellStyle name="Normal 7 4 8" xfId="7555" xr:uid="{00000000-0005-0000-0000-0000771D0000}"/>
    <cellStyle name="Normal 7 4 9" xfId="7556" xr:uid="{00000000-0005-0000-0000-0000781D0000}"/>
    <cellStyle name="Normal 7 5" xfId="7557" xr:uid="{00000000-0005-0000-0000-0000791D0000}"/>
    <cellStyle name="Normal 7 5 2" xfId="7558" xr:uid="{00000000-0005-0000-0000-00007A1D0000}"/>
    <cellStyle name="Normal 7 5 2 2" xfId="7559" xr:uid="{00000000-0005-0000-0000-00007B1D0000}"/>
    <cellStyle name="Normal 7 5 2 2 2" xfId="7560" xr:uid="{00000000-0005-0000-0000-00007C1D0000}"/>
    <cellStyle name="Normal 7 5 2 2 2 2" xfId="7561" xr:uid="{00000000-0005-0000-0000-00007D1D0000}"/>
    <cellStyle name="Normal 7 5 2 2 2 3" xfId="7562" xr:uid="{00000000-0005-0000-0000-00007E1D0000}"/>
    <cellStyle name="Normal 7 5 2 2 2 4" xfId="7563" xr:uid="{00000000-0005-0000-0000-00007F1D0000}"/>
    <cellStyle name="Normal 7 5 2 2 3" xfId="7564" xr:uid="{00000000-0005-0000-0000-0000801D0000}"/>
    <cellStyle name="Normal 7 5 2 2 4" xfId="7565" xr:uid="{00000000-0005-0000-0000-0000811D0000}"/>
    <cellStyle name="Normal 7 5 2 2 5" xfId="7566" xr:uid="{00000000-0005-0000-0000-0000821D0000}"/>
    <cellStyle name="Normal 7 5 2 3" xfId="7567" xr:uid="{00000000-0005-0000-0000-0000831D0000}"/>
    <cellStyle name="Normal 7 5 2 3 2" xfId="7568" xr:uid="{00000000-0005-0000-0000-0000841D0000}"/>
    <cellStyle name="Normal 7 5 2 3 3" xfId="7569" xr:uid="{00000000-0005-0000-0000-0000851D0000}"/>
    <cellStyle name="Normal 7 5 2 3 4" xfId="7570" xr:uid="{00000000-0005-0000-0000-0000861D0000}"/>
    <cellStyle name="Normal 7 5 2 4" xfId="7571" xr:uid="{00000000-0005-0000-0000-0000871D0000}"/>
    <cellStyle name="Normal 7 5 2 5" xfId="7572" xr:uid="{00000000-0005-0000-0000-0000881D0000}"/>
    <cellStyle name="Normal 7 5 2 6" xfId="7573" xr:uid="{00000000-0005-0000-0000-0000891D0000}"/>
    <cellStyle name="Normal 7 5 3" xfId="7574" xr:uid="{00000000-0005-0000-0000-00008A1D0000}"/>
    <cellStyle name="Normal 7 5 3 2" xfId="7575" xr:uid="{00000000-0005-0000-0000-00008B1D0000}"/>
    <cellStyle name="Normal 7 5 3 2 2" xfId="7576" xr:uid="{00000000-0005-0000-0000-00008C1D0000}"/>
    <cellStyle name="Normal 7 5 3 2 3" xfId="7577" xr:uid="{00000000-0005-0000-0000-00008D1D0000}"/>
    <cellStyle name="Normal 7 5 3 2 4" xfId="7578" xr:uid="{00000000-0005-0000-0000-00008E1D0000}"/>
    <cellStyle name="Normal 7 5 3 3" xfId="7579" xr:uid="{00000000-0005-0000-0000-00008F1D0000}"/>
    <cellStyle name="Normal 7 5 3 4" xfId="7580" xr:uid="{00000000-0005-0000-0000-0000901D0000}"/>
    <cellStyle name="Normal 7 5 3 5" xfId="7581" xr:uid="{00000000-0005-0000-0000-0000911D0000}"/>
    <cellStyle name="Normal 7 5 4" xfId="7582" xr:uid="{00000000-0005-0000-0000-0000921D0000}"/>
    <cellStyle name="Normal 7 5 4 2" xfId="7583" xr:uid="{00000000-0005-0000-0000-0000931D0000}"/>
    <cellStyle name="Normal 7 5 4 3" xfId="7584" xr:uid="{00000000-0005-0000-0000-0000941D0000}"/>
    <cellStyle name="Normal 7 5 4 4" xfId="7585" xr:uid="{00000000-0005-0000-0000-0000951D0000}"/>
    <cellStyle name="Normal 7 5 5" xfId="7586" xr:uid="{00000000-0005-0000-0000-0000961D0000}"/>
    <cellStyle name="Normal 7 5 5 2" xfId="7587" xr:uid="{00000000-0005-0000-0000-0000971D0000}"/>
    <cellStyle name="Normal 7 5 5 3" xfId="7588" xr:uid="{00000000-0005-0000-0000-0000981D0000}"/>
    <cellStyle name="Normal 7 5 5 4" xfId="7589" xr:uid="{00000000-0005-0000-0000-0000991D0000}"/>
    <cellStyle name="Normal 7 5 6" xfId="7590" xr:uid="{00000000-0005-0000-0000-00009A1D0000}"/>
    <cellStyle name="Normal 7 5 7" xfId="7591" xr:uid="{00000000-0005-0000-0000-00009B1D0000}"/>
    <cellStyle name="Normal 7 5 8" xfId="7592" xr:uid="{00000000-0005-0000-0000-00009C1D0000}"/>
    <cellStyle name="Normal 7 6" xfId="7593" xr:uid="{00000000-0005-0000-0000-00009D1D0000}"/>
    <cellStyle name="Normal 7 6 2" xfId="7594" xr:uid="{00000000-0005-0000-0000-00009E1D0000}"/>
    <cellStyle name="Normal 7 6 2 2" xfId="7595" xr:uid="{00000000-0005-0000-0000-00009F1D0000}"/>
    <cellStyle name="Normal 7 6 2 2 2" xfId="7596" xr:uid="{00000000-0005-0000-0000-0000A01D0000}"/>
    <cellStyle name="Normal 7 6 2 2 2 2" xfId="7597" xr:uid="{00000000-0005-0000-0000-0000A11D0000}"/>
    <cellStyle name="Normal 7 6 2 2 2 3" xfId="7598" xr:uid="{00000000-0005-0000-0000-0000A21D0000}"/>
    <cellStyle name="Normal 7 6 2 2 2 4" xfId="7599" xr:uid="{00000000-0005-0000-0000-0000A31D0000}"/>
    <cellStyle name="Normal 7 6 2 2 3" xfId="7600" xr:uid="{00000000-0005-0000-0000-0000A41D0000}"/>
    <cellStyle name="Normal 7 6 2 2 4" xfId="7601" xr:uid="{00000000-0005-0000-0000-0000A51D0000}"/>
    <cellStyle name="Normal 7 6 2 2 5" xfId="7602" xr:uid="{00000000-0005-0000-0000-0000A61D0000}"/>
    <cellStyle name="Normal 7 6 2 3" xfId="7603" xr:uid="{00000000-0005-0000-0000-0000A71D0000}"/>
    <cellStyle name="Normal 7 6 2 3 2" xfId="7604" xr:uid="{00000000-0005-0000-0000-0000A81D0000}"/>
    <cellStyle name="Normal 7 6 2 3 3" xfId="7605" xr:uid="{00000000-0005-0000-0000-0000A91D0000}"/>
    <cellStyle name="Normal 7 6 2 3 4" xfId="7606" xr:uid="{00000000-0005-0000-0000-0000AA1D0000}"/>
    <cellStyle name="Normal 7 6 2 4" xfId="7607" xr:uid="{00000000-0005-0000-0000-0000AB1D0000}"/>
    <cellStyle name="Normal 7 6 2 5" xfId="7608" xr:uid="{00000000-0005-0000-0000-0000AC1D0000}"/>
    <cellStyle name="Normal 7 6 2 6" xfId="7609" xr:uid="{00000000-0005-0000-0000-0000AD1D0000}"/>
    <cellStyle name="Normal 7 6 3" xfId="7610" xr:uid="{00000000-0005-0000-0000-0000AE1D0000}"/>
    <cellStyle name="Normal 7 6 3 2" xfId="7611" xr:uid="{00000000-0005-0000-0000-0000AF1D0000}"/>
    <cellStyle name="Normal 7 6 3 2 2" xfId="7612" xr:uid="{00000000-0005-0000-0000-0000B01D0000}"/>
    <cellStyle name="Normal 7 6 3 2 3" xfId="7613" xr:uid="{00000000-0005-0000-0000-0000B11D0000}"/>
    <cellStyle name="Normal 7 6 3 2 4" xfId="7614" xr:uid="{00000000-0005-0000-0000-0000B21D0000}"/>
    <cellStyle name="Normal 7 6 3 3" xfId="7615" xr:uid="{00000000-0005-0000-0000-0000B31D0000}"/>
    <cellStyle name="Normal 7 6 3 4" xfId="7616" xr:uid="{00000000-0005-0000-0000-0000B41D0000}"/>
    <cellStyle name="Normal 7 6 3 5" xfId="7617" xr:uid="{00000000-0005-0000-0000-0000B51D0000}"/>
    <cellStyle name="Normal 7 6 4" xfId="7618" xr:uid="{00000000-0005-0000-0000-0000B61D0000}"/>
    <cellStyle name="Normal 7 6 4 2" xfId="7619" xr:uid="{00000000-0005-0000-0000-0000B71D0000}"/>
    <cellStyle name="Normal 7 6 4 3" xfId="7620" xr:uid="{00000000-0005-0000-0000-0000B81D0000}"/>
    <cellStyle name="Normal 7 6 4 4" xfId="7621" xr:uid="{00000000-0005-0000-0000-0000B91D0000}"/>
    <cellStyle name="Normal 7 6 5" xfId="7622" xr:uid="{00000000-0005-0000-0000-0000BA1D0000}"/>
    <cellStyle name="Normal 7 6 5 2" xfId="7623" xr:uid="{00000000-0005-0000-0000-0000BB1D0000}"/>
    <cellStyle name="Normal 7 6 5 3" xfId="7624" xr:uid="{00000000-0005-0000-0000-0000BC1D0000}"/>
    <cellStyle name="Normal 7 6 5 4" xfId="7625" xr:uid="{00000000-0005-0000-0000-0000BD1D0000}"/>
    <cellStyle name="Normal 7 6 6" xfId="7626" xr:uid="{00000000-0005-0000-0000-0000BE1D0000}"/>
    <cellStyle name="Normal 7 6 7" xfId="7627" xr:uid="{00000000-0005-0000-0000-0000BF1D0000}"/>
    <cellStyle name="Normal 7 6 8" xfId="7628" xr:uid="{00000000-0005-0000-0000-0000C01D0000}"/>
    <cellStyle name="Normal 7 7" xfId="7629" xr:uid="{00000000-0005-0000-0000-0000C11D0000}"/>
    <cellStyle name="Normal 7 7 2" xfId="7630" xr:uid="{00000000-0005-0000-0000-0000C21D0000}"/>
    <cellStyle name="Normal 7 7 2 2" xfId="7631" xr:uid="{00000000-0005-0000-0000-0000C31D0000}"/>
    <cellStyle name="Normal 7 7 2 2 2" xfId="7632" xr:uid="{00000000-0005-0000-0000-0000C41D0000}"/>
    <cellStyle name="Normal 7 7 2 2 3" xfId="7633" xr:uid="{00000000-0005-0000-0000-0000C51D0000}"/>
    <cellStyle name="Normal 7 7 2 2 4" xfId="7634" xr:uid="{00000000-0005-0000-0000-0000C61D0000}"/>
    <cellStyle name="Normal 7 7 2 3" xfId="7635" xr:uid="{00000000-0005-0000-0000-0000C71D0000}"/>
    <cellStyle name="Normal 7 7 2 4" xfId="7636" xr:uid="{00000000-0005-0000-0000-0000C81D0000}"/>
    <cellStyle name="Normal 7 7 2 5" xfId="7637" xr:uid="{00000000-0005-0000-0000-0000C91D0000}"/>
    <cellStyle name="Normal 7 7 3" xfId="7638" xr:uid="{00000000-0005-0000-0000-0000CA1D0000}"/>
    <cellStyle name="Normal 7 7 3 2" xfId="7639" xr:uid="{00000000-0005-0000-0000-0000CB1D0000}"/>
    <cellStyle name="Normal 7 7 3 3" xfId="7640" xr:uid="{00000000-0005-0000-0000-0000CC1D0000}"/>
    <cellStyle name="Normal 7 7 3 4" xfId="7641" xr:uid="{00000000-0005-0000-0000-0000CD1D0000}"/>
    <cellStyle name="Normal 7 7 4" xfId="7642" xr:uid="{00000000-0005-0000-0000-0000CE1D0000}"/>
    <cellStyle name="Normal 7 7 4 2" xfId="7643" xr:uid="{00000000-0005-0000-0000-0000CF1D0000}"/>
    <cellStyle name="Normal 7 7 4 3" xfId="7644" xr:uid="{00000000-0005-0000-0000-0000D01D0000}"/>
    <cellStyle name="Normal 7 7 4 4" xfId="7645" xr:uid="{00000000-0005-0000-0000-0000D11D0000}"/>
    <cellStyle name="Normal 7 7 5" xfId="7646" xr:uid="{00000000-0005-0000-0000-0000D21D0000}"/>
    <cellStyle name="Normal 7 7 6" xfId="7647" xr:uid="{00000000-0005-0000-0000-0000D31D0000}"/>
    <cellStyle name="Normal 7 7 7" xfId="7648" xr:uid="{00000000-0005-0000-0000-0000D41D0000}"/>
    <cellStyle name="Normal 7 8" xfId="7649" xr:uid="{00000000-0005-0000-0000-0000D51D0000}"/>
    <cellStyle name="Normal 7 8 2" xfId="7650" xr:uid="{00000000-0005-0000-0000-0000D61D0000}"/>
    <cellStyle name="Normal 7 8 2 2" xfId="7651" xr:uid="{00000000-0005-0000-0000-0000D71D0000}"/>
    <cellStyle name="Normal 7 8 2 3" xfId="7652" xr:uid="{00000000-0005-0000-0000-0000D81D0000}"/>
    <cellStyle name="Normal 7 8 2 4" xfId="7653" xr:uid="{00000000-0005-0000-0000-0000D91D0000}"/>
    <cellStyle name="Normal 7 8 3" xfId="7654" xr:uid="{00000000-0005-0000-0000-0000DA1D0000}"/>
    <cellStyle name="Normal 7 8 4" xfId="7655" xr:uid="{00000000-0005-0000-0000-0000DB1D0000}"/>
    <cellStyle name="Normal 7 8 5" xfId="7656" xr:uid="{00000000-0005-0000-0000-0000DC1D0000}"/>
    <cellStyle name="Normal 7 9" xfId="7657" xr:uid="{00000000-0005-0000-0000-0000DD1D0000}"/>
    <cellStyle name="Normal 7 9 2" xfId="7658" xr:uid="{00000000-0005-0000-0000-0000DE1D0000}"/>
    <cellStyle name="Normal 7 9 2 2" xfId="7659" xr:uid="{00000000-0005-0000-0000-0000DF1D0000}"/>
    <cellStyle name="Normal 7 9 2 3" xfId="7660" xr:uid="{00000000-0005-0000-0000-0000E01D0000}"/>
    <cellStyle name="Normal 7 9 2 4" xfId="7661" xr:uid="{00000000-0005-0000-0000-0000E11D0000}"/>
    <cellStyle name="Normal 7 9 3" xfId="7662" xr:uid="{00000000-0005-0000-0000-0000E21D0000}"/>
    <cellStyle name="Normal 7 9 4" xfId="7663" xr:uid="{00000000-0005-0000-0000-0000E31D0000}"/>
    <cellStyle name="Normal 7 9 5" xfId="7664" xr:uid="{00000000-0005-0000-0000-0000E41D0000}"/>
    <cellStyle name="Normal 8" xfId="7665" xr:uid="{00000000-0005-0000-0000-0000E51D0000}"/>
    <cellStyle name="Normal 9" xfId="7666" xr:uid="{00000000-0005-0000-0000-0000E61D0000}"/>
    <cellStyle name="Normal_01 OCT'08 PSTU" xfId="7667" xr:uid="{00000000-0005-0000-0000-0000E71D0000}"/>
    <cellStyle name="Note" xfId="7668" xr:uid="{00000000-0005-0000-0000-0000E81D0000}"/>
    <cellStyle name="Note 2" xfId="7669" xr:uid="{00000000-0005-0000-0000-0000E91D0000}"/>
    <cellStyle name="Note 2 2" xfId="7670" xr:uid="{00000000-0005-0000-0000-0000EA1D0000}"/>
    <cellStyle name="Note 2 3" xfId="7671" xr:uid="{00000000-0005-0000-0000-0000EB1D0000}"/>
    <cellStyle name="Note 3" xfId="7672" xr:uid="{00000000-0005-0000-0000-0000EC1D0000}"/>
    <cellStyle name="Notiz 2" xfId="7673" xr:uid="{00000000-0005-0000-0000-0000ED1D0000}"/>
    <cellStyle name="Notiz 2 2" xfId="7674" xr:uid="{00000000-0005-0000-0000-0000EE1D0000}"/>
    <cellStyle name="Notiz 3" xfId="7675" xr:uid="{00000000-0005-0000-0000-0000EF1D0000}"/>
    <cellStyle name="Notiz 4" xfId="7676" xr:uid="{00000000-0005-0000-0000-0000F01D0000}"/>
    <cellStyle name="Notiz 5" xfId="7677" xr:uid="{00000000-0005-0000-0000-0000F11D0000}"/>
    <cellStyle name="Notiz 6" xfId="7678" xr:uid="{00000000-0005-0000-0000-0000F21D0000}"/>
    <cellStyle name="Output" xfId="7679" xr:uid="{00000000-0005-0000-0000-0000F31D0000}"/>
    <cellStyle name="Output 2" xfId="7680" xr:uid="{00000000-0005-0000-0000-0000F41D0000}"/>
    <cellStyle name="Output 2 2" xfId="7681" xr:uid="{00000000-0005-0000-0000-0000F51D0000}"/>
    <cellStyle name="Output 3" xfId="7682" xr:uid="{00000000-0005-0000-0000-0000F61D0000}"/>
    <cellStyle name="PADROES" xfId="7683" xr:uid="{00000000-0005-0000-0000-0000F71D0000}"/>
    <cellStyle name="Percent 2" xfId="7684" xr:uid="{00000000-0005-0000-0000-0000F81D0000}"/>
    <cellStyle name="Percent 3" xfId="7685" xr:uid="{00000000-0005-0000-0000-0000F91D0000}"/>
    <cellStyle name="Percent 4" xfId="7686" xr:uid="{00000000-0005-0000-0000-0000FA1D0000}"/>
    <cellStyle name="Percent 5" xfId="7687" xr:uid="{00000000-0005-0000-0000-0000FB1D0000}"/>
    <cellStyle name="Porcentual 2" xfId="7688" xr:uid="{00000000-0005-0000-0000-0000FC1D0000}"/>
    <cellStyle name="Prozent" xfId="2" builtinId="5"/>
    <cellStyle name="Prozent 10" xfId="7689" xr:uid="{00000000-0005-0000-0000-0000FE1D0000}"/>
    <cellStyle name="Prozent 2" xfId="5" xr:uid="{00000000-0005-0000-0000-0000FF1D0000}"/>
    <cellStyle name="Prozent 2 2" xfId="7690" xr:uid="{00000000-0005-0000-0000-0000001E0000}"/>
    <cellStyle name="Prozent 2 2 2" xfId="7691" xr:uid="{00000000-0005-0000-0000-0000011E0000}"/>
    <cellStyle name="Prozent 2 3" xfId="7692" xr:uid="{00000000-0005-0000-0000-0000021E0000}"/>
    <cellStyle name="Prozent 2 3 2" xfId="7693" xr:uid="{00000000-0005-0000-0000-0000031E0000}"/>
    <cellStyle name="Prozent 2 4" xfId="7694" xr:uid="{00000000-0005-0000-0000-0000041E0000}"/>
    <cellStyle name="Prozent 2 4 2" xfId="7695" xr:uid="{00000000-0005-0000-0000-0000051E0000}"/>
    <cellStyle name="Prozent 2 5" xfId="7696" xr:uid="{00000000-0005-0000-0000-0000061E0000}"/>
    <cellStyle name="Prozent 2 6" xfId="7697" xr:uid="{00000000-0005-0000-0000-0000071E0000}"/>
    <cellStyle name="Prozent 3" xfId="7698" xr:uid="{00000000-0005-0000-0000-0000081E0000}"/>
    <cellStyle name="Prozent 3 10" xfId="7699" xr:uid="{00000000-0005-0000-0000-0000091E0000}"/>
    <cellStyle name="Prozent 3 10 2" xfId="7700" xr:uid="{00000000-0005-0000-0000-00000A1E0000}"/>
    <cellStyle name="Prozent 3 10 2 2" xfId="7701" xr:uid="{00000000-0005-0000-0000-00000B1E0000}"/>
    <cellStyle name="Prozent 3 10 2 3" xfId="7702" xr:uid="{00000000-0005-0000-0000-00000C1E0000}"/>
    <cellStyle name="Prozent 3 10 2 4" xfId="7703" xr:uid="{00000000-0005-0000-0000-00000D1E0000}"/>
    <cellStyle name="Prozent 3 10 3" xfId="7704" xr:uid="{00000000-0005-0000-0000-00000E1E0000}"/>
    <cellStyle name="Prozent 3 10 4" xfId="7705" xr:uid="{00000000-0005-0000-0000-00000F1E0000}"/>
    <cellStyle name="Prozent 3 10 5" xfId="7706" xr:uid="{00000000-0005-0000-0000-0000101E0000}"/>
    <cellStyle name="Prozent 3 11" xfId="7707" xr:uid="{00000000-0005-0000-0000-0000111E0000}"/>
    <cellStyle name="Prozent 3 11 2" xfId="7708" xr:uid="{00000000-0005-0000-0000-0000121E0000}"/>
    <cellStyle name="Prozent 3 11 2 2" xfId="7709" xr:uid="{00000000-0005-0000-0000-0000131E0000}"/>
    <cellStyle name="Prozent 3 11 2 3" xfId="7710" xr:uid="{00000000-0005-0000-0000-0000141E0000}"/>
    <cellStyle name="Prozent 3 11 2 4" xfId="7711" xr:uid="{00000000-0005-0000-0000-0000151E0000}"/>
    <cellStyle name="Prozent 3 11 3" xfId="7712" xr:uid="{00000000-0005-0000-0000-0000161E0000}"/>
    <cellStyle name="Prozent 3 11 4" xfId="7713" xr:uid="{00000000-0005-0000-0000-0000171E0000}"/>
    <cellStyle name="Prozent 3 11 5" xfId="7714" xr:uid="{00000000-0005-0000-0000-0000181E0000}"/>
    <cellStyle name="Prozent 3 12" xfId="7715" xr:uid="{00000000-0005-0000-0000-0000191E0000}"/>
    <cellStyle name="Prozent 3 12 2" xfId="7716" xr:uid="{00000000-0005-0000-0000-00001A1E0000}"/>
    <cellStyle name="Prozent 3 12 3" xfId="7717" xr:uid="{00000000-0005-0000-0000-00001B1E0000}"/>
    <cellStyle name="Prozent 3 12 4" xfId="7718" xr:uid="{00000000-0005-0000-0000-00001C1E0000}"/>
    <cellStyle name="Prozent 3 13" xfId="7719" xr:uid="{00000000-0005-0000-0000-00001D1E0000}"/>
    <cellStyle name="Prozent 3 13 2" xfId="7720" xr:uid="{00000000-0005-0000-0000-00001E1E0000}"/>
    <cellStyle name="Prozent 3 13 3" xfId="7721" xr:uid="{00000000-0005-0000-0000-00001F1E0000}"/>
    <cellStyle name="Prozent 3 13 4" xfId="7722" xr:uid="{00000000-0005-0000-0000-0000201E0000}"/>
    <cellStyle name="Prozent 3 14" xfId="7723" xr:uid="{00000000-0005-0000-0000-0000211E0000}"/>
    <cellStyle name="Prozent 3 14 2" xfId="7724" xr:uid="{00000000-0005-0000-0000-0000221E0000}"/>
    <cellStyle name="Prozent 3 14 3" xfId="7725" xr:uid="{00000000-0005-0000-0000-0000231E0000}"/>
    <cellStyle name="Prozent 3 14 4" xfId="7726" xr:uid="{00000000-0005-0000-0000-0000241E0000}"/>
    <cellStyle name="Prozent 3 15" xfId="7727" xr:uid="{00000000-0005-0000-0000-0000251E0000}"/>
    <cellStyle name="Prozent 3 16" xfId="7728" xr:uid="{00000000-0005-0000-0000-0000261E0000}"/>
    <cellStyle name="Prozent 3 17" xfId="7729" xr:uid="{00000000-0005-0000-0000-0000271E0000}"/>
    <cellStyle name="Prozent 3 18" xfId="7730" xr:uid="{00000000-0005-0000-0000-0000281E0000}"/>
    <cellStyle name="Prozent 3 2" xfId="7731" xr:uid="{00000000-0005-0000-0000-0000291E0000}"/>
    <cellStyle name="Prozent 3 2 10" xfId="7732" xr:uid="{00000000-0005-0000-0000-00002A1E0000}"/>
    <cellStyle name="Prozent 3 2 10 2" xfId="7733" xr:uid="{00000000-0005-0000-0000-00002B1E0000}"/>
    <cellStyle name="Prozent 3 2 10 3" xfId="7734" xr:uid="{00000000-0005-0000-0000-00002C1E0000}"/>
    <cellStyle name="Prozent 3 2 10 4" xfId="7735" xr:uid="{00000000-0005-0000-0000-00002D1E0000}"/>
    <cellStyle name="Prozent 3 2 11" xfId="7736" xr:uid="{00000000-0005-0000-0000-00002E1E0000}"/>
    <cellStyle name="Prozent 3 2 11 2" xfId="7737" xr:uid="{00000000-0005-0000-0000-00002F1E0000}"/>
    <cellStyle name="Prozent 3 2 11 3" xfId="7738" xr:uid="{00000000-0005-0000-0000-0000301E0000}"/>
    <cellStyle name="Prozent 3 2 11 4" xfId="7739" xr:uid="{00000000-0005-0000-0000-0000311E0000}"/>
    <cellStyle name="Prozent 3 2 12" xfId="7740" xr:uid="{00000000-0005-0000-0000-0000321E0000}"/>
    <cellStyle name="Prozent 3 2 13" xfId="7741" xr:uid="{00000000-0005-0000-0000-0000331E0000}"/>
    <cellStyle name="Prozent 3 2 14" xfId="7742" xr:uid="{00000000-0005-0000-0000-0000341E0000}"/>
    <cellStyle name="Prozent 3 2 2" xfId="7743" xr:uid="{00000000-0005-0000-0000-0000351E0000}"/>
    <cellStyle name="Prozent 3 2 2 10" xfId="7744" xr:uid="{00000000-0005-0000-0000-0000361E0000}"/>
    <cellStyle name="Prozent 3 2 2 10 2" xfId="7745" xr:uid="{00000000-0005-0000-0000-0000371E0000}"/>
    <cellStyle name="Prozent 3 2 2 10 3" xfId="7746" xr:uid="{00000000-0005-0000-0000-0000381E0000}"/>
    <cellStyle name="Prozent 3 2 2 10 4" xfId="7747" xr:uid="{00000000-0005-0000-0000-0000391E0000}"/>
    <cellStyle name="Prozent 3 2 2 11" xfId="7748" xr:uid="{00000000-0005-0000-0000-00003A1E0000}"/>
    <cellStyle name="Prozent 3 2 2 12" xfId="7749" xr:uid="{00000000-0005-0000-0000-00003B1E0000}"/>
    <cellStyle name="Prozent 3 2 2 13" xfId="7750" xr:uid="{00000000-0005-0000-0000-00003C1E0000}"/>
    <cellStyle name="Prozent 3 2 2 2" xfId="7751" xr:uid="{00000000-0005-0000-0000-00003D1E0000}"/>
    <cellStyle name="Prozent 3 2 2 2 10" xfId="7752" xr:uid="{00000000-0005-0000-0000-00003E1E0000}"/>
    <cellStyle name="Prozent 3 2 2 2 2" xfId="7753" xr:uid="{00000000-0005-0000-0000-00003F1E0000}"/>
    <cellStyle name="Prozent 3 2 2 2 2 2" xfId="7754" xr:uid="{00000000-0005-0000-0000-0000401E0000}"/>
    <cellStyle name="Prozent 3 2 2 2 2 2 2" xfId="7755" xr:uid="{00000000-0005-0000-0000-0000411E0000}"/>
    <cellStyle name="Prozent 3 2 2 2 2 2 2 2" xfId="7756" xr:uid="{00000000-0005-0000-0000-0000421E0000}"/>
    <cellStyle name="Prozent 3 2 2 2 2 2 2 2 2" xfId="7757" xr:uid="{00000000-0005-0000-0000-0000431E0000}"/>
    <cellStyle name="Prozent 3 2 2 2 2 2 2 2 3" xfId="7758" xr:uid="{00000000-0005-0000-0000-0000441E0000}"/>
    <cellStyle name="Prozent 3 2 2 2 2 2 2 2 4" xfId="7759" xr:uid="{00000000-0005-0000-0000-0000451E0000}"/>
    <cellStyle name="Prozent 3 2 2 2 2 2 2 3" xfId="7760" xr:uid="{00000000-0005-0000-0000-0000461E0000}"/>
    <cellStyle name="Prozent 3 2 2 2 2 2 2 4" xfId="7761" xr:uid="{00000000-0005-0000-0000-0000471E0000}"/>
    <cellStyle name="Prozent 3 2 2 2 2 2 2 5" xfId="7762" xr:uid="{00000000-0005-0000-0000-0000481E0000}"/>
    <cellStyle name="Prozent 3 2 2 2 2 2 3" xfId="7763" xr:uid="{00000000-0005-0000-0000-0000491E0000}"/>
    <cellStyle name="Prozent 3 2 2 2 2 2 3 2" xfId="7764" xr:uid="{00000000-0005-0000-0000-00004A1E0000}"/>
    <cellStyle name="Prozent 3 2 2 2 2 2 3 3" xfId="7765" xr:uid="{00000000-0005-0000-0000-00004B1E0000}"/>
    <cellStyle name="Prozent 3 2 2 2 2 2 3 4" xfId="7766" xr:uid="{00000000-0005-0000-0000-00004C1E0000}"/>
    <cellStyle name="Prozent 3 2 2 2 2 2 4" xfId="7767" xr:uid="{00000000-0005-0000-0000-00004D1E0000}"/>
    <cellStyle name="Prozent 3 2 2 2 2 2 5" xfId="7768" xr:uid="{00000000-0005-0000-0000-00004E1E0000}"/>
    <cellStyle name="Prozent 3 2 2 2 2 2 6" xfId="7769" xr:uid="{00000000-0005-0000-0000-00004F1E0000}"/>
    <cellStyle name="Prozent 3 2 2 2 2 3" xfId="7770" xr:uid="{00000000-0005-0000-0000-0000501E0000}"/>
    <cellStyle name="Prozent 3 2 2 2 2 3 2" xfId="7771" xr:uid="{00000000-0005-0000-0000-0000511E0000}"/>
    <cellStyle name="Prozent 3 2 2 2 2 3 2 2" xfId="7772" xr:uid="{00000000-0005-0000-0000-0000521E0000}"/>
    <cellStyle name="Prozent 3 2 2 2 2 3 2 3" xfId="7773" xr:uid="{00000000-0005-0000-0000-0000531E0000}"/>
    <cellStyle name="Prozent 3 2 2 2 2 3 2 4" xfId="7774" xr:uid="{00000000-0005-0000-0000-0000541E0000}"/>
    <cellStyle name="Prozent 3 2 2 2 2 3 3" xfId="7775" xr:uid="{00000000-0005-0000-0000-0000551E0000}"/>
    <cellStyle name="Prozent 3 2 2 2 2 3 4" xfId="7776" xr:uid="{00000000-0005-0000-0000-0000561E0000}"/>
    <cellStyle name="Prozent 3 2 2 2 2 3 5" xfId="7777" xr:uid="{00000000-0005-0000-0000-0000571E0000}"/>
    <cellStyle name="Prozent 3 2 2 2 2 4" xfId="7778" xr:uid="{00000000-0005-0000-0000-0000581E0000}"/>
    <cellStyle name="Prozent 3 2 2 2 2 4 2" xfId="7779" xr:uid="{00000000-0005-0000-0000-0000591E0000}"/>
    <cellStyle name="Prozent 3 2 2 2 2 4 3" xfId="7780" xr:uid="{00000000-0005-0000-0000-00005A1E0000}"/>
    <cellStyle name="Prozent 3 2 2 2 2 4 4" xfId="7781" xr:uid="{00000000-0005-0000-0000-00005B1E0000}"/>
    <cellStyle name="Prozent 3 2 2 2 2 5" xfId="7782" xr:uid="{00000000-0005-0000-0000-00005C1E0000}"/>
    <cellStyle name="Prozent 3 2 2 2 2 5 2" xfId="7783" xr:uid="{00000000-0005-0000-0000-00005D1E0000}"/>
    <cellStyle name="Prozent 3 2 2 2 2 5 3" xfId="7784" xr:uid="{00000000-0005-0000-0000-00005E1E0000}"/>
    <cellStyle name="Prozent 3 2 2 2 2 5 4" xfId="7785" xr:uid="{00000000-0005-0000-0000-00005F1E0000}"/>
    <cellStyle name="Prozent 3 2 2 2 2 6" xfId="7786" xr:uid="{00000000-0005-0000-0000-0000601E0000}"/>
    <cellStyle name="Prozent 3 2 2 2 2 7" xfId="7787" xr:uid="{00000000-0005-0000-0000-0000611E0000}"/>
    <cellStyle name="Prozent 3 2 2 2 2 8" xfId="7788" xr:uid="{00000000-0005-0000-0000-0000621E0000}"/>
    <cellStyle name="Prozent 3 2 2 2 3" xfId="7789" xr:uid="{00000000-0005-0000-0000-0000631E0000}"/>
    <cellStyle name="Prozent 3 2 2 2 3 2" xfId="7790" xr:uid="{00000000-0005-0000-0000-0000641E0000}"/>
    <cellStyle name="Prozent 3 2 2 2 3 2 2" xfId="7791" xr:uid="{00000000-0005-0000-0000-0000651E0000}"/>
    <cellStyle name="Prozent 3 2 2 2 3 2 2 2" xfId="7792" xr:uid="{00000000-0005-0000-0000-0000661E0000}"/>
    <cellStyle name="Prozent 3 2 2 2 3 2 2 2 2" xfId="7793" xr:uid="{00000000-0005-0000-0000-0000671E0000}"/>
    <cellStyle name="Prozent 3 2 2 2 3 2 2 2 3" xfId="7794" xr:uid="{00000000-0005-0000-0000-0000681E0000}"/>
    <cellStyle name="Prozent 3 2 2 2 3 2 2 2 4" xfId="7795" xr:uid="{00000000-0005-0000-0000-0000691E0000}"/>
    <cellStyle name="Prozent 3 2 2 2 3 2 2 3" xfId="7796" xr:uid="{00000000-0005-0000-0000-00006A1E0000}"/>
    <cellStyle name="Prozent 3 2 2 2 3 2 2 4" xfId="7797" xr:uid="{00000000-0005-0000-0000-00006B1E0000}"/>
    <cellStyle name="Prozent 3 2 2 2 3 2 2 5" xfId="7798" xr:uid="{00000000-0005-0000-0000-00006C1E0000}"/>
    <cellStyle name="Prozent 3 2 2 2 3 2 3" xfId="7799" xr:uid="{00000000-0005-0000-0000-00006D1E0000}"/>
    <cellStyle name="Prozent 3 2 2 2 3 2 3 2" xfId="7800" xr:uid="{00000000-0005-0000-0000-00006E1E0000}"/>
    <cellStyle name="Prozent 3 2 2 2 3 2 3 3" xfId="7801" xr:uid="{00000000-0005-0000-0000-00006F1E0000}"/>
    <cellStyle name="Prozent 3 2 2 2 3 2 3 4" xfId="7802" xr:uid="{00000000-0005-0000-0000-0000701E0000}"/>
    <cellStyle name="Prozent 3 2 2 2 3 2 4" xfId="7803" xr:uid="{00000000-0005-0000-0000-0000711E0000}"/>
    <cellStyle name="Prozent 3 2 2 2 3 2 5" xfId="7804" xr:uid="{00000000-0005-0000-0000-0000721E0000}"/>
    <cellStyle name="Prozent 3 2 2 2 3 2 6" xfId="7805" xr:uid="{00000000-0005-0000-0000-0000731E0000}"/>
    <cellStyle name="Prozent 3 2 2 2 3 3" xfId="7806" xr:uid="{00000000-0005-0000-0000-0000741E0000}"/>
    <cellStyle name="Prozent 3 2 2 2 3 3 2" xfId="7807" xr:uid="{00000000-0005-0000-0000-0000751E0000}"/>
    <cellStyle name="Prozent 3 2 2 2 3 3 2 2" xfId="7808" xr:uid="{00000000-0005-0000-0000-0000761E0000}"/>
    <cellStyle name="Prozent 3 2 2 2 3 3 2 3" xfId="7809" xr:uid="{00000000-0005-0000-0000-0000771E0000}"/>
    <cellStyle name="Prozent 3 2 2 2 3 3 2 4" xfId="7810" xr:uid="{00000000-0005-0000-0000-0000781E0000}"/>
    <cellStyle name="Prozent 3 2 2 2 3 3 3" xfId="7811" xr:uid="{00000000-0005-0000-0000-0000791E0000}"/>
    <cellStyle name="Prozent 3 2 2 2 3 3 4" xfId="7812" xr:uid="{00000000-0005-0000-0000-00007A1E0000}"/>
    <cellStyle name="Prozent 3 2 2 2 3 3 5" xfId="7813" xr:uid="{00000000-0005-0000-0000-00007B1E0000}"/>
    <cellStyle name="Prozent 3 2 2 2 3 4" xfId="7814" xr:uid="{00000000-0005-0000-0000-00007C1E0000}"/>
    <cellStyle name="Prozent 3 2 2 2 3 4 2" xfId="7815" xr:uid="{00000000-0005-0000-0000-00007D1E0000}"/>
    <cellStyle name="Prozent 3 2 2 2 3 4 3" xfId="7816" xr:uid="{00000000-0005-0000-0000-00007E1E0000}"/>
    <cellStyle name="Prozent 3 2 2 2 3 4 4" xfId="7817" xr:uid="{00000000-0005-0000-0000-00007F1E0000}"/>
    <cellStyle name="Prozent 3 2 2 2 3 5" xfId="7818" xr:uid="{00000000-0005-0000-0000-0000801E0000}"/>
    <cellStyle name="Prozent 3 2 2 2 3 5 2" xfId="7819" xr:uid="{00000000-0005-0000-0000-0000811E0000}"/>
    <cellStyle name="Prozent 3 2 2 2 3 5 3" xfId="7820" xr:uid="{00000000-0005-0000-0000-0000821E0000}"/>
    <cellStyle name="Prozent 3 2 2 2 3 5 4" xfId="7821" xr:uid="{00000000-0005-0000-0000-0000831E0000}"/>
    <cellStyle name="Prozent 3 2 2 2 3 6" xfId="7822" xr:uid="{00000000-0005-0000-0000-0000841E0000}"/>
    <cellStyle name="Prozent 3 2 2 2 3 7" xfId="7823" xr:uid="{00000000-0005-0000-0000-0000851E0000}"/>
    <cellStyle name="Prozent 3 2 2 2 3 8" xfId="7824" xr:uid="{00000000-0005-0000-0000-0000861E0000}"/>
    <cellStyle name="Prozent 3 2 2 2 4" xfId="7825" xr:uid="{00000000-0005-0000-0000-0000871E0000}"/>
    <cellStyle name="Prozent 3 2 2 2 4 2" xfId="7826" xr:uid="{00000000-0005-0000-0000-0000881E0000}"/>
    <cellStyle name="Prozent 3 2 2 2 4 2 2" xfId="7827" xr:uid="{00000000-0005-0000-0000-0000891E0000}"/>
    <cellStyle name="Prozent 3 2 2 2 4 2 2 2" xfId="7828" xr:uid="{00000000-0005-0000-0000-00008A1E0000}"/>
    <cellStyle name="Prozent 3 2 2 2 4 2 2 3" xfId="7829" xr:uid="{00000000-0005-0000-0000-00008B1E0000}"/>
    <cellStyle name="Prozent 3 2 2 2 4 2 2 4" xfId="7830" xr:uid="{00000000-0005-0000-0000-00008C1E0000}"/>
    <cellStyle name="Prozent 3 2 2 2 4 2 3" xfId="7831" xr:uid="{00000000-0005-0000-0000-00008D1E0000}"/>
    <cellStyle name="Prozent 3 2 2 2 4 2 4" xfId="7832" xr:uid="{00000000-0005-0000-0000-00008E1E0000}"/>
    <cellStyle name="Prozent 3 2 2 2 4 2 5" xfId="7833" xr:uid="{00000000-0005-0000-0000-00008F1E0000}"/>
    <cellStyle name="Prozent 3 2 2 2 4 3" xfId="7834" xr:uid="{00000000-0005-0000-0000-0000901E0000}"/>
    <cellStyle name="Prozent 3 2 2 2 4 3 2" xfId="7835" xr:uid="{00000000-0005-0000-0000-0000911E0000}"/>
    <cellStyle name="Prozent 3 2 2 2 4 3 3" xfId="7836" xr:uid="{00000000-0005-0000-0000-0000921E0000}"/>
    <cellStyle name="Prozent 3 2 2 2 4 3 4" xfId="7837" xr:uid="{00000000-0005-0000-0000-0000931E0000}"/>
    <cellStyle name="Prozent 3 2 2 2 4 4" xfId="7838" xr:uid="{00000000-0005-0000-0000-0000941E0000}"/>
    <cellStyle name="Prozent 3 2 2 2 4 5" xfId="7839" xr:uid="{00000000-0005-0000-0000-0000951E0000}"/>
    <cellStyle name="Prozent 3 2 2 2 4 6" xfId="7840" xr:uid="{00000000-0005-0000-0000-0000961E0000}"/>
    <cellStyle name="Prozent 3 2 2 2 5" xfId="7841" xr:uid="{00000000-0005-0000-0000-0000971E0000}"/>
    <cellStyle name="Prozent 3 2 2 2 5 2" xfId="7842" xr:uid="{00000000-0005-0000-0000-0000981E0000}"/>
    <cellStyle name="Prozent 3 2 2 2 5 2 2" xfId="7843" xr:uid="{00000000-0005-0000-0000-0000991E0000}"/>
    <cellStyle name="Prozent 3 2 2 2 5 2 3" xfId="7844" xr:uid="{00000000-0005-0000-0000-00009A1E0000}"/>
    <cellStyle name="Prozent 3 2 2 2 5 2 4" xfId="7845" xr:uid="{00000000-0005-0000-0000-00009B1E0000}"/>
    <cellStyle name="Prozent 3 2 2 2 5 3" xfId="7846" xr:uid="{00000000-0005-0000-0000-00009C1E0000}"/>
    <cellStyle name="Prozent 3 2 2 2 5 4" xfId="7847" xr:uid="{00000000-0005-0000-0000-00009D1E0000}"/>
    <cellStyle name="Prozent 3 2 2 2 5 5" xfId="7848" xr:uid="{00000000-0005-0000-0000-00009E1E0000}"/>
    <cellStyle name="Prozent 3 2 2 2 6" xfId="7849" xr:uid="{00000000-0005-0000-0000-00009F1E0000}"/>
    <cellStyle name="Prozent 3 2 2 2 6 2" xfId="7850" xr:uid="{00000000-0005-0000-0000-0000A01E0000}"/>
    <cellStyle name="Prozent 3 2 2 2 6 3" xfId="7851" xr:uid="{00000000-0005-0000-0000-0000A11E0000}"/>
    <cellStyle name="Prozent 3 2 2 2 6 4" xfId="7852" xr:uid="{00000000-0005-0000-0000-0000A21E0000}"/>
    <cellStyle name="Prozent 3 2 2 2 7" xfId="7853" xr:uid="{00000000-0005-0000-0000-0000A31E0000}"/>
    <cellStyle name="Prozent 3 2 2 2 7 2" xfId="7854" xr:uid="{00000000-0005-0000-0000-0000A41E0000}"/>
    <cellStyle name="Prozent 3 2 2 2 7 3" xfId="7855" xr:uid="{00000000-0005-0000-0000-0000A51E0000}"/>
    <cellStyle name="Prozent 3 2 2 2 7 4" xfId="7856" xr:uid="{00000000-0005-0000-0000-0000A61E0000}"/>
    <cellStyle name="Prozent 3 2 2 2 8" xfId="7857" xr:uid="{00000000-0005-0000-0000-0000A71E0000}"/>
    <cellStyle name="Prozent 3 2 2 2 9" xfId="7858" xr:uid="{00000000-0005-0000-0000-0000A81E0000}"/>
    <cellStyle name="Prozent 3 2 2 3" xfId="7859" xr:uid="{00000000-0005-0000-0000-0000A91E0000}"/>
    <cellStyle name="Prozent 3 2 2 3 2" xfId="7860" xr:uid="{00000000-0005-0000-0000-0000AA1E0000}"/>
    <cellStyle name="Prozent 3 2 2 3 2 2" xfId="7861" xr:uid="{00000000-0005-0000-0000-0000AB1E0000}"/>
    <cellStyle name="Prozent 3 2 2 3 2 2 2" xfId="7862" xr:uid="{00000000-0005-0000-0000-0000AC1E0000}"/>
    <cellStyle name="Prozent 3 2 2 3 2 2 2 2" xfId="7863" xr:uid="{00000000-0005-0000-0000-0000AD1E0000}"/>
    <cellStyle name="Prozent 3 2 2 3 2 2 2 3" xfId="7864" xr:uid="{00000000-0005-0000-0000-0000AE1E0000}"/>
    <cellStyle name="Prozent 3 2 2 3 2 2 2 4" xfId="7865" xr:uid="{00000000-0005-0000-0000-0000AF1E0000}"/>
    <cellStyle name="Prozent 3 2 2 3 2 2 3" xfId="7866" xr:uid="{00000000-0005-0000-0000-0000B01E0000}"/>
    <cellStyle name="Prozent 3 2 2 3 2 2 4" xfId="7867" xr:uid="{00000000-0005-0000-0000-0000B11E0000}"/>
    <cellStyle name="Prozent 3 2 2 3 2 2 5" xfId="7868" xr:uid="{00000000-0005-0000-0000-0000B21E0000}"/>
    <cellStyle name="Prozent 3 2 2 3 2 3" xfId="7869" xr:uid="{00000000-0005-0000-0000-0000B31E0000}"/>
    <cellStyle name="Prozent 3 2 2 3 2 3 2" xfId="7870" xr:uid="{00000000-0005-0000-0000-0000B41E0000}"/>
    <cellStyle name="Prozent 3 2 2 3 2 3 3" xfId="7871" xr:uid="{00000000-0005-0000-0000-0000B51E0000}"/>
    <cellStyle name="Prozent 3 2 2 3 2 3 4" xfId="7872" xr:uid="{00000000-0005-0000-0000-0000B61E0000}"/>
    <cellStyle name="Prozent 3 2 2 3 2 4" xfId="7873" xr:uid="{00000000-0005-0000-0000-0000B71E0000}"/>
    <cellStyle name="Prozent 3 2 2 3 2 5" xfId="7874" xr:uid="{00000000-0005-0000-0000-0000B81E0000}"/>
    <cellStyle name="Prozent 3 2 2 3 2 6" xfId="7875" xr:uid="{00000000-0005-0000-0000-0000B91E0000}"/>
    <cellStyle name="Prozent 3 2 2 3 3" xfId="7876" xr:uid="{00000000-0005-0000-0000-0000BA1E0000}"/>
    <cellStyle name="Prozent 3 2 2 3 3 2" xfId="7877" xr:uid="{00000000-0005-0000-0000-0000BB1E0000}"/>
    <cellStyle name="Prozent 3 2 2 3 3 2 2" xfId="7878" xr:uid="{00000000-0005-0000-0000-0000BC1E0000}"/>
    <cellStyle name="Prozent 3 2 2 3 3 2 3" xfId="7879" xr:uid="{00000000-0005-0000-0000-0000BD1E0000}"/>
    <cellStyle name="Prozent 3 2 2 3 3 2 4" xfId="7880" xr:uid="{00000000-0005-0000-0000-0000BE1E0000}"/>
    <cellStyle name="Prozent 3 2 2 3 3 3" xfId="7881" xr:uid="{00000000-0005-0000-0000-0000BF1E0000}"/>
    <cellStyle name="Prozent 3 2 2 3 3 4" xfId="7882" xr:uid="{00000000-0005-0000-0000-0000C01E0000}"/>
    <cellStyle name="Prozent 3 2 2 3 3 5" xfId="7883" xr:uid="{00000000-0005-0000-0000-0000C11E0000}"/>
    <cellStyle name="Prozent 3 2 2 3 4" xfId="7884" xr:uid="{00000000-0005-0000-0000-0000C21E0000}"/>
    <cellStyle name="Prozent 3 2 2 3 4 2" xfId="7885" xr:uid="{00000000-0005-0000-0000-0000C31E0000}"/>
    <cellStyle name="Prozent 3 2 2 3 4 3" xfId="7886" xr:uid="{00000000-0005-0000-0000-0000C41E0000}"/>
    <cellStyle name="Prozent 3 2 2 3 4 4" xfId="7887" xr:uid="{00000000-0005-0000-0000-0000C51E0000}"/>
    <cellStyle name="Prozent 3 2 2 3 5" xfId="7888" xr:uid="{00000000-0005-0000-0000-0000C61E0000}"/>
    <cellStyle name="Prozent 3 2 2 3 5 2" xfId="7889" xr:uid="{00000000-0005-0000-0000-0000C71E0000}"/>
    <cellStyle name="Prozent 3 2 2 3 5 3" xfId="7890" xr:uid="{00000000-0005-0000-0000-0000C81E0000}"/>
    <cellStyle name="Prozent 3 2 2 3 5 4" xfId="7891" xr:uid="{00000000-0005-0000-0000-0000C91E0000}"/>
    <cellStyle name="Prozent 3 2 2 3 6" xfId="7892" xr:uid="{00000000-0005-0000-0000-0000CA1E0000}"/>
    <cellStyle name="Prozent 3 2 2 3 7" xfId="7893" xr:uid="{00000000-0005-0000-0000-0000CB1E0000}"/>
    <cellStyle name="Prozent 3 2 2 3 8" xfId="7894" xr:uid="{00000000-0005-0000-0000-0000CC1E0000}"/>
    <cellStyle name="Prozent 3 2 2 4" xfId="7895" xr:uid="{00000000-0005-0000-0000-0000CD1E0000}"/>
    <cellStyle name="Prozent 3 2 2 4 2" xfId="7896" xr:uid="{00000000-0005-0000-0000-0000CE1E0000}"/>
    <cellStyle name="Prozent 3 2 2 4 2 2" xfId="7897" xr:uid="{00000000-0005-0000-0000-0000CF1E0000}"/>
    <cellStyle name="Prozent 3 2 2 4 2 2 2" xfId="7898" xr:uid="{00000000-0005-0000-0000-0000D01E0000}"/>
    <cellStyle name="Prozent 3 2 2 4 2 2 2 2" xfId="7899" xr:uid="{00000000-0005-0000-0000-0000D11E0000}"/>
    <cellStyle name="Prozent 3 2 2 4 2 2 2 3" xfId="7900" xr:uid="{00000000-0005-0000-0000-0000D21E0000}"/>
    <cellStyle name="Prozent 3 2 2 4 2 2 2 4" xfId="7901" xr:uid="{00000000-0005-0000-0000-0000D31E0000}"/>
    <cellStyle name="Prozent 3 2 2 4 2 2 3" xfId="7902" xr:uid="{00000000-0005-0000-0000-0000D41E0000}"/>
    <cellStyle name="Prozent 3 2 2 4 2 2 4" xfId="7903" xr:uid="{00000000-0005-0000-0000-0000D51E0000}"/>
    <cellStyle name="Prozent 3 2 2 4 2 2 5" xfId="7904" xr:uid="{00000000-0005-0000-0000-0000D61E0000}"/>
    <cellStyle name="Prozent 3 2 2 4 2 3" xfId="7905" xr:uid="{00000000-0005-0000-0000-0000D71E0000}"/>
    <cellStyle name="Prozent 3 2 2 4 2 3 2" xfId="7906" xr:uid="{00000000-0005-0000-0000-0000D81E0000}"/>
    <cellStyle name="Prozent 3 2 2 4 2 3 3" xfId="7907" xr:uid="{00000000-0005-0000-0000-0000D91E0000}"/>
    <cellStyle name="Prozent 3 2 2 4 2 3 4" xfId="7908" xr:uid="{00000000-0005-0000-0000-0000DA1E0000}"/>
    <cellStyle name="Prozent 3 2 2 4 2 4" xfId="7909" xr:uid="{00000000-0005-0000-0000-0000DB1E0000}"/>
    <cellStyle name="Prozent 3 2 2 4 2 5" xfId="7910" xr:uid="{00000000-0005-0000-0000-0000DC1E0000}"/>
    <cellStyle name="Prozent 3 2 2 4 2 6" xfId="7911" xr:uid="{00000000-0005-0000-0000-0000DD1E0000}"/>
    <cellStyle name="Prozent 3 2 2 4 3" xfId="7912" xr:uid="{00000000-0005-0000-0000-0000DE1E0000}"/>
    <cellStyle name="Prozent 3 2 2 4 3 2" xfId="7913" xr:uid="{00000000-0005-0000-0000-0000DF1E0000}"/>
    <cellStyle name="Prozent 3 2 2 4 3 2 2" xfId="7914" xr:uid="{00000000-0005-0000-0000-0000E01E0000}"/>
    <cellStyle name="Prozent 3 2 2 4 3 2 3" xfId="7915" xr:uid="{00000000-0005-0000-0000-0000E11E0000}"/>
    <cellStyle name="Prozent 3 2 2 4 3 2 4" xfId="7916" xr:uid="{00000000-0005-0000-0000-0000E21E0000}"/>
    <cellStyle name="Prozent 3 2 2 4 3 3" xfId="7917" xr:uid="{00000000-0005-0000-0000-0000E31E0000}"/>
    <cellStyle name="Prozent 3 2 2 4 3 4" xfId="7918" xr:uid="{00000000-0005-0000-0000-0000E41E0000}"/>
    <cellStyle name="Prozent 3 2 2 4 3 5" xfId="7919" xr:uid="{00000000-0005-0000-0000-0000E51E0000}"/>
    <cellStyle name="Prozent 3 2 2 4 4" xfId="7920" xr:uid="{00000000-0005-0000-0000-0000E61E0000}"/>
    <cellStyle name="Prozent 3 2 2 4 4 2" xfId="7921" xr:uid="{00000000-0005-0000-0000-0000E71E0000}"/>
    <cellStyle name="Prozent 3 2 2 4 4 3" xfId="7922" xr:uid="{00000000-0005-0000-0000-0000E81E0000}"/>
    <cellStyle name="Prozent 3 2 2 4 4 4" xfId="7923" xr:uid="{00000000-0005-0000-0000-0000E91E0000}"/>
    <cellStyle name="Prozent 3 2 2 4 5" xfId="7924" xr:uid="{00000000-0005-0000-0000-0000EA1E0000}"/>
    <cellStyle name="Prozent 3 2 2 4 5 2" xfId="7925" xr:uid="{00000000-0005-0000-0000-0000EB1E0000}"/>
    <cellStyle name="Prozent 3 2 2 4 5 3" xfId="7926" xr:uid="{00000000-0005-0000-0000-0000EC1E0000}"/>
    <cellStyle name="Prozent 3 2 2 4 5 4" xfId="7927" xr:uid="{00000000-0005-0000-0000-0000ED1E0000}"/>
    <cellStyle name="Prozent 3 2 2 4 6" xfId="7928" xr:uid="{00000000-0005-0000-0000-0000EE1E0000}"/>
    <cellStyle name="Prozent 3 2 2 4 7" xfId="7929" xr:uid="{00000000-0005-0000-0000-0000EF1E0000}"/>
    <cellStyle name="Prozent 3 2 2 4 8" xfId="7930" xr:uid="{00000000-0005-0000-0000-0000F01E0000}"/>
    <cellStyle name="Prozent 3 2 2 5" xfId="7931" xr:uid="{00000000-0005-0000-0000-0000F11E0000}"/>
    <cellStyle name="Prozent 3 2 2 5 2" xfId="7932" xr:uid="{00000000-0005-0000-0000-0000F21E0000}"/>
    <cellStyle name="Prozent 3 2 2 5 2 2" xfId="7933" xr:uid="{00000000-0005-0000-0000-0000F31E0000}"/>
    <cellStyle name="Prozent 3 2 2 5 2 2 2" xfId="7934" xr:uid="{00000000-0005-0000-0000-0000F41E0000}"/>
    <cellStyle name="Prozent 3 2 2 5 2 2 3" xfId="7935" xr:uid="{00000000-0005-0000-0000-0000F51E0000}"/>
    <cellStyle name="Prozent 3 2 2 5 2 2 4" xfId="7936" xr:uid="{00000000-0005-0000-0000-0000F61E0000}"/>
    <cellStyle name="Prozent 3 2 2 5 2 3" xfId="7937" xr:uid="{00000000-0005-0000-0000-0000F71E0000}"/>
    <cellStyle name="Prozent 3 2 2 5 2 4" xfId="7938" xr:uid="{00000000-0005-0000-0000-0000F81E0000}"/>
    <cellStyle name="Prozent 3 2 2 5 2 5" xfId="7939" xr:uid="{00000000-0005-0000-0000-0000F91E0000}"/>
    <cellStyle name="Prozent 3 2 2 5 3" xfId="7940" xr:uid="{00000000-0005-0000-0000-0000FA1E0000}"/>
    <cellStyle name="Prozent 3 2 2 5 3 2" xfId="7941" xr:uid="{00000000-0005-0000-0000-0000FB1E0000}"/>
    <cellStyle name="Prozent 3 2 2 5 3 3" xfId="7942" xr:uid="{00000000-0005-0000-0000-0000FC1E0000}"/>
    <cellStyle name="Prozent 3 2 2 5 3 4" xfId="7943" xr:uid="{00000000-0005-0000-0000-0000FD1E0000}"/>
    <cellStyle name="Prozent 3 2 2 5 4" xfId="7944" xr:uid="{00000000-0005-0000-0000-0000FE1E0000}"/>
    <cellStyle name="Prozent 3 2 2 5 5" xfId="7945" xr:uid="{00000000-0005-0000-0000-0000FF1E0000}"/>
    <cellStyle name="Prozent 3 2 2 5 6" xfId="7946" xr:uid="{00000000-0005-0000-0000-0000001F0000}"/>
    <cellStyle name="Prozent 3 2 2 6" xfId="7947" xr:uid="{00000000-0005-0000-0000-0000011F0000}"/>
    <cellStyle name="Prozent 3 2 2 6 2" xfId="7948" xr:uid="{00000000-0005-0000-0000-0000021F0000}"/>
    <cellStyle name="Prozent 3 2 2 6 2 2" xfId="7949" xr:uid="{00000000-0005-0000-0000-0000031F0000}"/>
    <cellStyle name="Prozent 3 2 2 6 2 3" xfId="7950" xr:uid="{00000000-0005-0000-0000-0000041F0000}"/>
    <cellStyle name="Prozent 3 2 2 6 2 4" xfId="7951" xr:uid="{00000000-0005-0000-0000-0000051F0000}"/>
    <cellStyle name="Prozent 3 2 2 6 3" xfId="7952" xr:uid="{00000000-0005-0000-0000-0000061F0000}"/>
    <cellStyle name="Prozent 3 2 2 6 4" xfId="7953" xr:uid="{00000000-0005-0000-0000-0000071F0000}"/>
    <cellStyle name="Prozent 3 2 2 6 5" xfId="7954" xr:uid="{00000000-0005-0000-0000-0000081F0000}"/>
    <cellStyle name="Prozent 3 2 2 7" xfId="7955" xr:uid="{00000000-0005-0000-0000-0000091F0000}"/>
    <cellStyle name="Prozent 3 2 2 7 2" xfId="7956" xr:uid="{00000000-0005-0000-0000-00000A1F0000}"/>
    <cellStyle name="Prozent 3 2 2 7 2 2" xfId="7957" xr:uid="{00000000-0005-0000-0000-00000B1F0000}"/>
    <cellStyle name="Prozent 3 2 2 7 2 3" xfId="7958" xr:uid="{00000000-0005-0000-0000-00000C1F0000}"/>
    <cellStyle name="Prozent 3 2 2 7 2 4" xfId="7959" xr:uid="{00000000-0005-0000-0000-00000D1F0000}"/>
    <cellStyle name="Prozent 3 2 2 7 3" xfId="7960" xr:uid="{00000000-0005-0000-0000-00000E1F0000}"/>
    <cellStyle name="Prozent 3 2 2 7 4" xfId="7961" xr:uid="{00000000-0005-0000-0000-00000F1F0000}"/>
    <cellStyle name="Prozent 3 2 2 7 5" xfId="7962" xr:uid="{00000000-0005-0000-0000-0000101F0000}"/>
    <cellStyle name="Prozent 3 2 2 8" xfId="7963" xr:uid="{00000000-0005-0000-0000-0000111F0000}"/>
    <cellStyle name="Prozent 3 2 2 8 2" xfId="7964" xr:uid="{00000000-0005-0000-0000-0000121F0000}"/>
    <cellStyle name="Prozent 3 2 2 8 3" xfId="7965" xr:uid="{00000000-0005-0000-0000-0000131F0000}"/>
    <cellStyle name="Prozent 3 2 2 8 4" xfId="7966" xr:uid="{00000000-0005-0000-0000-0000141F0000}"/>
    <cellStyle name="Prozent 3 2 2 9" xfId="7967" xr:uid="{00000000-0005-0000-0000-0000151F0000}"/>
    <cellStyle name="Prozent 3 2 2 9 2" xfId="7968" xr:uid="{00000000-0005-0000-0000-0000161F0000}"/>
    <cellStyle name="Prozent 3 2 2 9 3" xfId="7969" xr:uid="{00000000-0005-0000-0000-0000171F0000}"/>
    <cellStyle name="Prozent 3 2 2 9 4" xfId="7970" xr:uid="{00000000-0005-0000-0000-0000181F0000}"/>
    <cellStyle name="Prozent 3 2 3" xfId="7971" xr:uid="{00000000-0005-0000-0000-0000191F0000}"/>
    <cellStyle name="Prozent 3 2 3 10" xfId="7972" xr:uid="{00000000-0005-0000-0000-00001A1F0000}"/>
    <cellStyle name="Prozent 3 2 3 2" xfId="7973" xr:uid="{00000000-0005-0000-0000-00001B1F0000}"/>
    <cellStyle name="Prozent 3 2 3 2 2" xfId="7974" xr:uid="{00000000-0005-0000-0000-00001C1F0000}"/>
    <cellStyle name="Prozent 3 2 3 2 2 2" xfId="7975" xr:uid="{00000000-0005-0000-0000-00001D1F0000}"/>
    <cellStyle name="Prozent 3 2 3 2 2 2 2" xfId="7976" xr:uid="{00000000-0005-0000-0000-00001E1F0000}"/>
    <cellStyle name="Prozent 3 2 3 2 2 2 2 2" xfId="7977" xr:uid="{00000000-0005-0000-0000-00001F1F0000}"/>
    <cellStyle name="Prozent 3 2 3 2 2 2 2 3" xfId="7978" xr:uid="{00000000-0005-0000-0000-0000201F0000}"/>
    <cellStyle name="Prozent 3 2 3 2 2 2 2 4" xfId="7979" xr:uid="{00000000-0005-0000-0000-0000211F0000}"/>
    <cellStyle name="Prozent 3 2 3 2 2 2 3" xfId="7980" xr:uid="{00000000-0005-0000-0000-0000221F0000}"/>
    <cellStyle name="Prozent 3 2 3 2 2 2 4" xfId="7981" xr:uid="{00000000-0005-0000-0000-0000231F0000}"/>
    <cellStyle name="Prozent 3 2 3 2 2 2 5" xfId="7982" xr:uid="{00000000-0005-0000-0000-0000241F0000}"/>
    <cellStyle name="Prozent 3 2 3 2 2 3" xfId="7983" xr:uid="{00000000-0005-0000-0000-0000251F0000}"/>
    <cellStyle name="Prozent 3 2 3 2 2 3 2" xfId="7984" xr:uid="{00000000-0005-0000-0000-0000261F0000}"/>
    <cellStyle name="Prozent 3 2 3 2 2 3 3" xfId="7985" xr:uid="{00000000-0005-0000-0000-0000271F0000}"/>
    <cellStyle name="Prozent 3 2 3 2 2 3 4" xfId="7986" xr:uid="{00000000-0005-0000-0000-0000281F0000}"/>
    <cellStyle name="Prozent 3 2 3 2 2 4" xfId="7987" xr:uid="{00000000-0005-0000-0000-0000291F0000}"/>
    <cellStyle name="Prozent 3 2 3 2 2 5" xfId="7988" xr:uid="{00000000-0005-0000-0000-00002A1F0000}"/>
    <cellStyle name="Prozent 3 2 3 2 2 6" xfId="7989" xr:uid="{00000000-0005-0000-0000-00002B1F0000}"/>
    <cellStyle name="Prozent 3 2 3 2 3" xfId="7990" xr:uid="{00000000-0005-0000-0000-00002C1F0000}"/>
    <cellStyle name="Prozent 3 2 3 2 3 2" xfId="7991" xr:uid="{00000000-0005-0000-0000-00002D1F0000}"/>
    <cellStyle name="Prozent 3 2 3 2 3 2 2" xfId="7992" xr:uid="{00000000-0005-0000-0000-00002E1F0000}"/>
    <cellStyle name="Prozent 3 2 3 2 3 2 3" xfId="7993" xr:uid="{00000000-0005-0000-0000-00002F1F0000}"/>
    <cellStyle name="Prozent 3 2 3 2 3 2 4" xfId="7994" xr:uid="{00000000-0005-0000-0000-0000301F0000}"/>
    <cellStyle name="Prozent 3 2 3 2 3 3" xfId="7995" xr:uid="{00000000-0005-0000-0000-0000311F0000}"/>
    <cellStyle name="Prozent 3 2 3 2 3 4" xfId="7996" xr:uid="{00000000-0005-0000-0000-0000321F0000}"/>
    <cellStyle name="Prozent 3 2 3 2 3 5" xfId="7997" xr:uid="{00000000-0005-0000-0000-0000331F0000}"/>
    <cellStyle name="Prozent 3 2 3 2 4" xfId="7998" xr:uid="{00000000-0005-0000-0000-0000341F0000}"/>
    <cellStyle name="Prozent 3 2 3 2 4 2" xfId="7999" xr:uid="{00000000-0005-0000-0000-0000351F0000}"/>
    <cellStyle name="Prozent 3 2 3 2 4 3" xfId="8000" xr:uid="{00000000-0005-0000-0000-0000361F0000}"/>
    <cellStyle name="Prozent 3 2 3 2 4 4" xfId="8001" xr:uid="{00000000-0005-0000-0000-0000371F0000}"/>
    <cellStyle name="Prozent 3 2 3 2 5" xfId="8002" xr:uid="{00000000-0005-0000-0000-0000381F0000}"/>
    <cellStyle name="Prozent 3 2 3 2 5 2" xfId="8003" xr:uid="{00000000-0005-0000-0000-0000391F0000}"/>
    <cellStyle name="Prozent 3 2 3 2 5 3" xfId="8004" xr:uid="{00000000-0005-0000-0000-00003A1F0000}"/>
    <cellStyle name="Prozent 3 2 3 2 5 4" xfId="8005" xr:uid="{00000000-0005-0000-0000-00003B1F0000}"/>
    <cellStyle name="Prozent 3 2 3 2 6" xfId="8006" xr:uid="{00000000-0005-0000-0000-00003C1F0000}"/>
    <cellStyle name="Prozent 3 2 3 2 7" xfId="8007" xr:uid="{00000000-0005-0000-0000-00003D1F0000}"/>
    <cellStyle name="Prozent 3 2 3 2 8" xfId="8008" xr:uid="{00000000-0005-0000-0000-00003E1F0000}"/>
    <cellStyle name="Prozent 3 2 3 3" xfId="8009" xr:uid="{00000000-0005-0000-0000-00003F1F0000}"/>
    <cellStyle name="Prozent 3 2 3 3 2" xfId="8010" xr:uid="{00000000-0005-0000-0000-0000401F0000}"/>
    <cellStyle name="Prozent 3 2 3 3 2 2" xfId="8011" xr:uid="{00000000-0005-0000-0000-0000411F0000}"/>
    <cellStyle name="Prozent 3 2 3 3 2 2 2" xfId="8012" xr:uid="{00000000-0005-0000-0000-0000421F0000}"/>
    <cellStyle name="Prozent 3 2 3 3 2 2 2 2" xfId="8013" xr:uid="{00000000-0005-0000-0000-0000431F0000}"/>
    <cellStyle name="Prozent 3 2 3 3 2 2 2 3" xfId="8014" xr:uid="{00000000-0005-0000-0000-0000441F0000}"/>
    <cellStyle name="Prozent 3 2 3 3 2 2 2 4" xfId="8015" xr:uid="{00000000-0005-0000-0000-0000451F0000}"/>
    <cellStyle name="Prozent 3 2 3 3 2 2 3" xfId="8016" xr:uid="{00000000-0005-0000-0000-0000461F0000}"/>
    <cellStyle name="Prozent 3 2 3 3 2 2 4" xfId="8017" xr:uid="{00000000-0005-0000-0000-0000471F0000}"/>
    <cellStyle name="Prozent 3 2 3 3 2 2 5" xfId="8018" xr:uid="{00000000-0005-0000-0000-0000481F0000}"/>
    <cellStyle name="Prozent 3 2 3 3 2 3" xfId="8019" xr:uid="{00000000-0005-0000-0000-0000491F0000}"/>
    <cellStyle name="Prozent 3 2 3 3 2 3 2" xfId="8020" xr:uid="{00000000-0005-0000-0000-00004A1F0000}"/>
    <cellStyle name="Prozent 3 2 3 3 2 3 3" xfId="8021" xr:uid="{00000000-0005-0000-0000-00004B1F0000}"/>
    <cellStyle name="Prozent 3 2 3 3 2 3 4" xfId="8022" xr:uid="{00000000-0005-0000-0000-00004C1F0000}"/>
    <cellStyle name="Prozent 3 2 3 3 2 4" xfId="8023" xr:uid="{00000000-0005-0000-0000-00004D1F0000}"/>
    <cellStyle name="Prozent 3 2 3 3 2 5" xfId="8024" xr:uid="{00000000-0005-0000-0000-00004E1F0000}"/>
    <cellStyle name="Prozent 3 2 3 3 2 6" xfId="8025" xr:uid="{00000000-0005-0000-0000-00004F1F0000}"/>
    <cellStyle name="Prozent 3 2 3 3 3" xfId="8026" xr:uid="{00000000-0005-0000-0000-0000501F0000}"/>
    <cellStyle name="Prozent 3 2 3 3 3 2" xfId="8027" xr:uid="{00000000-0005-0000-0000-0000511F0000}"/>
    <cellStyle name="Prozent 3 2 3 3 3 2 2" xfId="8028" xr:uid="{00000000-0005-0000-0000-0000521F0000}"/>
    <cellStyle name="Prozent 3 2 3 3 3 2 3" xfId="8029" xr:uid="{00000000-0005-0000-0000-0000531F0000}"/>
    <cellStyle name="Prozent 3 2 3 3 3 2 4" xfId="8030" xr:uid="{00000000-0005-0000-0000-0000541F0000}"/>
    <cellStyle name="Prozent 3 2 3 3 3 3" xfId="8031" xr:uid="{00000000-0005-0000-0000-0000551F0000}"/>
    <cellStyle name="Prozent 3 2 3 3 3 4" xfId="8032" xr:uid="{00000000-0005-0000-0000-0000561F0000}"/>
    <cellStyle name="Prozent 3 2 3 3 3 5" xfId="8033" xr:uid="{00000000-0005-0000-0000-0000571F0000}"/>
    <cellStyle name="Prozent 3 2 3 3 4" xfId="8034" xr:uid="{00000000-0005-0000-0000-0000581F0000}"/>
    <cellStyle name="Prozent 3 2 3 3 4 2" xfId="8035" xr:uid="{00000000-0005-0000-0000-0000591F0000}"/>
    <cellStyle name="Prozent 3 2 3 3 4 3" xfId="8036" xr:uid="{00000000-0005-0000-0000-00005A1F0000}"/>
    <cellStyle name="Prozent 3 2 3 3 4 4" xfId="8037" xr:uid="{00000000-0005-0000-0000-00005B1F0000}"/>
    <cellStyle name="Prozent 3 2 3 3 5" xfId="8038" xr:uid="{00000000-0005-0000-0000-00005C1F0000}"/>
    <cellStyle name="Prozent 3 2 3 3 5 2" xfId="8039" xr:uid="{00000000-0005-0000-0000-00005D1F0000}"/>
    <cellStyle name="Prozent 3 2 3 3 5 3" xfId="8040" xr:uid="{00000000-0005-0000-0000-00005E1F0000}"/>
    <cellStyle name="Prozent 3 2 3 3 5 4" xfId="8041" xr:uid="{00000000-0005-0000-0000-00005F1F0000}"/>
    <cellStyle name="Prozent 3 2 3 3 6" xfId="8042" xr:uid="{00000000-0005-0000-0000-0000601F0000}"/>
    <cellStyle name="Prozent 3 2 3 3 7" xfId="8043" xr:uid="{00000000-0005-0000-0000-0000611F0000}"/>
    <cellStyle name="Prozent 3 2 3 3 8" xfId="8044" xr:uid="{00000000-0005-0000-0000-0000621F0000}"/>
    <cellStyle name="Prozent 3 2 3 4" xfId="8045" xr:uid="{00000000-0005-0000-0000-0000631F0000}"/>
    <cellStyle name="Prozent 3 2 3 4 2" xfId="8046" xr:uid="{00000000-0005-0000-0000-0000641F0000}"/>
    <cellStyle name="Prozent 3 2 3 4 2 2" xfId="8047" xr:uid="{00000000-0005-0000-0000-0000651F0000}"/>
    <cellStyle name="Prozent 3 2 3 4 2 2 2" xfId="8048" xr:uid="{00000000-0005-0000-0000-0000661F0000}"/>
    <cellStyle name="Prozent 3 2 3 4 2 2 3" xfId="8049" xr:uid="{00000000-0005-0000-0000-0000671F0000}"/>
    <cellStyle name="Prozent 3 2 3 4 2 2 4" xfId="8050" xr:uid="{00000000-0005-0000-0000-0000681F0000}"/>
    <cellStyle name="Prozent 3 2 3 4 2 3" xfId="8051" xr:uid="{00000000-0005-0000-0000-0000691F0000}"/>
    <cellStyle name="Prozent 3 2 3 4 2 4" xfId="8052" xr:uid="{00000000-0005-0000-0000-00006A1F0000}"/>
    <cellStyle name="Prozent 3 2 3 4 2 5" xfId="8053" xr:uid="{00000000-0005-0000-0000-00006B1F0000}"/>
    <cellStyle name="Prozent 3 2 3 4 3" xfId="8054" xr:uid="{00000000-0005-0000-0000-00006C1F0000}"/>
    <cellStyle name="Prozent 3 2 3 4 3 2" xfId="8055" xr:uid="{00000000-0005-0000-0000-00006D1F0000}"/>
    <cellStyle name="Prozent 3 2 3 4 3 3" xfId="8056" xr:uid="{00000000-0005-0000-0000-00006E1F0000}"/>
    <cellStyle name="Prozent 3 2 3 4 3 4" xfId="8057" xr:uid="{00000000-0005-0000-0000-00006F1F0000}"/>
    <cellStyle name="Prozent 3 2 3 4 4" xfId="8058" xr:uid="{00000000-0005-0000-0000-0000701F0000}"/>
    <cellStyle name="Prozent 3 2 3 4 5" xfId="8059" xr:uid="{00000000-0005-0000-0000-0000711F0000}"/>
    <cellStyle name="Prozent 3 2 3 4 6" xfId="8060" xr:uid="{00000000-0005-0000-0000-0000721F0000}"/>
    <cellStyle name="Prozent 3 2 3 5" xfId="8061" xr:uid="{00000000-0005-0000-0000-0000731F0000}"/>
    <cellStyle name="Prozent 3 2 3 5 2" xfId="8062" xr:uid="{00000000-0005-0000-0000-0000741F0000}"/>
    <cellStyle name="Prozent 3 2 3 5 2 2" xfId="8063" xr:uid="{00000000-0005-0000-0000-0000751F0000}"/>
    <cellStyle name="Prozent 3 2 3 5 2 3" xfId="8064" xr:uid="{00000000-0005-0000-0000-0000761F0000}"/>
    <cellStyle name="Prozent 3 2 3 5 2 4" xfId="8065" xr:uid="{00000000-0005-0000-0000-0000771F0000}"/>
    <cellStyle name="Prozent 3 2 3 5 3" xfId="8066" xr:uid="{00000000-0005-0000-0000-0000781F0000}"/>
    <cellStyle name="Prozent 3 2 3 5 4" xfId="8067" xr:uid="{00000000-0005-0000-0000-0000791F0000}"/>
    <cellStyle name="Prozent 3 2 3 5 5" xfId="8068" xr:uid="{00000000-0005-0000-0000-00007A1F0000}"/>
    <cellStyle name="Prozent 3 2 3 6" xfId="8069" xr:uid="{00000000-0005-0000-0000-00007B1F0000}"/>
    <cellStyle name="Prozent 3 2 3 6 2" xfId="8070" xr:uid="{00000000-0005-0000-0000-00007C1F0000}"/>
    <cellStyle name="Prozent 3 2 3 6 3" xfId="8071" xr:uid="{00000000-0005-0000-0000-00007D1F0000}"/>
    <cellStyle name="Prozent 3 2 3 6 4" xfId="8072" xr:uid="{00000000-0005-0000-0000-00007E1F0000}"/>
    <cellStyle name="Prozent 3 2 3 7" xfId="8073" xr:uid="{00000000-0005-0000-0000-00007F1F0000}"/>
    <cellStyle name="Prozent 3 2 3 7 2" xfId="8074" xr:uid="{00000000-0005-0000-0000-0000801F0000}"/>
    <cellStyle name="Prozent 3 2 3 7 3" xfId="8075" xr:uid="{00000000-0005-0000-0000-0000811F0000}"/>
    <cellStyle name="Prozent 3 2 3 7 4" xfId="8076" xr:uid="{00000000-0005-0000-0000-0000821F0000}"/>
    <cellStyle name="Prozent 3 2 3 8" xfId="8077" xr:uid="{00000000-0005-0000-0000-0000831F0000}"/>
    <cellStyle name="Prozent 3 2 3 9" xfId="8078" xr:uid="{00000000-0005-0000-0000-0000841F0000}"/>
    <cellStyle name="Prozent 3 2 4" xfId="8079" xr:uid="{00000000-0005-0000-0000-0000851F0000}"/>
    <cellStyle name="Prozent 3 2 4 2" xfId="8080" xr:uid="{00000000-0005-0000-0000-0000861F0000}"/>
    <cellStyle name="Prozent 3 2 4 2 2" xfId="8081" xr:uid="{00000000-0005-0000-0000-0000871F0000}"/>
    <cellStyle name="Prozent 3 2 4 2 2 2" xfId="8082" xr:uid="{00000000-0005-0000-0000-0000881F0000}"/>
    <cellStyle name="Prozent 3 2 4 2 2 2 2" xfId="8083" xr:uid="{00000000-0005-0000-0000-0000891F0000}"/>
    <cellStyle name="Prozent 3 2 4 2 2 2 3" xfId="8084" xr:uid="{00000000-0005-0000-0000-00008A1F0000}"/>
    <cellStyle name="Prozent 3 2 4 2 2 2 4" xfId="8085" xr:uid="{00000000-0005-0000-0000-00008B1F0000}"/>
    <cellStyle name="Prozent 3 2 4 2 2 3" xfId="8086" xr:uid="{00000000-0005-0000-0000-00008C1F0000}"/>
    <cellStyle name="Prozent 3 2 4 2 2 4" xfId="8087" xr:uid="{00000000-0005-0000-0000-00008D1F0000}"/>
    <cellStyle name="Prozent 3 2 4 2 2 5" xfId="8088" xr:uid="{00000000-0005-0000-0000-00008E1F0000}"/>
    <cellStyle name="Prozent 3 2 4 2 3" xfId="8089" xr:uid="{00000000-0005-0000-0000-00008F1F0000}"/>
    <cellStyle name="Prozent 3 2 4 2 3 2" xfId="8090" xr:uid="{00000000-0005-0000-0000-0000901F0000}"/>
    <cellStyle name="Prozent 3 2 4 2 3 3" xfId="8091" xr:uid="{00000000-0005-0000-0000-0000911F0000}"/>
    <cellStyle name="Prozent 3 2 4 2 3 4" xfId="8092" xr:uid="{00000000-0005-0000-0000-0000921F0000}"/>
    <cellStyle name="Prozent 3 2 4 2 4" xfId="8093" xr:uid="{00000000-0005-0000-0000-0000931F0000}"/>
    <cellStyle name="Prozent 3 2 4 2 5" xfId="8094" xr:uid="{00000000-0005-0000-0000-0000941F0000}"/>
    <cellStyle name="Prozent 3 2 4 2 6" xfId="8095" xr:uid="{00000000-0005-0000-0000-0000951F0000}"/>
    <cellStyle name="Prozent 3 2 4 3" xfId="8096" xr:uid="{00000000-0005-0000-0000-0000961F0000}"/>
    <cellStyle name="Prozent 3 2 4 3 2" xfId="8097" xr:uid="{00000000-0005-0000-0000-0000971F0000}"/>
    <cellStyle name="Prozent 3 2 4 3 2 2" xfId="8098" xr:uid="{00000000-0005-0000-0000-0000981F0000}"/>
    <cellStyle name="Prozent 3 2 4 3 2 3" xfId="8099" xr:uid="{00000000-0005-0000-0000-0000991F0000}"/>
    <cellStyle name="Prozent 3 2 4 3 2 4" xfId="8100" xr:uid="{00000000-0005-0000-0000-00009A1F0000}"/>
    <cellStyle name="Prozent 3 2 4 3 3" xfId="8101" xr:uid="{00000000-0005-0000-0000-00009B1F0000}"/>
    <cellStyle name="Prozent 3 2 4 3 4" xfId="8102" xr:uid="{00000000-0005-0000-0000-00009C1F0000}"/>
    <cellStyle name="Prozent 3 2 4 3 5" xfId="8103" xr:uid="{00000000-0005-0000-0000-00009D1F0000}"/>
    <cellStyle name="Prozent 3 2 4 4" xfId="8104" xr:uid="{00000000-0005-0000-0000-00009E1F0000}"/>
    <cellStyle name="Prozent 3 2 4 4 2" xfId="8105" xr:uid="{00000000-0005-0000-0000-00009F1F0000}"/>
    <cellStyle name="Prozent 3 2 4 4 3" xfId="8106" xr:uid="{00000000-0005-0000-0000-0000A01F0000}"/>
    <cellStyle name="Prozent 3 2 4 4 4" xfId="8107" xr:uid="{00000000-0005-0000-0000-0000A11F0000}"/>
    <cellStyle name="Prozent 3 2 4 5" xfId="8108" xr:uid="{00000000-0005-0000-0000-0000A21F0000}"/>
    <cellStyle name="Prozent 3 2 4 5 2" xfId="8109" xr:uid="{00000000-0005-0000-0000-0000A31F0000}"/>
    <cellStyle name="Prozent 3 2 4 5 3" xfId="8110" xr:uid="{00000000-0005-0000-0000-0000A41F0000}"/>
    <cellStyle name="Prozent 3 2 4 5 4" xfId="8111" xr:uid="{00000000-0005-0000-0000-0000A51F0000}"/>
    <cellStyle name="Prozent 3 2 4 6" xfId="8112" xr:uid="{00000000-0005-0000-0000-0000A61F0000}"/>
    <cellStyle name="Prozent 3 2 4 7" xfId="8113" xr:uid="{00000000-0005-0000-0000-0000A71F0000}"/>
    <cellStyle name="Prozent 3 2 4 8" xfId="8114" xr:uid="{00000000-0005-0000-0000-0000A81F0000}"/>
    <cellStyle name="Prozent 3 2 5" xfId="8115" xr:uid="{00000000-0005-0000-0000-0000A91F0000}"/>
    <cellStyle name="Prozent 3 2 5 2" xfId="8116" xr:uid="{00000000-0005-0000-0000-0000AA1F0000}"/>
    <cellStyle name="Prozent 3 2 5 2 2" xfId="8117" xr:uid="{00000000-0005-0000-0000-0000AB1F0000}"/>
    <cellStyle name="Prozent 3 2 5 2 2 2" xfId="8118" xr:uid="{00000000-0005-0000-0000-0000AC1F0000}"/>
    <cellStyle name="Prozent 3 2 5 2 2 2 2" xfId="8119" xr:uid="{00000000-0005-0000-0000-0000AD1F0000}"/>
    <cellStyle name="Prozent 3 2 5 2 2 2 3" xfId="8120" xr:uid="{00000000-0005-0000-0000-0000AE1F0000}"/>
    <cellStyle name="Prozent 3 2 5 2 2 2 4" xfId="8121" xr:uid="{00000000-0005-0000-0000-0000AF1F0000}"/>
    <cellStyle name="Prozent 3 2 5 2 2 3" xfId="8122" xr:uid="{00000000-0005-0000-0000-0000B01F0000}"/>
    <cellStyle name="Prozent 3 2 5 2 2 4" xfId="8123" xr:uid="{00000000-0005-0000-0000-0000B11F0000}"/>
    <cellStyle name="Prozent 3 2 5 2 2 5" xfId="8124" xr:uid="{00000000-0005-0000-0000-0000B21F0000}"/>
    <cellStyle name="Prozent 3 2 5 2 3" xfId="8125" xr:uid="{00000000-0005-0000-0000-0000B31F0000}"/>
    <cellStyle name="Prozent 3 2 5 2 3 2" xfId="8126" xr:uid="{00000000-0005-0000-0000-0000B41F0000}"/>
    <cellStyle name="Prozent 3 2 5 2 3 3" xfId="8127" xr:uid="{00000000-0005-0000-0000-0000B51F0000}"/>
    <cellStyle name="Prozent 3 2 5 2 3 4" xfId="8128" xr:uid="{00000000-0005-0000-0000-0000B61F0000}"/>
    <cellStyle name="Prozent 3 2 5 2 4" xfId="8129" xr:uid="{00000000-0005-0000-0000-0000B71F0000}"/>
    <cellStyle name="Prozent 3 2 5 2 5" xfId="8130" xr:uid="{00000000-0005-0000-0000-0000B81F0000}"/>
    <cellStyle name="Prozent 3 2 5 2 6" xfId="8131" xr:uid="{00000000-0005-0000-0000-0000B91F0000}"/>
    <cellStyle name="Prozent 3 2 5 3" xfId="8132" xr:uid="{00000000-0005-0000-0000-0000BA1F0000}"/>
    <cellStyle name="Prozent 3 2 5 3 2" xfId="8133" xr:uid="{00000000-0005-0000-0000-0000BB1F0000}"/>
    <cellStyle name="Prozent 3 2 5 3 2 2" xfId="8134" xr:uid="{00000000-0005-0000-0000-0000BC1F0000}"/>
    <cellStyle name="Prozent 3 2 5 3 2 3" xfId="8135" xr:uid="{00000000-0005-0000-0000-0000BD1F0000}"/>
    <cellStyle name="Prozent 3 2 5 3 2 4" xfId="8136" xr:uid="{00000000-0005-0000-0000-0000BE1F0000}"/>
    <cellStyle name="Prozent 3 2 5 3 3" xfId="8137" xr:uid="{00000000-0005-0000-0000-0000BF1F0000}"/>
    <cellStyle name="Prozent 3 2 5 3 4" xfId="8138" xr:uid="{00000000-0005-0000-0000-0000C01F0000}"/>
    <cellStyle name="Prozent 3 2 5 3 5" xfId="8139" xr:uid="{00000000-0005-0000-0000-0000C11F0000}"/>
    <cellStyle name="Prozent 3 2 5 4" xfId="8140" xr:uid="{00000000-0005-0000-0000-0000C21F0000}"/>
    <cellStyle name="Prozent 3 2 5 4 2" xfId="8141" xr:uid="{00000000-0005-0000-0000-0000C31F0000}"/>
    <cellStyle name="Prozent 3 2 5 4 3" xfId="8142" xr:uid="{00000000-0005-0000-0000-0000C41F0000}"/>
    <cellStyle name="Prozent 3 2 5 4 4" xfId="8143" xr:uid="{00000000-0005-0000-0000-0000C51F0000}"/>
    <cellStyle name="Prozent 3 2 5 5" xfId="8144" xr:uid="{00000000-0005-0000-0000-0000C61F0000}"/>
    <cellStyle name="Prozent 3 2 5 5 2" xfId="8145" xr:uid="{00000000-0005-0000-0000-0000C71F0000}"/>
    <cellStyle name="Prozent 3 2 5 5 3" xfId="8146" xr:uid="{00000000-0005-0000-0000-0000C81F0000}"/>
    <cellStyle name="Prozent 3 2 5 5 4" xfId="8147" xr:uid="{00000000-0005-0000-0000-0000C91F0000}"/>
    <cellStyle name="Prozent 3 2 5 6" xfId="8148" xr:uid="{00000000-0005-0000-0000-0000CA1F0000}"/>
    <cellStyle name="Prozent 3 2 5 7" xfId="8149" xr:uid="{00000000-0005-0000-0000-0000CB1F0000}"/>
    <cellStyle name="Prozent 3 2 5 8" xfId="8150" xr:uid="{00000000-0005-0000-0000-0000CC1F0000}"/>
    <cellStyle name="Prozent 3 2 6" xfId="8151" xr:uid="{00000000-0005-0000-0000-0000CD1F0000}"/>
    <cellStyle name="Prozent 3 2 6 2" xfId="8152" xr:uid="{00000000-0005-0000-0000-0000CE1F0000}"/>
    <cellStyle name="Prozent 3 2 6 2 2" xfId="8153" xr:uid="{00000000-0005-0000-0000-0000CF1F0000}"/>
    <cellStyle name="Prozent 3 2 6 2 2 2" xfId="8154" xr:uid="{00000000-0005-0000-0000-0000D01F0000}"/>
    <cellStyle name="Prozent 3 2 6 2 2 3" xfId="8155" xr:uid="{00000000-0005-0000-0000-0000D11F0000}"/>
    <cellStyle name="Prozent 3 2 6 2 2 4" xfId="8156" xr:uid="{00000000-0005-0000-0000-0000D21F0000}"/>
    <cellStyle name="Prozent 3 2 6 2 3" xfId="8157" xr:uid="{00000000-0005-0000-0000-0000D31F0000}"/>
    <cellStyle name="Prozent 3 2 6 2 4" xfId="8158" xr:uid="{00000000-0005-0000-0000-0000D41F0000}"/>
    <cellStyle name="Prozent 3 2 6 2 5" xfId="8159" xr:uid="{00000000-0005-0000-0000-0000D51F0000}"/>
    <cellStyle name="Prozent 3 2 6 3" xfId="8160" xr:uid="{00000000-0005-0000-0000-0000D61F0000}"/>
    <cellStyle name="Prozent 3 2 6 3 2" xfId="8161" xr:uid="{00000000-0005-0000-0000-0000D71F0000}"/>
    <cellStyle name="Prozent 3 2 6 3 3" xfId="8162" xr:uid="{00000000-0005-0000-0000-0000D81F0000}"/>
    <cellStyle name="Prozent 3 2 6 3 4" xfId="8163" xr:uid="{00000000-0005-0000-0000-0000D91F0000}"/>
    <cellStyle name="Prozent 3 2 6 4" xfId="8164" xr:uid="{00000000-0005-0000-0000-0000DA1F0000}"/>
    <cellStyle name="Prozent 3 2 6 5" xfId="8165" xr:uid="{00000000-0005-0000-0000-0000DB1F0000}"/>
    <cellStyle name="Prozent 3 2 6 6" xfId="8166" xr:uid="{00000000-0005-0000-0000-0000DC1F0000}"/>
    <cellStyle name="Prozent 3 2 7" xfId="8167" xr:uid="{00000000-0005-0000-0000-0000DD1F0000}"/>
    <cellStyle name="Prozent 3 2 7 2" xfId="8168" xr:uid="{00000000-0005-0000-0000-0000DE1F0000}"/>
    <cellStyle name="Prozent 3 2 7 2 2" xfId="8169" xr:uid="{00000000-0005-0000-0000-0000DF1F0000}"/>
    <cellStyle name="Prozent 3 2 7 2 3" xfId="8170" xr:uid="{00000000-0005-0000-0000-0000E01F0000}"/>
    <cellStyle name="Prozent 3 2 7 2 4" xfId="8171" xr:uid="{00000000-0005-0000-0000-0000E11F0000}"/>
    <cellStyle name="Prozent 3 2 7 3" xfId="8172" xr:uid="{00000000-0005-0000-0000-0000E21F0000}"/>
    <cellStyle name="Prozent 3 2 7 4" xfId="8173" xr:uid="{00000000-0005-0000-0000-0000E31F0000}"/>
    <cellStyle name="Prozent 3 2 7 5" xfId="8174" xr:uid="{00000000-0005-0000-0000-0000E41F0000}"/>
    <cellStyle name="Prozent 3 2 8" xfId="8175" xr:uid="{00000000-0005-0000-0000-0000E51F0000}"/>
    <cellStyle name="Prozent 3 2 8 2" xfId="8176" xr:uid="{00000000-0005-0000-0000-0000E61F0000}"/>
    <cellStyle name="Prozent 3 2 8 2 2" xfId="8177" xr:uid="{00000000-0005-0000-0000-0000E71F0000}"/>
    <cellStyle name="Prozent 3 2 8 2 3" xfId="8178" xr:uid="{00000000-0005-0000-0000-0000E81F0000}"/>
    <cellStyle name="Prozent 3 2 8 2 4" xfId="8179" xr:uid="{00000000-0005-0000-0000-0000E91F0000}"/>
    <cellStyle name="Prozent 3 2 8 3" xfId="8180" xr:uid="{00000000-0005-0000-0000-0000EA1F0000}"/>
    <cellStyle name="Prozent 3 2 8 4" xfId="8181" xr:uid="{00000000-0005-0000-0000-0000EB1F0000}"/>
    <cellStyle name="Prozent 3 2 8 5" xfId="8182" xr:uid="{00000000-0005-0000-0000-0000EC1F0000}"/>
    <cellStyle name="Prozent 3 2 9" xfId="8183" xr:uid="{00000000-0005-0000-0000-0000ED1F0000}"/>
    <cellStyle name="Prozent 3 2 9 2" xfId="8184" xr:uid="{00000000-0005-0000-0000-0000EE1F0000}"/>
    <cellStyle name="Prozent 3 2 9 3" xfId="8185" xr:uid="{00000000-0005-0000-0000-0000EF1F0000}"/>
    <cellStyle name="Prozent 3 2 9 4" xfId="8186" xr:uid="{00000000-0005-0000-0000-0000F01F0000}"/>
    <cellStyle name="Prozent 3 3" xfId="8187" xr:uid="{00000000-0005-0000-0000-0000F11F0000}"/>
    <cellStyle name="Prozent 3 3 10" xfId="8188" xr:uid="{00000000-0005-0000-0000-0000F21F0000}"/>
    <cellStyle name="Prozent 3 3 10 2" xfId="8189" xr:uid="{00000000-0005-0000-0000-0000F31F0000}"/>
    <cellStyle name="Prozent 3 3 10 3" xfId="8190" xr:uid="{00000000-0005-0000-0000-0000F41F0000}"/>
    <cellStyle name="Prozent 3 3 10 4" xfId="8191" xr:uid="{00000000-0005-0000-0000-0000F51F0000}"/>
    <cellStyle name="Prozent 3 3 11" xfId="8192" xr:uid="{00000000-0005-0000-0000-0000F61F0000}"/>
    <cellStyle name="Prozent 3 3 11 2" xfId="8193" xr:uid="{00000000-0005-0000-0000-0000F71F0000}"/>
    <cellStyle name="Prozent 3 3 11 3" xfId="8194" xr:uid="{00000000-0005-0000-0000-0000F81F0000}"/>
    <cellStyle name="Prozent 3 3 11 4" xfId="8195" xr:uid="{00000000-0005-0000-0000-0000F91F0000}"/>
    <cellStyle name="Prozent 3 3 12" xfId="8196" xr:uid="{00000000-0005-0000-0000-0000FA1F0000}"/>
    <cellStyle name="Prozent 3 3 13" xfId="8197" xr:uid="{00000000-0005-0000-0000-0000FB1F0000}"/>
    <cellStyle name="Prozent 3 3 14" xfId="8198" xr:uid="{00000000-0005-0000-0000-0000FC1F0000}"/>
    <cellStyle name="Prozent 3 3 2" xfId="8199" xr:uid="{00000000-0005-0000-0000-0000FD1F0000}"/>
    <cellStyle name="Prozent 3 3 2 10" xfId="8200" xr:uid="{00000000-0005-0000-0000-0000FE1F0000}"/>
    <cellStyle name="Prozent 3 3 2 10 2" xfId="8201" xr:uid="{00000000-0005-0000-0000-0000FF1F0000}"/>
    <cellStyle name="Prozent 3 3 2 10 3" xfId="8202" xr:uid="{00000000-0005-0000-0000-000000200000}"/>
    <cellStyle name="Prozent 3 3 2 10 4" xfId="8203" xr:uid="{00000000-0005-0000-0000-000001200000}"/>
    <cellStyle name="Prozent 3 3 2 11" xfId="8204" xr:uid="{00000000-0005-0000-0000-000002200000}"/>
    <cellStyle name="Prozent 3 3 2 12" xfId="8205" xr:uid="{00000000-0005-0000-0000-000003200000}"/>
    <cellStyle name="Prozent 3 3 2 13" xfId="8206" xr:uid="{00000000-0005-0000-0000-000004200000}"/>
    <cellStyle name="Prozent 3 3 2 2" xfId="8207" xr:uid="{00000000-0005-0000-0000-000005200000}"/>
    <cellStyle name="Prozent 3 3 2 2 10" xfId="8208" xr:uid="{00000000-0005-0000-0000-000006200000}"/>
    <cellStyle name="Prozent 3 3 2 2 2" xfId="8209" xr:uid="{00000000-0005-0000-0000-000007200000}"/>
    <cellStyle name="Prozent 3 3 2 2 2 2" xfId="8210" xr:uid="{00000000-0005-0000-0000-000008200000}"/>
    <cellStyle name="Prozent 3 3 2 2 2 2 2" xfId="8211" xr:uid="{00000000-0005-0000-0000-000009200000}"/>
    <cellStyle name="Prozent 3 3 2 2 2 2 2 2" xfId="8212" xr:uid="{00000000-0005-0000-0000-00000A200000}"/>
    <cellStyle name="Prozent 3 3 2 2 2 2 2 2 2" xfId="8213" xr:uid="{00000000-0005-0000-0000-00000B200000}"/>
    <cellStyle name="Prozent 3 3 2 2 2 2 2 2 3" xfId="8214" xr:uid="{00000000-0005-0000-0000-00000C200000}"/>
    <cellStyle name="Prozent 3 3 2 2 2 2 2 2 4" xfId="8215" xr:uid="{00000000-0005-0000-0000-00000D200000}"/>
    <cellStyle name="Prozent 3 3 2 2 2 2 2 3" xfId="8216" xr:uid="{00000000-0005-0000-0000-00000E200000}"/>
    <cellStyle name="Prozent 3 3 2 2 2 2 2 4" xfId="8217" xr:uid="{00000000-0005-0000-0000-00000F200000}"/>
    <cellStyle name="Prozent 3 3 2 2 2 2 2 5" xfId="8218" xr:uid="{00000000-0005-0000-0000-000010200000}"/>
    <cellStyle name="Prozent 3 3 2 2 2 2 3" xfId="8219" xr:uid="{00000000-0005-0000-0000-000011200000}"/>
    <cellStyle name="Prozent 3 3 2 2 2 2 3 2" xfId="8220" xr:uid="{00000000-0005-0000-0000-000012200000}"/>
    <cellStyle name="Prozent 3 3 2 2 2 2 3 3" xfId="8221" xr:uid="{00000000-0005-0000-0000-000013200000}"/>
    <cellStyle name="Prozent 3 3 2 2 2 2 3 4" xfId="8222" xr:uid="{00000000-0005-0000-0000-000014200000}"/>
    <cellStyle name="Prozent 3 3 2 2 2 2 4" xfId="8223" xr:uid="{00000000-0005-0000-0000-000015200000}"/>
    <cellStyle name="Prozent 3 3 2 2 2 2 5" xfId="8224" xr:uid="{00000000-0005-0000-0000-000016200000}"/>
    <cellStyle name="Prozent 3 3 2 2 2 2 6" xfId="8225" xr:uid="{00000000-0005-0000-0000-000017200000}"/>
    <cellStyle name="Prozent 3 3 2 2 2 3" xfId="8226" xr:uid="{00000000-0005-0000-0000-000018200000}"/>
    <cellStyle name="Prozent 3 3 2 2 2 3 2" xfId="8227" xr:uid="{00000000-0005-0000-0000-000019200000}"/>
    <cellStyle name="Prozent 3 3 2 2 2 3 2 2" xfId="8228" xr:uid="{00000000-0005-0000-0000-00001A200000}"/>
    <cellStyle name="Prozent 3 3 2 2 2 3 2 3" xfId="8229" xr:uid="{00000000-0005-0000-0000-00001B200000}"/>
    <cellStyle name="Prozent 3 3 2 2 2 3 2 4" xfId="8230" xr:uid="{00000000-0005-0000-0000-00001C200000}"/>
    <cellStyle name="Prozent 3 3 2 2 2 3 3" xfId="8231" xr:uid="{00000000-0005-0000-0000-00001D200000}"/>
    <cellStyle name="Prozent 3 3 2 2 2 3 4" xfId="8232" xr:uid="{00000000-0005-0000-0000-00001E200000}"/>
    <cellStyle name="Prozent 3 3 2 2 2 3 5" xfId="8233" xr:uid="{00000000-0005-0000-0000-00001F200000}"/>
    <cellStyle name="Prozent 3 3 2 2 2 4" xfId="8234" xr:uid="{00000000-0005-0000-0000-000020200000}"/>
    <cellStyle name="Prozent 3 3 2 2 2 4 2" xfId="8235" xr:uid="{00000000-0005-0000-0000-000021200000}"/>
    <cellStyle name="Prozent 3 3 2 2 2 4 3" xfId="8236" xr:uid="{00000000-0005-0000-0000-000022200000}"/>
    <cellStyle name="Prozent 3 3 2 2 2 4 4" xfId="8237" xr:uid="{00000000-0005-0000-0000-000023200000}"/>
    <cellStyle name="Prozent 3 3 2 2 2 5" xfId="8238" xr:uid="{00000000-0005-0000-0000-000024200000}"/>
    <cellStyle name="Prozent 3 3 2 2 2 5 2" xfId="8239" xr:uid="{00000000-0005-0000-0000-000025200000}"/>
    <cellStyle name="Prozent 3 3 2 2 2 5 3" xfId="8240" xr:uid="{00000000-0005-0000-0000-000026200000}"/>
    <cellStyle name="Prozent 3 3 2 2 2 5 4" xfId="8241" xr:uid="{00000000-0005-0000-0000-000027200000}"/>
    <cellStyle name="Prozent 3 3 2 2 2 6" xfId="8242" xr:uid="{00000000-0005-0000-0000-000028200000}"/>
    <cellStyle name="Prozent 3 3 2 2 2 7" xfId="8243" xr:uid="{00000000-0005-0000-0000-000029200000}"/>
    <cellStyle name="Prozent 3 3 2 2 2 8" xfId="8244" xr:uid="{00000000-0005-0000-0000-00002A200000}"/>
    <cellStyle name="Prozent 3 3 2 2 3" xfId="8245" xr:uid="{00000000-0005-0000-0000-00002B200000}"/>
    <cellStyle name="Prozent 3 3 2 2 3 2" xfId="8246" xr:uid="{00000000-0005-0000-0000-00002C200000}"/>
    <cellStyle name="Prozent 3 3 2 2 3 2 2" xfId="8247" xr:uid="{00000000-0005-0000-0000-00002D200000}"/>
    <cellStyle name="Prozent 3 3 2 2 3 2 2 2" xfId="8248" xr:uid="{00000000-0005-0000-0000-00002E200000}"/>
    <cellStyle name="Prozent 3 3 2 2 3 2 2 2 2" xfId="8249" xr:uid="{00000000-0005-0000-0000-00002F200000}"/>
    <cellStyle name="Prozent 3 3 2 2 3 2 2 2 3" xfId="8250" xr:uid="{00000000-0005-0000-0000-000030200000}"/>
    <cellStyle name="Prozent 3 3 2 2 3 2 2 2 4" xfId="8251" xr:uid="{00000000-0005-0000-0000-000031200000}"/>
    <cellStyle name="Prozent 3 3 2 2 3 2 2 3" xfId="8252" xr:uid="{00000000-0005-0000-0000-000032200000}"/>
    <cellStyle name="Prozent 3 3 2 2 3 2 2 4" xfId="8253" xr:uid="{00000000-0005-0000-0000-000033200000}"/>
    <cellStyle name="Prozent 3 3 2 2 3 2 2 5" xfId="8254" xr:uid="{00000000-0005-0000-0000-000034200000}"/>
    <cellStyle name="Prozent 3 3 2 2 3 2 3" xfId="8255" xr:uid="{00000000-0005-0000-0000-000035200000}"/>
    <cellStyle name="Prozent 3 3 2 2 3 2 3 2" xfId="8256" xr:uid="{00000000-0005-0000-0000-000036200000}"/>
    <cellStyle name="Prozent 3 3 2 2 3 2 3 3" xfId="8257" xr:uid="{00000000-0005-0000-0000-000037200000}"/>
    <cellStyle name="Prozent 3 3 2 2 3 2 3 4" xfId="8258" xr:uid="{00000000-0005-0000-0000-000038200000}"/>
    <cellStyle name="Prozent 3 3 2 2 3 2 4" xfId="8259" xr:uid="{00000000-0005-0000-0000-000039200000}"/>
    <cellStyle name="Prozent 3 3 2 2 3 2 5" xfId="8260" xr:uid="{00000000-0005-0000-0000-00003A200000}"/>
    <cellStyle name="Prozent 3 3 2 2 3 2 6" xfId="8261" xr:uid="{00000000-0005-0000-0000-00003B200000}"/>
    <cellStyle name="Prozent 3 3 2 2 3 3" xfId="8262" xr:uid="{00000000-0005-0000-0000-00003C200000}"/>
    <cellStyle name="Prozent 3 3 2 2 3 3 2" xfId="8263" xr:uid="{00000000-0005-0000-0000-00003D200000}"/>
    <cellStyle name="Prozent 3 3 2 2 3 3 2 2" xfId="8264" xr:uid="{00000000-0005-0000-0000-00003E200000}"/>
    <cellStyle name="Prozent 3 3 2 2 3 3 2 3" xfId="8265" xr:uid="{00000000-0005-0000-0000-00003F200000}"/>
    <cellStyle name="Prozent 3 3 2 2 3 3 2 4" xfId="8266" xr:uid="{00000000-0005-0000-0000-000040200000}"/>
    <cellStyle name="Prozent 3 3 2 2 3 3 3" xfId="8267" xr:uid="{00000000-0005-0000-0000-000041200000}"/>
    <cellStyle name="Prozent 3 3 2 2 3 3 4" xfId="8268" xr:uid="{00000000-0005-0000-0000-000042200000}"/>
    <cellStyle name="Prozent 3 3 2 2 3 3 5" xfId="8269" xr:uid="{00000000-0005-0000-0000-000043200000}"/>
    <cellStyle name="Prozent 3 3 2 2 3 4" xfId="8270" xr:uid="{00000000-0005-0000-0000-000044200000}"/>
    <cellStyle name="Prozent 3 3 2 2 3 4 2" xfId="8271" xr:uid="{00000000-0005-0000-0000-000045200000}"/>
    <cellStyle name="Prozent 3 3 2 2 3 4 3" xfId="8272" xr:uid="{00000000-0005-0000-0000-000046200000}"/>
    <cellStyle name="Prozent 3 3 2 2 3 4 4" xfId="8273" xr:uid="{00000000-0005-0000-0000-000047200000}"/>
    <cellStyle name="Prozent 3 3 2 2 3 5" xfId="8274" xr:uid="{00000000-0005-0000-0000-000048200000}"/>
    <cellStyle name="Prozent 3 3 2 2 3 5 2" xfId="8275" xr:uid="{00000000-0005-0000-0000-000049200000}"/>
    <cellStyle name="Prozent 3 3 2 2 3 5 3" xfId="8276" xr:uid="{00000000-0005-0000-0000-00004A200000}"/>
    <cellStyle name="Prozent 3 3 2 2 3 5 4" xfId="8277" xr:uid="{00000000-0005-0000-0000-00004B200000}"/>
    <cellStyle name="Prozent 3 3 2 2 3 6" xfId="8278" xr:uid="{00000000-0005-0000-0000-00004C200000}"/>
    <cellStyle name="Prozent 3 3 2 2 3 7" xfId="8279" xr:uid="{00000000-0005-0000-0000-00004D200000}"/>
    <cellStyle name="Prozent 3 3 2 2 3 8" xfId="8280" xr:uid="{00000000-0005-0000-0000-00004E200000}"/>
    <cellStyle name="Prozent 3 3 2 2 4" xfId="8281" xr:uid="{00000000-0005-0000-0000-00004F200000}"/>
    <cellStyle name="Prozent 3 3 2 2 4 2" xfId="8282" xr:uid="{00000000-0005-0000-0000-000050200000}"/>
    <cellStyle name="Prozent 3 3 2 2 4 2 2" xfId="8283" xr:uid="{00000000-0005-0000-0000-000051200000}"/>
    <cellStyle name="Prozent 3 3 2 2 4 2 2 2" xfId="8284" xr:uid="{00000000-0005-0000-0000-000052200000}"/>
    <cellStyle name="Prozent 3 3 2 2 4 2 2 3" xfId="8285" xr:uid="{00000000-0005-0000-0000-000053200000}"/>
    <cellStyle name="Prozent 3 3 2 2 4 2 2 4" xfId="8286" xr:uid="{00000000-0005-0000-0000-000054200000}"/>
    <cellStyle name="Prozent 3 3 2 2 4 2 3" xfId="8287" xr:uid="{00000000-0005-0000-0000-000055200000}"/>
    <cellStyle name="Prozent 3 3 2 2 4 2 4" xfId="8288" xr:uid="{00000000-0005-0000-0000-000056200000}"/>
    <cellStyle name="Prozent 3 3 2 2 4 2 5" xfId="8289" xr:uid="{00000000-0005-0000-0000-000057200000}"/>
    <cellStyle name="Prozent 3 3 2 2 4 3" xfId="8290" xr:uid="{00000000-0005-0000-0000-000058200000}"/>
    <cellStyle name="Prozent 3 3 2 2 4 3 2" xfId="8291" xr:uid="{00000000-0005-0000-0000-000059200000}"/>
    <cellStyle name="Prozent 3 3 2 2 4 3 3" xfId="8292" xr:uid="{00000000-0005-0000-0000-00005A200000}"/>
    <cellStyle name="Prozent 3 3 2 2 4 3 4" xfId="8293" xr:uid="{00000000-0005-0000-0000-00005B200000}"/>
    <cellStyle name="Prozent 3 3 2 2 4 4" xfId="8294" xr:uid="{00000000-0005-0000-0000-00005C200000}"/>
    <cellStyle name="Prozent 3 3 2 2 4 5" xfId="8295" xr:uid="{00000000-0005-0000-0000-00005D200000}"/>
    <cellStyle name="Prozent 3 3 2 2 4 6" xfId="8296" xr:uid="{00000000-0005-0000-0000-00005E200000}"/>
    <cellStyle name="Prozent 3 3 2 2 5" xfId="8297" xr:uid="{00000000-0005-0000-0000-00005F200000}"/>
    <cellStyle name="Prozent 3 3 2 2 5 2" xfId="8298" xr:uid="{00000000-0005-0000-0000-000060200000}"/>
    <cellStyle name="Prozent 3 3 2 2 5 2 2" xfId="8299" xr:uid="{00000000-0005-0000-0000-000061200000}"/>
    <cellStyle name="Prozent 3 3 2 2 5 2 3" xfId="8300" xr:uid="{00000000-0005-0000-0000-000062200000}"/>
    <cellStyle name="Prozent 3 3 2 2 5 2 4" xfId="8301" xr:uid="{00000000-0005-0000-0000-000063200000}"/>
    <cellStyle name="Prozent 3 3 2 2 5 3" xfId="8302" xr:uid="{00000000-0005-0000-0000-000064200000}"/>
    <cellStyle name="Prozent 3 3 2 2 5 4" xfId="8303" xr:uid="{00000000-0005-0000-0000-000065200000}"/>
    <cellStyle name="Prozent 3 3 2 2 5 5" xfId="8304" xr:uid="{00000000-0005-0000-0000-000066200000}"/>
    <cellStyle name="Prozent 3 3 2 2 6" xfId="8305" xr:uid="{00000000-0005-0000-0000-000067200000}"/>
    <cellStyle name="Prozent 3 3 2 2 6 2" xfId="8306" xr:uid="{00000000-0005-0000-0000-000068200000}"/>
    <cellStyle name="Prozent 3 3 2 2 6 3" xfId="8307" xr:uid="{00000000-0005-0000-0000-000069200000}"/>
    <cellStyle name="Prozent 3 3 2 2 6 4" xfId="8308" xr:uid="{00000000-0005-0000-0000-00006A200000}"/>
    <cellStyle name="Prozent 3 3 2 2 7" xfId="8309" xr:uid="{00000000-0005-0000-0000-00006B200000}"/>
    <cellStyle name="Prozent 3 3 2 2 7 2" xfId="8310" xr:uid="{00000000-0005-0000-0000-00006C200000}"/>
    <cellStyle name="Prozent 3 3 2 2 7 3" xfId="8311" xr:uid="{00000000-0005-0000-0000-00006D200000}"/>
    <cellStyle name="Prozent 3 3 2 2 7 4" xfId="8312" xr:uid="{00000000-0005-0000-0000-00006E200000}"/>
    <cellStyle name="Prozent 3 3 2 2 8" xfId="8313" xr:uid="{00000000-0005-0000-0000-00006F200000}"/>
    <cellStyle name="Prozent 3 3 2 2 9" xfId="8314" xr:uid="{00000000-0005-0000-0000-000070200000}"/>
    <cellStyle name="Prozent 3 3 2 3" xfId="8315" xr:uid="{00000000-0005-0000-0000-000071200000}"/>
    <cellStyle name="Prozent 3 3 2 3 2" xfId="8316" xr:uid="{00000000-0005-0000-0000-000072200000}"/>
    <cellStyle name="Prozent 3 3 2 3 2 2" xfId="8317" xr:uid="{00000000-0005-0000-0000-000073200000}"/>
    <cellStyle name="Prozent 3 3 2 3 2 2 2" xfId="8318" xr:uid="{00000000-0005-0000-0000-000074200000}"/>
    <cellStyle name="Prozent 3 3 2 3 2 2 2 2" xfId="8319" xr:uid="{00000000-0005-0000-0000-000075200000}"/>
    <cellStyle name="Prozent 3 3 2 3 2 2 2 3" xfId="8320" xr:uid="{00000000-0005-0000-0000-000076200000}"/>
    <cellStyle name="Prozent 3 3 2 3 2 2 2 4" xfId="8321" xr:uid="{00000000-0005-0000-0000-000077200000}"/>
    <cellStyle name="Prozent 3 3 2 3 2 2 3" xfId="8322" xr:uid="{00000000-0005-0000-0000-000078200000}"/>
    <cellStyle name="Prozent 3 3 2 3 2 2 4" xfId="8323" xr:uid="{00000000-0005-0000-0000-000079200000}"/>
    <cellStyle name="Prozent 3 3 2 3 2 2 5" xfId="8324" xr:uid="{00000000-0005-0000-0000-00007A200000}"/>
    <cellStyle name="Prozent 3 3 2 3 2 3" xfId="8325" xr:uid="{00000000-0005-0000-0000-00007B200000}"/>
    <cellStyle name="Prozent 3 3 2 3 2 3 2" xfId="8326" xr:uid="{00000000-0005-0000-0000-00007C200000}"/>
    <cellStyle name="Prozent 3 3 2 3 2 3 3" xfId="8327" xr:uid="{00000000-0005-0000-0000-00007D200000}"/>
    <cellStyle name="Prozent 3 3 2 3 2 3 4" xfId="8328" xr:uid="{00000000-0005-0000-0000-00007E200000}"/>
    <cellStyle name="Prozent 3 3 2 3 2 4" xfId="8329" xr:uid="{00000000-0005-0000-0000-00007F200000}"/>
    <cellStyle name="Prozent 3 3 2 3 2 5" xfId="8330" xr:uid="{00000000-0005-0000-0000-000080200000}"/>
    <cellStyle name="Prozent 3 3 2 3 2 6" xfId="8331" xr:uid="{00000000-0005-0000-0000-000081200000}"/>
    <cellStyle name="Prozent 3 3 2 3 3" xfId="8332" xr:uid="{00000000-0005-0000-0000-000082200000}"/>
    <cellStyle name="Prozent 3 3 2 3 3 2" xfId="8333" xr:uid="{00000000-0005-0000-0000-000083200000}"/>
    <cellStyle name="Prozent 3 3 2 3 3 2 2" xfId="8334" xr:uid="{00000000-0005-0000-0000-000084200000}"/>
    <cellStyle name="Prozent 3 3 2 3 3 2 3" xfId="8335" xr:uid="{00000000-0005-0000-0000-000085200000}"/>
    <cellStyle name="Prozent 3 3 2 3 3 2 4" xfId="8336" xr:uid="{00000000-0005-0000-0000-000086200000}"/>
    <cellStyle name="Prozent 3 3 2 3 3 3" xfId="8337" xr:uid="{00000000-0005-0000-0000-000087200000}"/>
    <cellStyle name="Prozent 3 3 2 3 3 4" xfId="8338" xr:uid="{00000000-0005-0000-0000-000088200000}"/>
    <cellStyle name="Prozent 3 3 2 3 3 5" xfId="8339" xr:uid="{00000000-0005-0000-0000-000089200000}"/>
    <cellStyle name="Prozent 3 3 2 3 4" xfId="8340" xr:uid="{00000000-0005-0000-0000-00008A200000}"/>
    <cellStyle name="Prozent 3 3 2 3 4 2" xfId="8341" xr:uid="{00000000-0005-0000-0000-00008B200000}"/>
    <cellStyle name="Prozent 3 3 2 3 4 3" xfId="8342" xr:uid="{00000000-0005-0000-0000-00008C200000}"/>
    <cellStyle name="Prozent 3 3 2 3 4 4" xfId="8343" xr:uid="{00000000-0005-0000-0000-00008D200000}"/>
    <cellStyle name="Prozent 3 3 2 3 5" xfId="8344" xr:uid="{00000000-0005-0000-0000-00008E200000}"/>
    <cellStyle name="Prozent 3 3 2 3 5 2" xfId="8345" xr:uid="{00000000-0005-0000-0000-00008F200000}"/>
    <cellStyle name="Prozent 3 3 2 3 5 3" xfId="8346" xr:uid="{00000000-0005-0000-0000-000090200000}"/>
    <cellStyle name="Prozent 3 3 2 3 5 4" xfId="8347" xr:uid="{00000000-0005-0000-0000-000091200000}"/>
    <cellStyle name="Prozent 3 3 2 3 6" xfId="8348" xr:uid="{00000000-0005-0000-0000-000092200000}"/>
    <cellStyle name="Prozent 3 3 2 3 7" xfId="8349" xr:uid="{00000000-0005-0000-0000-000093200000}"/>
    <cellStyle name="Prozent 3 3 2 3 8" xfId="8350" xr:uid="{00000000-0005-0000-0000-000094200000}"/>
    <cellStyle name="Prozent 3 3 2 4" xfId="8351" xr:uid="{00000000-0005-0000-0000-000095200000}"/>
    <cellStyle name="Prozent 3 3 2 4 2" xfId="8352" xr:uid="{00000000-0005-0000-0000-000096200000}"/>
    <cellStyle name="Prozent 3 3 2 4 2 2" xfId="8353" xr:uid="{00000000-0005-0000-0000-000097200000}"/>
    <cellStyle name="Prozent 3 3 2 4 2 2 2" xfId="8354" xr:uid="{00000000-0005-0000-0000-000098200000}"/>
    <cellStyle name="Prozent 3 3 2 4 2 2 2 2" xfId="8355" xr:uid="{00000000-0005-0000-0000-000099200000}"/>
    <cellStyle name="Prozent 3 3 2 4 2 2 2 3" xfId="8356" xr:uid="{00000000-0005-0000-0000-00009A200000}"/>
    <cellStyle name="Prozent 3 3 2 4 2 2 2 4" xfId="8357" xr:uid="{00000000-0005-0000-0000-00009B200000}"/>
    <cellStyle name="Prozent 3 3 2 4 2 2 3" xfId="8358" xr:uid="{00000000-0005-0000-0000-00009C200000}"/>
    <cellStyle name="Prozent 3 3 2 4 2 2 4" xfId="8359" xr:uid="{00000000-0005-0000-0000-00009D200000}"/>
    <cellStyle name="Prozent 3 3 2 4 2 2 5" xfId="8360" xr:uid="{00000000-0005-0000-0000-00009E200000}"/>
    <cellStyle name="Prozent 3 3 2 4 2 3" xfId="8361" xr:uid="{00000000-0005-0000-0000-00009F200000}"/>
    <cellStyle name="Prozent 3 3 2 4 2 3 2" xfId="8362" xr:uid="{00000000-0005-0000-0000-0000A0200000}"/>
    <cellStyle name="Prozent 3 3 2 4 2 3 3" xfId="8363" xr:uid="{00000000-0005-0000-0000-0000A1200000}"/>
    <cellStyle name="Prozent 3 3 2 4 2 3 4" xfId="8364" xr:uid="{00000000-0005-0000-0000-0000A2200000}"/>
    <cellStyle name="Prozent 3 3 2 4 2 4" xfId="8365" xr:uid="{00000000-0005-0000-0000-0000A3200000}"/>
    <cellStyle name="Prozent 3 3 2 4 2 5" xfId="8366" xr:uid="{00000000-0005-0000-0000-0000A4200000}"/>
    <cellStyle name="Prozent 3 3 2 4 2 6" xfId="8367" xr:uid="{00000000-0005-0000-0000-0000A5200000}"/>
    <cellStyle name="Prozent 3 3 2 4 3" xfId="8368" xr:uid="{00000000-0005-0000-0000-0000A6200000}"/>
    <cellStyle name="Prozent 3 3 2 4 3 2" xfId="8369" xr:uid="{00000000-0005-0000-0000-0000A7200000}"/>
    <cellStyle name="Prozent 3 3 2 4 3 2 2" xfId="8370" xr:uid="{00000000-0005-0000-0000-0000A8200000}"/>
    <cellStyle name="Prozent 3 3 2 4 3 2 3" xfId="8371" xr:uid="{00000000-0005-0000-0000-0000A9200000}"/>
    <cellStyle name="Prozent 3 3 2 4 3 2 4" xfId="8372" xr:uid="{00000000-0005-0000-0000-0000AA200000}"/>
    <cellStyle name="Prozent 3 3 2 4 3 3" xfId="8373" xr:uid="{00000000-0005-0000-0000-0000AB200000}"/>
    <cellStyle name="Prozent 3 3 2 4 3 4" xfId="8374" xr:uid="{00000000-0005-0000-0000-0000AC200000}"/>
    <cellStyle name="Prozent 3 3 2 4 3 5" xfId="8375" xr:uid="{00000000-0005-0000-0000-0000AD200000}"/>
    <cellStyle name="Prozent 3 3 2 4 4" xfId="8376" xr:uid="{00000000-0005-0000-0000-0000AE200000}"/>
    <cellStyle name="Prozent 3 3 2 4 4 2" xfId="8377" xr:uid="{00000000-0005-0000-0000-0000AF200000}"/>
    <cellStyle name="Prozent 3 3 2 4 4 3" xfId="8378" xr:uid="{00000000-0005-0000-0000-0000B0200000}"/>
    <cellStyle name="Prozent 3 3 2 4 4 4" xfId="8379" xr:uid="{00000000-0005-0000-0000-0000B1200000}"/>
    <cellStyle name="Prozent 3 3 2 4 5" xfId="8380" xr:uid="{00000000-0005-0000-0000-0000B2200000}"/>
    <cellStyle name="Prozent 3 3 2 4 5 2" xfId="8381" xr:uid="{00000000-0005-0000-0000-0000B3200000}"/>
    <cellStyle name="Prozent 3 3 2 4 5 3" xfId="8382" xr:uid="{00000000-0005-0000-0000-0000B4200000}"/>
    <cellStyle name="Prozent 3 3 2 4 5 4" xfId="8383" xr:uid="{00000000-0005-0000-0000-0000B5200000}"/>
    <cellStyle name="Prozent 3 3 2 4 6" xfId="8384" xr:uid="{00000000-0005-0000-0000-0000B6200000}"/>
    <cellStyle name="Prozent 3 3 2 4 7" xfId="8385" xr:uid="{00000000-0005-0000-0000-0000B7200000}"/>
    <cellStyle name="Prozent 3 3 2 4 8" xfId="8386" xr:uid="{00000000-0005-0000-0000-0000B8200000}"/>
    <cellStyle name="Prozent 3 3 2 5" xfId="8387" xr:uid="{00000000-0005-0000-0000-0000B9200000}"/>
    <cellStyle name="Prozent 3 3 2 5 2" xfId="8388" xr:uid="{00000000-0005-0000-0000-0000BA200000}"/>
    <cellStyle name="Prozent 3 3 2 5 2 2" xfId="8389" xr:uid="{00000000-0005-0000-0000-0000BB200000}"/>
    <cellStyle name="Prozent 3 3 2 5 2 2 2" xfId="8390" xr:uid="{00000000-0005-0000-0000-0000BC200000}"/>
    <cellStyle name="Prozent 3 3 2 5 2 2 3" xfId="8391" xr:uid="{00000000-0005-0000-0000-0000BD200000}"/>
    <cellStyle name="Prozent 3 3 2 5 2 2 4" xfId="8392" xr:uid="{00000000-0005-0000-0000-0000BE200000}"/>
    <cellStyle name="Prozent 3 3 2 5 2 3" xfId="8393" xr:uid="{00000000-0005-0000-0000-0000BF200000}"/>
    <cellStyle name="Prozent 3 3 2 5 2 4" xfId="8394" xr:uid="{00000000-0005-0000-0000-0000C0200000}"/>
    <cellStyle name="Prozent 3 3 2 5 2 5" xfId="8395" xr:uid="{00000000-0005-0000-0000-0000C1200000}"/>
    <cellStyle name="Prozent 3 3 2 5 3" xfId="8396" xr:uid="{00000000-0005-0000-0000-0000C2200000}"/>
    <cellStyle name="Prozent 3 3 2 5 3 2" xfId="8397" xr:uid="{00000000-0005-0000-0000-0000C3200000}"/>
    <cellStyle name="Prozent 3 3 2 5 3 3" xfId="8398" xr:uid="{00000000-0005-0000-0000-0000C4200000}"/>
    <cellStyle name="Prozent 3 3 2 5 3 4" xfId="8399" xr:uid="{00000000-0005-0000-0000-0000C5200000}"/>
    <cellStyle name="Prozent 3 3 2 5 4" xfId="8400" xr:uid="{00000000-0005-0000-0000-0000C6200000}"/>
    <cellStyle name="Prozent 3 3 2 5 5" xfId="8401" xr:uid="{00000000-0005-0000-0000-0000C7200000}"/>
    <cellStyle name="Prozent 3 3 2 5 6" xfId="8402" xr:uid="{00000000-0005-0000-0000-0000C8200000}"/>
    <cellStyle name="Prozent 3 3 2 6" xfId="8403" xr:uid="{00000000-0005-0000-0000-0000C9200000}"/>
    <cellStyle name="Prozent 3 3 2 6 2" xfId="8404" xr:uid="{00000000-0005-0000-0000-0000CA200000}"/>
    <cellStyle name="Prozent 3 3 2 6 2 2" xfId="8405" xr:uid="{00000000-0005-0000-0000-0000CB200000}"/>
    <cellStyle name="Prozent 3 3 2 6 2 3" xfId="8406" xr:uid="{00000000-0005-0000-0000-0000CC200000}"/>
    <cellStyle name="Prozent 3 3 2 6 2 4" xfId="8407" xr:uid="{00000000-0005-0000-0000-0000CD200000}"/>
    <cellStyle name="Prozent 3 3 2 6 3" xfId="8408" xr:uid="{00000000-0005-0000-0000-0000CE200000}"/>
    <cellStyle name="Prozent 3 3 2 6 4" xfId="8409" xr:uid="{00000000-0005-0000-0000-0000CF200000}"/>
    <cellStyle name="Prozent 3 3 2 6 5" xfId="8410" xr:uid="{00000000-0005-0000-0000-0000D0200000}"/>
    <cellStyle name="Prozent 3 3 2 7" xfId="8411" xr:uid="{00000000-0005-0000-0000-0000D1200000}"/>
    <cellStyle name="Prozent 3 3 2 7 2" xfId="8412" xr:uid="{00000000-0005-0000-0000-0000D2200000}"/>
    <cellStyle name="Prozent 3 3 2 7 2 2" xfId="8413" xr:uid="{00000000-0005-0000-0000-0000D3200000}"/>
    <cellStyle name="Prozent 3 3 2 7 2 3" xfId="8414" xr:uid="{00000000-0005-0000-0000-0000D4200000}"/>
    <cellStyle name="Prozent 3 3 2 7 2 4" xfId="8415" xr:uid="{00000000-0005-0000-0000-0000D5200000}"/>
    <cellStyle name="Prozent 3 3 2 7 3" xfId="8416" xr:uid="{00000000-0005-0000-0000-0000D6200000}"/>
    <cellStyle name="Prozent 3 3 2 7 4" xfId="8417" xr:uid="{00000000-0005-0000-0000-0000D7200000}"/>
    <cellStyle name="Prozent 3 3 2 7 5" xfId="8418" xr:uid="{00000000-0005-0000-0000-0000D8200000}"/>
    <cellStyle name="Prozent 3 3 2 8" xfId="8419" xr:uid="{00000000-0005-0000-0000-0000D9200000}"/>
    <cellStyle name="Prozent 3 3 2 8 2" xfId="8420" xr:uid="{00000000-0005-0000-0000-0000DA200000}"/>
    <cellStyle name="Prozent 3 3 2 8 3" xfId="8421" xr:uid="{00000000-0005-0000-0000-0000DB200000}"/>
    <cellStyle name="Prozent 3 3 2 8 4" xfId="8422" xr:uid="{00000000-0005-0000-0000-0000DC200000}"/>
    <cellStyle name="Prozent 3 3 2 9" xfId="8423" xr:uid="{00000000-0005-0000-0000-0000DD200000}"/>
    <cellStyle name="Prozent 3 3 2 9 2" xfId="8424" xr:uid="{00000000-0005-0000-0000-0000DE200000}"/>
    <cellStyle name="Prozent 3 3 2 9 3" xfId="8425" xr:uid="{00000000-0005-0000-0000-0000DF200000}"/>
    <cellStyle name="Prozent 3 3 2 9 4" xfId="8426" xr:uid="{00000000-0005-0000-0000-0000E0200000}"/>
    <cellStyle name="Prozent 3 3 3" xfId="8427" xr:uid="{00000000-0005-0000-0000-0000E1200000}"/>
    <cellStyle name="Prozent 3 3 3 10" xfId="8428" xr:uid="{00000000-0005-0000-0000-0000E2200000}"/>
    <cellStyle name="Prozent 3 3 3 2" xfId="8429" xr:uid="{00000000-0005-0000-0000-0000E3200000}"/>
    <cellStyle name="Prozent 3 3 3 2 2" xfId="8430" xr:uid="{00000000-0005-0000-0000-0000E4200000}"/>
    <cellStyle name="Prozent 3 3 3 2 2 2" xfId="8431" xr:uid="{00000000-0005-0000-0000-0000E5200000}"/>
    <cellStyle name="Prozent 3 3 3 2 2 2 2" xfId="8432" xr:uid="{00000000-0005-0000-0000-0000E6200000}"/>
    <cellStyle name="Prozent 3 3 3 2 2 2 2 2" xfId="8433" xr:uid="{00000000-0005-0000-0000-0000E7200000}"/>
    <cellStyle name="Prozent 3 3 3 2 2 2 2 3" xfId="8434" xr:uid="{00000000-0005-0000-0000-0000E8200000}"/>
    <cellStyle name="Prozent 3 3 3 2 2 2 2 4" xfId="8435" xr:uid="{00000000-0005-0000-0000-0000E9200000}"/>
    <cellStyle name="Prozent 3 3 3 2 2 2 3" xfId="8436" xr:uid="{00000000-0005-0000-0000-0000EA200000}"/>
    <cellStyle name="Prozent 3 3 3 2 2 2 4" xfId="8437" xr:uid="{00000000-0005-0000-0000-0000EB200000}"/>
    <cellStyle name="Prozent 3 3 3 2 2 2 5" xfId="8438" xr:uid="{00000000-0005-0000-0000-0000EC200000}"/>
    <cellStyle name="Prozent 3 3 3 2 2 3" xfId="8439" xr:uid="{00000000-0005-0000-0000-0000ED200000}"/>
    <cellStyle name="Prozent 3 3 3 2 2 3 2" xfId="8440" xr:uid="{00000000-0005-0000-0000-0000EE200000}"/>
    <cellStyle name="Prozent 3 3 3 2 2 3 3" xfId="8441" xr:uid="{00000000-0005-0000-0000-0000EF200000}"/>
    <cellStyle name="Prozent 3 3 3 2 2 3 4" xfId="8442" xr:uid="{00000000-0005-0000-0000-0000F0200000}"/>
    <cellStyle name="Prozent 3 3 3 2 2 4" xfId="8443" xr:uid="{00000000-0005-0000-0000-0000F1200000}"/>
    <cellStyle name="Prozent 3 3 3 2 2 5" xfId="8444" xr:uid="{00000000-0005-0000-0000-0000F2200000}"/>
    <cellStyle name="Prozent 3 3 3 2 2 6" xfId="8445" xr:uid="{00000000-0005-0000-0000-0000F3200000}"/>
    <cellStyle name="Prozent 3 3 3 2 3" xfId="8446" xr:uid="{00000000-0005-0000-0000-0000F4200000}"/>
    <cellStyle name="Prozent 3 3 3 2 3 2" xfId="8447" xr:uid="{00000000-0005-0000-0000-0000F5200000}"/>
    <cellStyle name="Prozent 3 3 3 2 3 2 2" xfId="8448" xr:uid="{00000000-0005-0000-0000-0000F6200000}"/>
    <cellStyle name="Prozent 3 3 3 2 3 2 3" xfId="8449" xr:uid="{00000000-0005-0000-0000-0000F7200000}"/>
    <cellStyle name="Prozent 3 3 3 2 3 2 4" xfId="8450" xr:uid="{00000000-0005-0000-0000-0000F8200000}"/>
    <cellStyle name="Prozent 3 3 3 2 3 3" xfId="8451" xr:uid="{00000000-0005-0000-0000-0000F9200000}"/>
    <cellStyle name="Prozent 3 3 3 2 3 4" xfId="8452" xr:uid="{00000000-0005-0000-0000-0000FA200000}"/>
    <cellStyle name="Prozent 3 3 3 2 3 5" xfId="8453" xr:uid="{00000000-0005-0000-0000-0000FB200000}"/>
    <cellStyle name="Prozent 3 3 3 2 4" xfId="8454" xr:uid="{00000000-0005-0000-0000-0000FC200000}"/>
    <cellStyle name="Prozent 3 3 3 2 4 2" xfId="8455" xr:uid="{00000000-0005-0000-0000-0000FD200000}"/>
    <cellStyle name="Prozent 3 3 3 2 4 3" xfId="8456" xr:uid="{00000000-0005-0000-0000-0000FE200000}"/>
    <cellStyle name="Prozent 3 3 3 2 4 4" xfId="8457" xr:uid="{00000000-0005-0000-0000-0000FF200000}"/>
    <cellStyle name="Prozent 3 3 3 2 5" xfId="8458" xr:uid="{00000000-0005-0000-0000-000000210000}"/>
    <cellStyle name="Prozent 3 3 3 2 5 2" xfId="8459" xr:uid="{00000000-0005-0000-0000-000001210000}"/>
    <cellStyle name="Prozent 3 3 3 2 5 3" xfId="8460" xr:uid="{00000000-0005-0000-0000-000002210000}"/>
    <cellStyle name="Prozent 3 3 3 2 5 4" xfId="8461" xr:uid="{00000000-0005-0000-0000-000003210000}"/>
    <cellStyle name="Prozent 3 3 3 2 6" xfId="8462" xr:uid="{00000000-0005-0000-0000-000004210000}"/>
    <cellStyle name="Prozent 3 3 3 2 7" xfId="8463" xr:uid="{00000000-0005-0000-0000-000005210000}"/>
    <cellStyle name="Prozent 3 3 3 2 8" xfId="8464" xr:uid="{00000000-0005-0000-0000-000006210000}"/>
    <cellStyle name="Prozent 3 3 3 3" xfId="8465" xr:uid="{00000000-0005-0000-0000-000007210000}"/>
    <cellStyle name="Prozent 3 3 3 3 2" xfId="8466" xr:uid="{00000000-0005-0000-0000-000008210000}"/>
    <cellStyle name="Prozent 3 3 3 3 2 2" xfId="8467" xr:uid="{00000000-0005-0000-0000-000009210000}"/>
    <cellStyle name="Prozent 3 3 3 3 2 2 2" xfId="8468" xr:uid="{00000000-0005-0000-0000-00000A210000}"/>
    <cellStyle name="Prozent 3 3 3 3 2 2 2 2" xfId="8469" xr:uid="{00000000-0005-0000-0000-00000B210000}"/>
    <cellStyle name="Prozent 3 3 3 3 2 2 2 3" xfId="8470" xr:uid="{00000000-0005-0000-0000-00000C210000}"/>
    <cellStyle name="Prozent 3 3 3 3 2 2 2 4" xfId="8471" xr:uid="{00000000-0005-0000-0000-00000D210000}"/>
    <cellStyle name="Prozent 3 3 3 3 2 2 3" xfId="8472" xr:uid="{00000000-0005-0000-0000-00000E210000}"/>
    <cellStyle name="Prozent 3 3 3 3 2 2 4" xfId="8473" xr:uid="{00000000-0005-0000-0000-00000F210000}"/>
    <cellStyle name="Prozent 3 3 3 3 2 2 5" xfId="8474" xr:uid="{00000000-0005-0000-0000-000010210000}"/>
    <cellStyle name="Prozent 3 3 3 3 2 3" xfId="8475" xr:uid="{00000000-0005-0000-0000-000011210000}"/>
    <cellStyle name="Prozent 3 3 3 3 2 3 2" xfId="8476" xr:uid="{00000000-0005-0000-0000-000012210000}"/>
    <cellStyle name="Prozent 3 3 3 3 2 3 3" xfId="8477" xr:uid="{00000000-0005-0000-0000-000013210000}"/>
    <cellStyle name="Prozent 3 3 3 3 2 3 4" xfId="8478" xr:uid="{00000000-0005-0000-0000-000014210000}"/>
    <cellStyle name="Prozent 3 3 3 3 2 4" xfId="8479" xr:uid="{00000000-0005-0000-0000-000015210000}"/>
    <cellStyle name="Prozent 3 3 3 3 2 5" xfId="8480" xr:uid="{00000000-0005-0000-0000-000016210000}"/>
    <cellStyle name="Prozent 3 3 3 3 2 6" xfId="8481" xr:uid="{00000000-0005-0000-0000-000017210000}"/>
    <cellStyle name="Prozent 3 3 3 3 3" xfId="8482" xr:uid="{00000000-0005-0000-0000-000018210000}"/>
    <cellStyle name="Prozent 3 3 3 3 3 2" xfId="8483" xr:uid="{00000000-0005-0000-0000-000019210000}"/>
    <cellStyle name="Prozent 3 3 3 3 3 2 2" xfId="8484" xr:uid="{00000000-0005-0000-0000-00001A210000}"/>
    <cellStyle name="Prozent 3 3 3 3 3 2 3" xfId="8485" xr:uid="{00000000-0005-0000-0000-00001B210000}"/>
    <cellStyle name="Prozent 3 3 3 3 3 2 4" xfId="8486" xr:uid="{00000000-0005-0000-0000-00001C210000}"/>
    <cellStyle name="Prozent 3 3 3 3 3 3" xfId="8487" xr:uid="{00000000-0005-0000-0000-00001D210000}"/>
    <cellStyle name="Prozent 3 3 3 3 3 4" xfId="8488" xr:uid="{00000000-0005-0000-0000-00001E210000}"/>
    <cellStyle name="Prozent 3 3 3 3 3 5" xfId="8489" xr:uid="{00000000-0005-0000-0000-00001F210000}"/>
    <cellStyle name="Prozent 3 3 3 3 4" xfId="8490" xr:uid="{00000000-0005-0000-0000-000020210000}"/>
    <cellStyle name="Prozent 3 3 3 3 4 2" xfId="8491" xr:uid="{00000000-0005-0000-0000-000021210000}"/>
    <cellStyle name="Prozent 3 3 3 3 4 3" xfId="8492" xr:uid="{00000000-0005-0000-0000-000022210000}"/>
    <cellStyle name="Prozent 3 3 3 3 4 4" xfId="8493" xr:uid="{00000000-0005-0000-0000-000023210000}"/>
    <cellStyle name="Prozent 3 3 3 3 5" xfId="8494" xr:uid="{00000000-0005-0000-0000-000024210000}"/>
    <cellStyle name="Prozent 3 3 3 3 5 2" xfId="8495" xr:uid="{00000000-0005-0000-0000-000025210000}"/>
    <cellStyle name="Prozent 3 3 3 3 5 3" xfId="8496" xr:uid="{00000000-0005-0000-0000-000026210000}"/>
    <cellStyle name="Prozent 3 3 3 3 5 4" xfId="8497" xr:uid="{00000000-0005-0000-0000-000027210000}"/>
    <cellStyle name="Prozent 3 3 3 3 6" xfId="8498" xr:uid="{00000000-0005-0000-0000-000028210000}"/>
    <cellStyle name="Prozent 3 3 3 3 7" xfId="8499" xr:uid="{00000000-0005-0000-0000-000029210000}"/>
    <cellStyle name="Prozent 3 3 3 3 8" xfId="8500" xr:uid="{00000000-0005-0000-0000-00002A210000}"/>
    <cellStyle name="Prozent 3 3 3 4" xfId="8501" xr:uid="{00000000-0005-0000-0000-00002B210000}"/>
    <cellStyle name="Prozent 3 3 3 4 2" xfId="8502" xr:uid="{00000000-0005-0000-0000-00002C210000}"/>
    <cellStyle name="Prozent 3 3 3 4 2 2" xfId="8503" xr:uid="{00000000-0005-0000-0000-00002D210000}"/>
    <cellStyle name="Prozent 3 3 3 4 2 2 2" xfId="8504" xr:uid="{00000000-0005-0000-0000-00002E210000}"/>
    <cellStyle name="Prozent 3 3 3 4 2 2 3" xfId="8505" xr:uid="{00000000-0005-0000-0000-00002F210000}"/>
    <cellStyle name="Prozent 3 3 3 4 2 2 4" xfId="8506" xr:uid="{00000000-0005-0000-0000-000030210000}"/>
    <cellStyle name="Prozent 3 3 3 4 2 3" xfId="8507" xr:uid="{00000000-0005-0000-0000-000031210000}"/>
    <cellStyle name="Prozent 3 3 3 4 2 4" xfId="8508" xr:uid="{00000000-0005-0000-0000-000032210000}"/>
    <cellStyle name="Prozent 3 3 3 4 2 5" xfId="8509" xr:uid="{00000000-0005-0000-0000-000033210000}"/>
    <cellStyle name="Prozent 3 3 3 4 3" xfId="8510" xr:uid="{00000000-0005-0000-0000-000034210000}"/>
    <cellStyle name="Prozent 3 3 3 4 3 2" xfId="8511" xr:uid="{00000000-0005-0000-0000-000035210000}"/>
    <cellStyle name="Prozent 3 3 3 4 3 3" xfId="8512" xr:uid="{00000000-0005-0000-0000-000036210000}"/>
    <cellStyle name="Prozent 3 3 3 4 3 4" xfId="8513" xr:uid="{00000000-0005-0000-0000-000037210000}"/>
    <cellStyle name="Prozent 3 3 3 4 4" xfId="8514" xr:uid="{00000000-0005-0000-0000-000038210000}"/>
    <cellStyle name="Prozent 3 3 3 4 5" xfId="8515" xr:uid="{00000000-0005-0000-0000-000039210000}"/>
    <cellStyle name="Prozent 3 3 3 4 6" xfId="8516" xr:uid="{00000000-0005-0000-0000-00003A210000}"/>
    <cellStyle name="Prozent 3 3 3 5" xfId="8517" xr:uid="{00000000-0005-0000-0000-00003B210000}"/>
    <cellStyle name="Prozent 3 3 3 5 2" xfId="8518" xr:uid="{00000000-0005-0000-0000-00003C210000}"/>
    <cellStyle name="Prozent 3 3 3 5 2 2" xfId="8519" xr:uid="{00000000-0005-0000-0000-00003D210000}"/>
    <cellStyle name="Prozent 3 3 3 5 2 3" xfId="8520" xr:uid="{00000000-0005-0000-0000-00003E210000}"/>
    <cellStyle name="Prozent 3 3 3 5 2 4" xfId="8521" xr:uid="{00000000-0005-0000-0000-00003F210000}"/>
    <cellStyle name="Prozent 3 3 3 5 3" xfId="8522" xr:uid="{00000000-0005-0000-0000-000040210000}"/>
    <cellStyle name="Prozent 3 3 3 5 4" xfId="8523" xr:uid="{00000000-0005-0000-0000-000041210000}"/>
    <cellStyle name="Prozent 3 3 3 5 5" xfId="8524" xr:uid="{00000000-0005-0000-0000-000042210000}"/>
    <cellStyle name="Prozent 3 3 3 6" xfId="8525" xr:uid="{00000000-0005-0000-0000-000043210000}"/>
    <cellStyle name="Prozent 3 3 3 6 2" xfId="8526" xr:uid="{00000000-0005-0000-0000-000044210000}"/>
    <cellStyle name="Prozent 3 3 3 6 3" xfId="8527" xr:uid="{00000000-0005-0000-0000-000045210000}"/>
    <cellStyle name="Prozent 3 3 3 6 4" xfId="8528" xr:uid="{00000000-0005-0000-0000-000046210000}"/>
    <cellStyle name="Prozent 3 3 3 7" xfId="8529" xr:uid="{00000000-0005-0000-0000-000047210000}"/>
    <cellStyle name="Prozent 3 3 3 7 2" xfId="8530" xr:uid="{00000000-0005-0000-0000-000048210000}"/>
    <cellStyle name="Prozent 3 3 3 7 3" xfId="8531" xr:uid="{00000000-0005-0000-0000-000049210000}"/>
    <cellStyle name="Prozent 3 3 3 7 4" xfId="8532" xr:uid="{00000000-0005-0000-0000-00004A210000}"/>
    <cellStyle name="Prozent 3 3 3 8" xfId="8533" xr:uid="{00000000-0005-0000-0000-00004B210000}"/>
    <cellStyle name="Prozent 3 3 3 9" xfId="8534" xr:uid="{00000000-0005-0000-0000-00004C210000}"/>
    <cellStyle name="Prozent 3 3 4" xfId="8535" xr:uid="{00000000-0005-0000-0000-00004D210000}"/>
    <cellStyle name="Prozent 3 3 4 2" xfId="8536" xr:uid="{00000000-0005-0000-0000-00004E210000}"/>
    <cellStyle name="Prozent 3 3 4 2 2" xfId="8537" xr:uid="{00000000-0005-0000-0000-00004F210000}"/>
    <cellStyle name="Prozent 3 3 4 2 2 2" xfId="8538" xr:uid="{00000000-0005-0000-0000-000050210000}"/>
    <cellStyle name="Prozent 3 3 4 2 2 2 2" xfId="8539" xr:uid="{00000000-0005-0000-0000-000051210000}"/>
    <cellStyle name="Prozent 3 3 4 2 2 2 3" xfId="8540" xr:uid="{00000000-0005-0000-0000-000052210000}"/>
    <cellStyle name="Prozent 3 3 4 2 2 2 4" xfId="8541" xr:uid="{00000000-0005-0000-0000-000053210000}"/>
    <cellStyle name="Prozent 3 3 4 2 2 3" xfId="8542" xr:uid="{00000000-0005-0000-0000-000054210000}"/>
    <cellStyle name="Prozent 3 3 4 2 2 4" xfId="8543" xr:uid="{00000000-0005-0000-0000-000055210000}"/>
    <cellStyle name="Prozent 3 3 4 2 2 5" xfId="8544" xr:uid="{00000000-0005-0000-0000-000056210000}"/>
    <cellStyle name="Prozent 3 3 4 2 3" xfId="8545" xr:uid="{00000000-0005-0000-0000-000057210000}"/>
    <cellStyle name="Prozent 3 3 4 2 3 2" xfId="8546" xr:uid="{00000000-0005-0000-0000-000058210000}"/>
    <cellStyle name="Prozent 3 3 4 2 3 3" xfId="8547" xr:uid="{00000000-0005-0000-0000-000059210000}"/>
    <cellStyle name="Prozent 3 3 4 2 3 4" xfId="8548" xr:uid="{00000000-0005-0000-0000-00005A210000}"/>
    <cellStyle name="Prozent 3 3 4 2 4" xfId="8549" xr:uid="{00000000-0005-0000-0000-00005B210000}"/>
    <cellStyle name="Prozent 3 3 4 2 5" xfId="8550" xr:uid="{00000000-0005-0000-0000-00005C210000}"/>
    <cellStyle name="Prozent 3 3 4 2 6" xfId="8551" xr:uid="{00000000-0005-0000-0000-00005D210000}"/>
    <cellStyle name="Prozent 3 3 4 3" xfId="8552" xr:uid="{00000000-0005-0000-0000-00005E210000}"/>
    <cellStyle name="Prozent 3 3 4 3 2" xfId="8553" xr:uid="{00000000-0005-0000-0000-00005F210000}"/>
    <cellStyle name="Prozent 3 3 4 3 2 2" xfId="8554" xr:uid="{00000000-0005-0000-0000-000060210000}"/>
    <cellStyle name="Prozent 3 3 4 3 2 3" xfId="8555" xr:uid="{00000000-0005-0000-0000-000061210000}"/>
    <cellStyle name="Prozent 3 3 4 3 2 4" xfId="8556" xr:uid="{00000000-0005-0000-0000-000062210000}"/>
    <cellStyle name="Prozent 3 3 4 3 3" xfId="8557" xr:uid="{00000000-0005-0000-0000-000063210000}"/>
    <cellStyle name="Prozent 3 3 4 3 4" xfId="8558" xr:uid="{00000000-0005-0000-0000-000064210000}"/>
    <cellStyle name="Prozent 3 3 4 3 5" xfId="8559" xr:uid="{00000000-0005-0000-0000-000065210000}"/>
    <cellStyle name="Prozent 3 3 4 4" xfId="8560" xr:uid="{00000000-0005-0000-0000-000066210000}"/>
    <cellStyle name="Prozent 3 3 4 4 2" xfId="8561" xr:uid="{00000000-0005-0000-0000-000067210000}"/>
    <cellStyle name="Prozent 3 3 4 4 3" xfId="8562" xr:uid="{00000000-0005-0000-0000-000068210000}"/>
    <cellStyle name="Prozent 3 3 4 4 4" xfId="8563" xr:uid="{00000000-0005-0000-0000-000069210000}"/>
    <cellStyle name="Prozent 3 3 4 5" xfId="8564" xr:uid="{00000000-0005-0000-0000-00006A210000}"/>
    <cellStyle name="Prozent 3 3 4 5 2" xfId="8565" xr:uid="{00000000-0005-0000-0000-00006B210000}"/>
    <cellStyle name="Prozent 3 3 4 5 3" xfId="8566" xr:uid="{00000000-0005-0000-0000-00006C210000}"/>
    <cellStyle name="Prozent 3 3 4 5 4" xfId="8567" xr:uid="{00000000-0005-0000-0000-00006D210000}"/>
    <cellStyle name="Prozent 3 3 4 6" xfId="8568" xr:uid="{00000000-0005-0000-0000-00006E210000}"/>
    <cellStyle name="Prozent 3 3 4 7" xfId="8569" xr:uid="{00000000-0005-0000-0000-00006F210000}"/>
    <cellStyle name="Prozent 3 3 4 8" xfId="8570" xr:uid="{00000000-0005-0000-0000-000070210000}"/>
    <cellStyle name="Prozent 3 3 5" xfId="8571" xr:uid="{00000000-0005-0000-0000-000071210000}"/>
    <cellStyle name="Prozent 3 3 5 2" xfId="8572" xr:uid="{00000000-0005-0000-0000-000072210000}"/>
    <cellStyle name="Prozent 3 3 5 2 2" xfId="8573" xr:uid="{00000000-0005-0000-0000-000073210000}"/>
    <cellStyle name="Prozent 3 3 5 2 2 2" xfId="8574" xr:uid="{00000000-0005-0000-0000-000074210000}"/>
    <cellStyle name="Prozent 3 3 5 2 2 2 2" xfId="8575" xr:uid="{00000000-0005-0000-0000-000075210000}"/>
    <cellStyle name="Prozent 3 3 5 2 2 2 3" xfId="8576" xr:uid="{00000000-0005-0000-0000-000076210000}"/>
    <cellStyle name="Prozent 3 3 5 2 2 2 4" xfId="8577" xr:uid="{00000000-0005-0000-0000-000077210000}"/>
    <cellStyle name="Prozent 3 3 5 2 2 3" xfId="8578" xr:uid="{00000000-0005-0000-0000-000078210000}"/>
    <cellStyle name="Prozent 3 3 5 2 2 4" xfId="8579" xr:uid="{00000000-0005-0000-0000-000079210000}"/>
    <cellStyle name="Prozent 3 3 5 2 2 5" xfId="8580" xr:uid="{00000000-0005-0000-0000-00007A210000}"/>
    <cellStyle name="Prozent 3 3 5 2 3" xfId="8581" xr:uid="{00000000-0005-0000-0000-00007B210000}"/>
    <cellStyle name="Prozent 3 3 5 2 3 2" xfId="8582" xr:uid="{00000000-0005-0000-0000-00007C210000}"/>
    <cellStyle name="Prozent 3 3 5 2 3 3" xfId="8583" xr:uid="{00000000-0005-0000-0000-00007D210000}"/>
    <cellStyle name="Prozent 3 3 5 2 3 4" xfId="8584" xr:uid="{00000000-0005-0000-0000-00007E210000}"/>
    <cellStyle name="Prozent 3 3 5 2 4" xfId="8585" xr:uid="{00000000-0005-0000-0000-00007F210000}"/>
    <cellStyle name="Prozent 3 3 5 2 5" xfId="8586" xr:uid="{00000000-0005-0000-0000-000080210000}"/>
    <cellStyle name="Prozent 3 3 5 2 6" xfId="8587" xr:uid="{00000000-0005-0000-0000-000081210000}"/>
    <cellStyle name="Prozent 3 3 5 3" xfId="8588" xr:uid="{00000000-0005-0000-0000-000082210000}"/>
    <cellStyle name="Prozent 3 3 5 3 2" xfId="8589" xr:uid="{00000000-0005-0000-0000-000083210000}"/>
    <cellStyle name="Prozent 3 3 5 3 2 2" xfId="8590" xr:uid="{00000000-0005-0000-0000-000084210000}"/>
    <cellStyle name="Prozent 3 3 5 3 2 3" xfId="8591" xr:uid="{00000000-0005-0000-0000-000085210000}"/>
    <cellStyle name="Prozent 3 3 5 3 2 4" xfId="8592" xr:uid="{00000000-0005-0000-0000-000086210000}"/>
    <cellStyle name="Prozent 3 3 5 3 3" xfId="8593" xr:uid="{00000000-0005-0000-0000-000087210000}"/>
    <cellStyle name="Prozent 3 3 5 3 4" xfId="8594" xr:uid="{00000000-0005-0000-0000-000088210000}"/>
    <cellStyle name="Prozent 3 3 5 3 5" xfId="8595" xr:uid="{00000000-0005-0000-0000-000089210000}"/>
    <cellStyle name="Prozent 3 3 5 4" xfId="8596" xr:uid="{00000000-0005-0000-0000-00008A210000}"/>
    <cellStyle name="Prozent 3 3 5 4 2" xfId="8597" xr:uid="{00000000-0005-0000-0000-00008B210000}"/>
    <cellStyle name="Prozent 3 3 5 4 3" xfId="8598" xr:uid="{00000000-0005-0000-0000-00008C210000}"/>
    <cellStyle name="Prozent 3 3 5 4 4" xfId="8599" xr:uid="{00000000-0005-0000-0000-00008D210000}"/>
    <cellStyle name="Prozent 3 3 5 5" xfId="8600" xr:uid="{00000000-0005-0000-0000-00008E210000}"/>
    <cellStyle name="Prozent 3 3 5 5 2" xfId="8601" xr:uid="{00000000-0005-0000-0000-00008F210000}"/>
    <cellStyle name="Prozent 3 3 5 5 3" xfId="8602" xr:uid="{00000000-0005-0000-0000-000090210000}"/>
    <cellStyle name="Prozent 3 3 5 5 4" xfId="8603" xr:uid="{00000000-0005-0000-0000-000091210000}"/>
    <cellStyle name="Prozent 3 3 5 6" xfId="8604" xr:uid="{00000000-0005-0000-0000-000092210000}"/>
    <cellStyle name="Prozent 3 3 5 7" xfId="8605" xr:uid="{00000000-0005-0000-0000-000093210000}"/>
    <cellStyle name="Prozent 3 3 5 8" xfId="8606" xr:uid="{00000000-0005-0000-0000-000094210000}"/>
    <cellStyle name="Prozent 3 3 6" xfId="8607" xr:uid="{00000000-0005-0000-0000-000095210000}"/>
    <cellStyle name="Prozent 3 3 6 2" xfId="8608" xr:uid="{00000000-0005-0000-0000-000096210000}"/>
    <cellStyle name="Prozent 3 3 6 2 2" xfId="8609" xr:uid="{00000000-0005-0000-0000-000097210000}"/>
    <cellStyle name="Prozent 3 3 6 2 2 2" xfId="8610" xr:uid="{00000000-0005-0000-0000-000098210000}"/>
    <cellStyle name="Prozent 3 3 6 2 2 3" xfId="8611" xr:uid="{00000000-0005-0000-0000-000099210000}"/>
    <cellStyle name="Prozent 3 3 6 2 2 4" xfId="8612" xr:uid="{00000000-0005-0000-0000-00009A210000}"/>
    <cellStyle name="Prozent 3 3 6 2 3" xfId="8613" xr:uid="{00000000-0005-0000-0000-00009B210000}"/>
    <cellStyle name="Prozent 3 3 6 2 4" xfId="8614" xr:uid="{00000000-0005-0000-0000-00009C210000}"/>
    <cellStyle name="Prozent 3 3 6 2 5" xfId="8615" xr:uid="{00000000-0005-0000-0000-00009D210000}"/>
    <cellStyle name="Prozent 3 3 6 3" xfId="8616" xr:uid="{00000000-0005-0000-0000-00009E210000}"/>
    <cellStyle name="Prozent 3 3 6 3 2" xfId="8617" xr:uid="{00000000-0005-0000-0000-00009F210000}"/>
    <cellStyle name="Prozent 3 3 6 3 3" xfId="8618" xr:uid="{00000000-0005-0000-0000-0000A0210000}"/>
    <cellStyle name="Prozent 3 3 6 3 4" xfId="8619" xr:uid="{00000000-0005-0000-0000-0000A1210000}"/>
    <cellStyle name="Prozent 3 3 6 4" xfId="8620" xr:uid="{00000000-0005-0000-0000-0000A2210000}"/>
    <cellStyle name="Prozent 3 3 6 5" xfId="8621" xr:uid="{00000000-0005-0000-0000-0000A3210000}"/>
    <cellStyle name="Prozent 3 3 6 6" xfId="8622" xr:uid="{00000000-0005-0000-0000-0000A4210000}"/>
    <cellStyle name="Prozent 3 3 7" xfId="8623" xr:uid="{00000000-0005-0000-0000-0000A5210000}"/>
    <cellStyle name="Prozent 3 3 7 2" xfId="8624" xr:uid="{00000000-0005-0000-0000-0000A6210000}"/>
    <cellStyle name="Prozent 3 3 7 2 2" xfId="8625" xr:uid="{00000000-0005-0000-0000-0000A7210000}"/>
    <cellStyle name="Prozent 3 3 7 2 3" xfId="8626" xr:uid="{00000000-0005-0000-0000-0000A8210000}"/>
    <cellStyle name="Prozent 3 3 7 2 4" xfId="8627" xr:uid="{00000000-0005-0000-0000-0000A9210000}"/>
    <cellStyle name="Prozent 3 3 7 3" xfId="8628" xr:uid="{00000000-0005-0000-0000-0000AA210000}"/>
    <cellStyle name="Prozent 3 3 7 4" xfId="8629" xr:uid="{00000000-0005-0000-0000-0000AB210000}"/>
    <cellStyle name="Prozent 3 3 7 5" xfId="8630" xr:uid="{00000000-0005-0000-0000-0000AC210000}"/>
    <cellStyle name="Prozent 3 3 8" xfId="8631" xr:uid="{00000000-0005-0000-0000-0000AD210000}"/>
    <cellStyle name="Prozent 3 3 8 2" xfId="8632" xr:uid="{00000000-0005-0000-0000-0000AE210000}"/>
    <cellStyle name="Prozent 3 3 8 2 2" xfId="8633" xr:uid="{00000000-0005-0000-0000-0000AF210000}"/>
    <cellStyle name="Prozent 3 3 8 2 3" xfId="8634" xr:uid="{00000000-0005-0000-0000-0000B0210000}"/>
    <cellStyle name="Prozent 3 3 8 2 4" xfId="8635" xr:uid="{00000000-0005-0000-0000-0000B1210000}"/>
    <cellStyle name="Prozent 3 3 8 3" xfId="8636" xr:uid="{00000000-0005-0000-0000-0000B2210000}"/>
    <cellStyle name="Prozent 3 3 8 4" xfId="8637" xr:uid="{00000000-0005-0000-0000-0000B3210000}"/>
    <cellStyle name="Prozent 3 3 8 5" xfId="8638" xr:uid="{00000000-0005-0000-0000-0000B4210000}"/>
    <cellStyle name="Prozent 3 3 9" xfId="8639" xr:uid="{00000000-0005-0000-0000-0000B5210000}"/>
    <cellStyle name="Prozent 3 3 9 2" xfId="8640" xr:uid="{00000000-0005-0000-0000-0000B6210000}"/>
    <cellStyle name="Prozent 3 3 9 3" xfId="8641" xr:uid="{00000000-0005-0000-0000-0000B7210000}"/>
    <cellStyle name="Prozent 3 3 9 4" xfId="8642" xr:uid="{00000000-0005-0000-0000-0000B8210000}"/>
    <cellStyle name="Prozent 3 4" xfId="8643" xr:uid="{00000000-0005-0000-0000-0000B9210000}"/>
    <cellStyle name="Prozent 3 4 10" xfId="8644" xr:uid="{00000000-0005-0000-0000-0000BA210000}"/>
    <cellStyle name="Prozent 3 4 10 2" xfId="8645" xr:uid="{00000000-0005-0000-0000-0000BB210000}"/>
    <cellStyle name="Prozent 3 4 10 3" xfId="8646" xr:uid="{00000000-0005-0000-0000-0000BC210000}"/>
    <cellStyle name="Prozent 3 4 10 4" xfId="8647" xr:uid="{00000000-0005-0000-0000-0000BD210000}"/>
    <cellStyle name="Prozent 3 4 11" xfId="8648" xr:uid="{00000000-0005-0000-0000-0000BE210000}"/>
    <cellStyle name="Prozent 3 4 11 2" xfId="8649" xr:uid="{00000000-0005-0000-0000-0000BF210000}"/>
    <cellStyle name="Prozent 3 4 11 3" xfId="8650" xr:uid="{00000000-0005-0000-0000-0000C0210000}"/>
    <cellStyle name="Prozent 3 4 11 4" xfId="8651" xr:uid="{00000000-0005-0000-0000-0000C1210000}"/>
    <cellStyle name="Prozent 3 4 12" xfId="8652" xr:uid="{00000000-0005-0000-0000-0000C2210000}"/>
    <cellStyle name="Prozent 3 4 13" xfId="8653" xr:uid="{00000000-0005-0000-0000-0000C3210000}"/>
    <cellStyle name="Prozent 3 4 14" xfId="8654" xr:uid="{00000000-0005-0000-0000-0000C4210000}"/>
    <cellStyle name="Prozent 3 4 2" xfId="8655" xr:uid="{00000000-0005-0000-0000-0000C5210000}"/>
    <cellStyle name="Prozent 3 4 2 10" xfId="8656" xr:uid="{00000000-0005-0000-0000-0000C6210000}"/>
    <cellStyle name="Prozent 3 4 2 10 2" xfId="8657" xr:uid="{00000000-0005-0000-0000-0000C7210000}"/>
    <cellStyle name="Prozent 3 4 2 10 3" xfId="8658" xr:uid="{00000000-0005-0000-0000-0000C8210000}"/>
    <cellStyle name="Prozent 3 4 2 10 4" xfId="8659" xr:uid="{00000000-0005-0000-0000-0000C9210000}"/>
    <cellStyle name="Prozent 3 4 2 11" xfId="8660" xr:uid="{00000000-0005-0000-0000-0000CA210000}"/>
    <cellStyle name="Prozent 3 4 2 12" xfId="8661" xr:uid="{00000000-0005-0000-0000-0000CB210000}"/>
    <cellStyle name="Prozent 3 4 2 13" xfId="8662" xr:uid="{00000000-0005-0000-0000-0000CC210000}"/>
    <cellStyle name="Prozent 3 4 2 2" xfId="8663" xr:uid="{00000000-0005-0000-0000-0000CD210000}"/>
    <cellStyle name="Prozent 3 4 2 2 10" xfId="8664" xr:uid="{00000000-0005-0000-0000-0000CE210000}"/>
    <cellStyle name="Prozent 3 4 2 2 2" xfId="8665" xr:uid="{00000000-0005-0000-0000-0000CF210000}"/>
    <cellStyle name="Prozent 3 4 2 2 2 2" xfId="8666" xr:uid="{00000000-0005-0000-0000-0000D0210000}"/>
    <cellStyle name="Prozent 3 4 2 2 2 2 2" xfId="8667" xr:uid="{00000000-0005-0000-0000-0000D1210000}"/>
    <cellStyle name="Prozent 3 4 2 2 2 2 2 2" xfId="8668" xr:uid="{00000000-0005-0000-0000-0000D2210000}"/>
    <cellStyle name="Prozent 3 4 2 2 2 2 2 2 2" xfId="8669" xr:uid="{00000000-0005-0000-0000-0000D3210000}"/>
    <cellStyle name="Prozent 3 4 2 2 2 2 2 2 3" xfId="8670" xr:uid="{00000000-0005-0000-0000-0000D4210000}"/>
    <cellStyle name="Prozent 3 4 2 2 2 2 2 2 4" xfId="8671" xr:uid="{00000000-0005-0000-0000-0000D5210000}"/>
    <cellStyle name="Prozent 3 4 2 2 2 2 2 3" xfId="8672" xr:uid="{00000000-0005-0000-0000-0000D6210000}"/>
    <cellStyle name="Prozent 3 4 2 2 2 2 2 4" xfId="8673" xr:uid="{00000000-0005-0000-0000-0000D7210000}"/>
    <cellStyle name="Prozent 3 4 2 2 2 2 2 5" xfId="8674" xr:uid="{00000000-0005-0000-0000-0000D8210000}"/>
    <cellStyle name="Prozent 3 4 2 2 2 2 3" xfId="8675" xr:uid="{00000000-0005-0000-0000-0000D9210000}"/>
    <cellStyle name="Prozent 3 4 2 2 2 2 3 2" xfId="8676" xr:uid="{00000000-0005-0000-0000-0000DA210000}"/>
    <cellStyle name="Prozent 3 4 2 2 2 2 3 3" xfId="8677" xr:uid="{00000000-0005-0000-0000-0000DB210000}"/>
    <cellStyle name="Prozent 3 4 2 2 2 2 3 4" xfId="8678" xr:uid="{00000000-0005-0000-0000-0000DC210000}"/>
    <cellStyle name="Prozent 3 4 2 2 2 2 4" xfId="8679" xr:uid="{00000000-0005-0000-0000-0000DD210000}"/>
    <cellStyle name="Prozent 3 4 2 2 2 2 5" xfId="8680" xr:uid="{00000000-0005-0000-0000-0000DE210000}"/>
    <cellStyle name="Prozent 3 4 2 2 2 2 6" xfId="8681" xr:uid="{00000000-0005-0000-0000-0000DF210000}"/>
    <cellStyle name="Prozent 3 4 2 2 2 3" xfId="8682" xr:uid="{00000000-0005-0000-0000-0000E0210000}"/>
    <cellStyle name="Prozent 3 4 2 2 2 3 2" xfId="8683" xr:uid="{00000000-0005-0000-0000-0000E1210000}"/>
    <cellStyle name="Prozent 3 4 2 2 2 3 2 2" xfId="8684" xr:uid="{00000000-0005-0000-0000-0000E2210000}"/>
    <cellStyle name="Prozent 3 4 2 2 2 3 2 3" xfId="8685" xr:uid="{00000000-0005-0000-0000-0000E3210000}"/>
    <cellStyle name="Prozent 3 4 2 2 2 3 2 4" xfId="8686" xr:uid="{00000000-0005-0000-0000-0000E4210000}"/>
    <cellStyle name="Prozent 3 4 2 2 2 3 3" xfId="8687" xr:uid="{00000000-0005-0000-0000-0000E5210000}"/>
    <cellStyle name="Prozent 3 4 2 2 2 3 4" xfId="8688" xr:uid="{00000000-0005-0000-0000-0000E6210000}"/>
    <cellStyle name="Prozent 3 4 2 2 2 3 5" xfId="8689" xr:uid="{00000000-0005-0000-0000-0000E7210000}"/>
    <cellStyle name="Prozent 3 4 2 2 2 4" xfId="8690" xr:uid="{00000000-0005-0000-0000-0000E8210000}"/>
    <cellStyle name="Prozent 3 4 2 2 2 4 2" xfId="8691" xr:uid="{00000000-0005-0000-0000-0000E9210000}"/>
    <cellStyle name="Prozent 3 4 2 2 2 4 3" xfId="8692" xr:uid="{00000000-0005-0000-0000-0000EA210000}"/>
    <cellStyle name="Prozent 3 4 2 2 2 4 4" xfId="8693" xr:uid="{00000000-0005-0000-0000-0000EB210000}"/>
    <cellStyle name="Prozent 3 4 2 2 2 5" xfId="8694" xr:uid="{00000000-0005-0000-0000-0000EC210000}"/>
    <cellStyle name="Prozent 3 4 2 2 2 5 2" xfId="8695" xr:uid="{00000000-0005-0000-0000-0000ED210000}"/>
    <cellStyle name="Prozent 3 4 2 2 2 5 3" xfId="8696" xr:uid="{00000000-0005-0000-0000-0000EE210000}"/>
    <cellStyle name="Prozent 3 4 2 2 2 5 4" xfId="8697" xr:uid="{00000000-0005-0000-0000-0000EF210000}"/>
    <cellStyle name="Prozent 3 4 2 2 2 6" xfId="8698" xr:uid="{00000000-0005-0000-0000-0000F0210000}"/>
    <cellStyle name="Prozent 3 4 2 2 2 7" xfId="8699" xr:uid="{00000000-0005-0000-0000-0000F1210000}"/>
    <cellStyle name="Prozent 3 4 2 2 2 8" xfId="8700" xr:uid="{00000000-0005-0000-0000-0000F2210000}"/>
    <cellStyle name="Prozent 3 4 2 2 3" xfId="8701" xr:uid="{00000000-0005-0000-0000-0000F3210000}"/>
    <cellStyle name="Prozent 3 4 2 2 3 2" xfId="8702" xr:uid="{00000000-0005-0000-0000-0000F4210000}"/>
    <cellStyle name="Prozent 3 4 2 2 3 2 2" xfId="8703" xr:uid="{00000000-0005-0000-0000-0000F5210000}"/>
    <cellStyle name="Prozent 3 4 2 2 3 2 2 2" xfId="8704" xr:uid="{00000000-0005-0000-0000-0000F6210000}"/>
    <cellStyle name="Prozent 3 4 2 2 3 2 2 2 2" xfId="8705" xr:uid="{00000000-0005-0000-0000-0000F7210000}"/>
    <cellStyle name="Prozent 3 4 2 2 3 2 2 2 3" xfId="8706" xr:uid="{00000000-0005-0000-0000-0000F8210000}"/>
    <cellStyle name="Prozent 3 4 2 2 3 2 2 2 4" xfId="8707" xr:uid="{00000000-0005-0000-0000-0000F9210000}"/>
    <cellStyle name="Prozent 3 4 2 2 3 2 2 3" xfId="8708" xr:uid="{00000000-0005-0000-0000-0000FA210000}"/>
    <cellStyle name="Prozent 3 4 2 2 3 2 2 4" xfId="8709" xr:uid="{00000000-0005-0000-0000-0000FB210000}"/>
    <cellStyle name="Prozent 3 4 2 2 3 2 2 5" xfId="8710" xr:uid="{00000000-0005-0000-0000-0000FC210000}"/>
    <cellStyle name="Prozent 3 4 2 2 3 2 3" xfId="8711" xr:uid="{00000000-0005-0000-0000-0000FD210000}"/>
    <cellStyle name="Prozent 3 4 2 2 3 2 3 2" xfId="8712" xr:uid="{00000000-0005-0000-0000-0000FE210000}"/>
    <cellStyle name="Prozent 3 4 2 2 3 2 3 3" xfId="8713" xr:uid="{00000000-0005-0000-0000-0000FF210000}"/>
    <cellStyle name="Prozent 3 4 2 2 3 2 3 4" xfId="8714" xr:uid="{00000000-0005-0000-0000-000000220000}"/>
    <cellStyle name="Prozent 3 4 2 2 3 2 4" xfId="8715" xr:uid="{00000000-0005-0000-0000-000001220000}"/>
    <cellStyle name="Prozent 3 4 2 2 3 2 5" xfId="8716" xr:uid="{00000000-0005-0000-0000-000002220000}"/>
    <cellStyle name="Prozent 3 4 2 2 3 2 6" xfId="8717" xr:uid="{00000000-0005-0000-0000-000003220000}"/>
    <cellStyle name="Prozent 3 4 2 2 3 3" xfId="8718" xr:uid="{00000000-0005-0000-0000-000004220000}"/>
    <cellStyle name="Prozent 3 4 2 2 3 3 2" xfId="8719" xr:uid="{00000000-0005-0000-0000-000005220000}"/>
    <cellStyle name="Prozent 3 4 2 2 3 3 2 2" xfId="8720" xr:uid="{00000000-0005-0000-0000-000006220000}"/>
    <cellStyle name="Prozent 3 4 2 2 3 3 2 3" xfId="8721" xr:uid="{00000000-0005-0000-0000-000007220000}"/>
    <cellStyle name="Prozent 3 4 2 2 3 3 2 4" xfId="8722" xr:uid="{00000000-0005-0000-0000-000008220000}"/>
    <cellStyle name="Prozent 3 4 2 2 3 3 3" xfId="8723" xr:uid="{00000000-0005-0000-0000-000009220000}"/>
    <cellStyle name="Prozent 3 4 2 2 3 3 4" xfId="8724" xr:uid="{00000000-0005-0000-0000-00000A220000}"/>
    <cellStyle name="Prozent 3 4 2 2 3 3 5" xfId="8725" xr:uid="{00000000-0005-0000-0000-00000B220000}"/>
    <cellStyle name="Prozent 3 4 2 2 3 4" xfId="8726" xr:uid="{00000000-0005-0000-0000-00000C220000}"/>
    <cellStyle name="Prozent 3 4 2 2 3 4 2" xfId="8727" xr:uid="{00000000-0005-0000-0000-00000D220000}"/>
    <cellStyle name="Prozent 3 4 2 2 3 4 3" xfId="8728" xr:uid="{00000000-0005-0000-0000-00000E220000}"/>
    <cellStyle name="Prozent 3 4 2 2 3 4 4" xfId="8729" xr:uid="{00000000-0005-0000-0000-00000F220000}"/>
    <cellStyle name="Prozent 3 4 2 2 3 5" xfId="8730" xr:uid="{00000000-0005-0000-0000-000010220000}"/>
    <cellStyle name="Prozent 3 4 2 2 3 5 2" xfId="8731" xr:uid="{00000000-0005-0000-0000-000011220000}"/>
    <cellStyle name="Prozent 3 4 2 2 3 5 3" xfId="8732" xr:uid="{00000000-0005-0000-0000-000012220000}"/>
    <cellStyle name="Prozent 3 4 2 2 3 5 4" xfId="8733" xr:uid="{00000000-0005-0000-0000-000013220000}"/>
    <cellStyle name="Prozent 3 4 2 2 3 6" xfId="8734" xr:uid="{00000000-0005-0000-0000-000014220000}"/>
    <cellStyle name="Prozent 3 4 2 2 3 7" xfId="8735" xr:uid="{00000000-0005-0000-0000-000015220000}"/>
    <cellStyle name="Prozent 3 4 2 2 3 8" xfId="8736" xr:uid="{00000000-0005-0000-0000-000016220000}"/>
    <cellStyle name="Prozent 3 4 2 2 4" xfId="8737" xr:uid="{00000000-0005-0000-0000-000017220000}"/>
    <cellStyle name="Prozent 3 4 2 2 4 2" xfId="8738" xr:uid="{00000000-0005-0000-0000-000018220000}"/>
    <cellStyle name="Prozent 3 4 2 2 4 2 2" xfId="8739" xr:uid="{00000000-0005-0000-0000-000019220000}"/>
    <cellStyle name="Prozent 3 4 2 2 4 2 2 2" xfId="8740" xr:uid="{00000000-0005-0000-0000-00001A220000}"/>
    <cellStyle name="Prozent 3 4 2 2 4 2 2 3" xfId="8741" xr:uid="{00000000-0005-0000-0000-00001B220000}"/>
    <cellStyle name="Prozent 3 4 2 2 4 2 2 4" xfId="8742" xr:uid="{00000000-0005-0000-0000-00001C220000}"/>
    <cellStyle name="Prozent 3 4 2 2 4 2 3" xfId="8743" xr:uid="{00000000-0005-0000-0000-00001D220000}"/>
    <cellStyle name="Prozent 3 4 2 2 4 2 4" xfId="8744" xr:uid="{00000000-0005-0000-0000-00001E220000}"/>
    <cellStyle name="Prozent 3 4 2 2 4 2 5" xfId="8745" xr:uid="{00000000-0005-0000-0000-00001F220000}"/>
    <cellStyle name="Prozent 3 4 2 2 4 3" xfId="8746" xr:uid="{00000000-0005-0000-0000-000020220000}"/>
    <cellStyle name="Prozent 3 4 2 2 4 3 2" xfId="8747" xr:uid="{00000000-0005-0000-0000-000021220000}"/>
    <cellStyle name="Prozent 3 4 2 2 4 3 3" xfId="8748" xr:uid="{00000000-0005-0000-0000-000022220000}"/>
    <cellStyle name="Prozent 3 4 2 2 4 3 4" xfId="8749" xr:uid="{00000000-0005-0000-0000-000023220000}"/>
    <cellStyle name="Prozent 3 4 2 2 4 4" xfId="8750" xr:uid="{00000000-0005-0000-0000-000024220000}"/>
    <cellStyle name="Prozent 3 4 2 2 4 5" xfId="8751" xr:uid="{00000000-0005-0000-0000-000025220000}"/>
    <cellStyle name="Prozent 3 4 2 2 4 6" xfId="8752" xr:uid="{00000000-0005-0000-0000-000026220000}"/>
    <cellStyle name="Prozent 3 4 2 2 5" xfId="8753" xr:uid="{00000000-0005-0000-0000-000027220000}"/>
    <cellStyle name="Prozent 3 4 2 2 5 2" xfId="8754" xr:uid="{00000000-0005-0000-0000-000028220000}"/>
    <cellStyle name="Prozent 3 4 2 2 5 2 2" xfId="8755" xr:uid="{00000000-0005-0000-0000-000029220000}"/>
    <cellStyle name="Prozent 3 4 2 2 5 2 3" xfId="8756" xr:uid="{00000000-0005-0000-0000-00002A220000}"/>
    <cellStyle name="Prozent 3 4 2 2 5 2 4" xfId="8757" xr:uid="{00000000-0005-0000-0000-00002B220000}"/>
    <cellStyle name="Prozent 3 4 2 2 5 3" xfId="8758" xr:uid="{00000000-0005-0000-0000-00002C220000}"/>
    <cellStyle name="Prozent 3 4 2 2 5 4" xfId="8759" xr:uid="{00000000-0005-0000-0000-00002D220000}"/>
    <cellStyle name="Prozent 3 4 2 2 5 5" xfId="8760" xr:uid="{00000000-0005-0000-0000-00002E220000}"/>
    <cellStyle name="Prozent 3 4 2 2 6" xfId="8761" xr:uid="{00000000-0005-0000-0000-00002F220000}"/>
    <cellStyle name="Prozent 3 4 2 2 6 2" xfId="8762" xr:uid="{00000000-0005-0000-0000-000030220000}"/>
    <cellStyle name="Prozent 3 4 2 2 6 3" xfId="8763" xr:uid="{00000000-0005-0000-0000-000031220000}"/>
    <cellStyle name="Prozent 3 4 2 2 6 4" xfId="8764" xr:uid="{00000000-0005-0000-0000-000032220000}"/>
    <cellStyle name="Prozent 3 4 2 2 7" xfId="8765" xr:uid="{00000000-0005-0000-0000-000033220000}"/>
    <cellStyle name="Prozent 3 4 2 2 7 2" xfId="8766" xr:uid="{00000000-0005-0000-0000-000034220000}"/>
    <cellStyle name="Prozent 3 4 2 2 7 3" xfId="8767" xr:uid="{00000000-0005-0000-0000-000035220000}"/>
    <cellStyle name="Prozent 3 4 2 2 7 4" xfId="8768" xr:uid="{00000000-0005-0000-0000-000036220000}"/>
    <cellStyle name="Prozent 3 4 2 2 8" xfId="8769" xr:uid="{00000000-0005-0000-0000-000037220000}"/>
    <cellStyle name="Prozent 3 4 2 2 9" xfId="8770" xr:uid="{00000000-0005-0000-0000-000038220000}"/>
    <cellStyle name="Prozent 3 4 2 3" xfId="8771" xr:uid="{00000000-0005-0000-0000-000039220000}"/>
    <cellStyle name="Prozent 3 4 2 3 2" xfId="8772" xr:uid="{00000000-0005-0000-0000-00003A220000}"/>
    <cellStyle name="Prozent 3 4 2 3 2 2" xfId="8773" xr:uid="{00000000-0005-0000-0000-00003B220000}"/>
    <cellStyle name="Prozent 3 4 2 3 2 2 2" xfId="8774" xr:uid="{00000000-0005-0000-0000-00003C220000}"/>
    <cellStyle name="Prozent 3 4 2 3 2 2 2 2" xfId="8775" xr:uid="{00000000-0005-0000-0000-00003D220000}"/>
    <cellStyle name="Prozent 3 4 2 3 2 2 2 3" xfId="8776" xr:uid="{00000000-0005-0000-0000-00003E220000}"/>
    <cellStyle name="Prozent 3 4 2 3 2 2 2 4" xfId="8777" xr:uid="{00000000-0005-0000-0000-00003F220000}"/>
    <cellStyle name="Prozent 3 4 2 3 2 2 3" xfId="8778" xr:uid="{00000000-0005-0000-0000-000040220000}"/>
    <cellStyle name="Prozent 3 4 2 3 2 2 4" xfId="8779" xr:uid="{00000000-0005-0000-0000-000041220000}"/>
    <cellStyle name="Prozent 3 4 2 3 2 2 5" xfId="8780" xr:uid="{00000000-0005-0000-0000-000042220000}"/>
    <cellStyle name="Prozent 3 4 2 3 2 3" xfId="8781" xr:uid="{00000000-0005-0000-0000-000043220000}"/>
    <cellStyle name="Prozent 3 4 2 3 2 3 2" xfId="8782" xr:uid="{00000000-0005-0000-0000-000044220000}"/>
    <cellStyle name="Prozent 3 4 2 3 2 3 3" xfId="8783" xr:uid="{00000000-0005-0000-0000-000045220000}"/>
    <cellStyle name="Prozent 3 4 2 3 2 3 4" xfId="8784" xr:uid="{00000000-0005-0000-0000-000046220000}"/>
    <cellStyle name="Prozent 3 4 2 3 2 4" xfId="8785" xr:uid="{00000000-0005-0000-0000-000047220000}"/>
    <cellStyle name="Prozent 3 4 2 3 2 5" xfId="8786" xr:uid="{00000000-0005-0000-0000-000048220000}"/>
    <cellStyle name="Prozent 3 4 2 3 2 6" xfId="8787" xr:uid="{00000000-0005-0000-0000-000049220000}"/>
    <cellStyle name="Prozent 3 4 2 3 3" xfId="8788" xr:uid="{00000000-0005-0000-0000-00004A220000}"/>
    <cellStyle name="Prozent 3 4 2 3 3 2" xfId="8789" xr:uid="{00000000-0005-0000-0000-00004B220000}"/>
    <cellStyle name="Prozent 3 4 2 3 3 2 2" xfId="8790" xr:uid="{00000000-0005-0000-0000-00004C220000}"/>
    <cellStyle name="Prozent 3 4 2 3 3 2 3" xfId="8791" xr:uid="{00000000-0005-0000-0000-00004D220000}"/>
    <cellStyle name="Prozent 3 4 2 3 3 2 4" xfId="8792" xr:uid="{00000000-0005-0000-0000-00004E220000}"/>
    <cellStyle name="Prozent 3 4 2 3 3 3" xfId="8793" xr:uid="{00000000-0005-0000-0000-00004F220000}"/>
    <cellStyle name="Prozent 3 4 2 3 3 4" xfId="8794" xr:uid="{00000000-0005-0000-0000-000050220000}"/>
    <cellStyle name="Prozent 3 4 2 3 3 5" xfId="8795" xr:uid="{00000000-0005-0000-0000-000051220000}"/>
    <cellStyle name="Prozent 3 4 2 3 4" xfId="8796" xr:uid="{00000000-0005-0000-0000-000052220000}"/>
    <cellStyle name="Prozent 3 4 2 3 4 2" xfId="8797" xr:uid="{00000000-0005-0000-0000-000053220000}"/>
    <cellStyle name="Prozent 3 4 2 3 4 3" xfId="8798" xr:uid="{00000000-0005-0000-0000-000054220000}"/>
    <cellStyle name="Prozent 3 4 2 3 4 4" xfId="8799" xr:uid="{00000000-0005-0000-0000-000055220000}"/>
    <cellStyle name="Prozent 3 4 2 3 5" xfId="8800" xr:uid="{00000000-0005-0000-0000-000056220000}"/>
    <cellStyle name="Prozent 3 4 2 3 5 2" xfId="8801" xr:uid="{00000000-0005-0000-0000-000057220000}"/>
    <cellStyle name="Prozent 3 4 2 3 5 3" xfId="8802" xr:uid="{00000000-0005-0000-0000-000058220000}"/>
    <cellStyle name="Prozent 3 4 2 3 5 4" xfId="8803" xr:uid="{00000000-0005-0000-0000-000059220000}"/>
    <cellStyle name="Prozent 3 4 2 3 6" xfId="8804" xr:uid="{00000000-0005-0000-0000-00005A220000}"/>
    <cellStyle name="Prozent 3 4 2 3 7" xfId="8805" xr:uid="{00000000-0005-0000-0000-00005B220000}"/>
    <cellStyle name="Prozent 3 4 2 3 8" xfId="8806" xr:uid="{00000000-0005-0000-0000-00005C220000}"/>
    <cellStyle name="Prozent 3 4 2 4" xfId="8807" xr:uid="{00000000-0005-0000-0000-00005D220000}"/>
    <cellStyle name="Prozent 3 4 2 4 2" xfId="8808" xr:uid="{00000000-0005-0000-0000-00005E220000}"/>
    <cellStyle name="Prozent 3 4 2 4 2 2" xfId="8809" xr:uid="{00000000-0005-0000-0000-00005F220000}"/>
    <cellStyle name="Prozent 3 4 2 4 2 2 2" xfId="8810" xr:uid="{00000000-0005-0000-0000-000060220000}"/>
    <cellStyle name="Prozent 3 4 2 4 2 2 2 2" xfId="8811" xr:uid="{00000000-0005-0000-0000-000061220000}"/>
    <cellStyle name="Prozent 3 4 2 4 2 2 2 3" xfId="8812" xr:uid="{00000000-0005-0000-0000-000062220000}"/>
    <cellStyle name="Prozent 3 4 2 4 2 2 2 4" xfId="8813" xr:uid="{00000000-0005-0000-0000-000063220000}"/>
    <cellStyle name="Prozent 3 4 2 4 2 2 3" xfId="8814" xr:uid="{00000000-0005-0000-0000-000064220000}"/>
    <cellStyle name="Prozent 3 4 2 4 2 2 4" xfId="8815" xr:uid="{00000000-0005-0000-0000-000065220000}"/>
    <cellStyle name="Prozent 3 4 2 4 2 2 5" xfId="8816" xr:uid="{00000000-0005-0000-0000-000066220000}"/>
    <cellStyle name="Prozent 3 4 2 4 2 3" xfId="8817" xr:uid="{00000000-0005-0000-0000-000067220000}"/>
    <cellStyle name="Prozent 3 4 2 4 2 3 2" xfId="8818" xr:uid="{00000000-0005-0000-0000-000068220000}"/>
    <cellStyle name="Prozent 3 4 2 4 2 3 3" xfId="8819" xr:uid="{00000000-0005-0000-0000-000069220000}"/>
    <cellStyle name="Prozent 3 4 2 4 2 3 4" xfId="8820" xr:uid="{00000000-0005-0000-0000-00006A220000}"/>
    <cellStyle name="Prozent 3 4 2 4 2 4" xfId="8821" xr:uid="{00000000-0005-0000-0000-00006B220000}"/>
    <cellStyle name="Prozent 3 4 2 4 2 5" xfId="8822" xr:uid="{00000000-0005-0000-0000-00006C220000}"/>
    <cellStyle name="Prozent 3 4 2 4 2 6" xfId="8823" xr:uid="{00000000-0005-0000-0000-00006D220000}"/>
    <cellStyle name="Prozent 3 4 2 4 3" xfId="8824" xr:uid="{00000000-0005-0000-0000-00006E220000}"/>
    <cellStyle name="Prozent 3 4 2 4 3 2" xfId="8825" xr:uid="{00000000-0005-0000-0000-00006F220000}"/>
    <cellStyle name="Prozent 3 4 2 4 3 2 2" xfId="8826" xr:uid="{00000000-0005-0000-0000-000070220000}"/>
    <cellStyle name="Prozent 3 4 2 4 3 2 3" xfId="8827" xr:uid="{00000000-0005-0000-0000-000071220000}"/>
    <cellStyle name="Prozent 3 4 2 4 3 2 4" xfId="8828" xr:uid="{00000000-0005-0000-0000-000072220000}"/>
    <cellStyle name="Prozent 3 4 2 4 3 3" xfId="8829" xr:uid="{00000000-0005-0000-0000-000073220000}"/>
    <cellStyle name="Prozent 3 4 2 4 3 4" xfId="8830" xr:uid="{00000000-0005-0000-0000-000074220000}"/>
    <cellStyle name="Prozent 3 4 2 4 3 5" xfId="8831" xr:uid="{00000000-0005-0000-0000-000075220000}"/>
    <cellStyle name="Prozent 3 4 2 4 4" xfId="8832" xr:uid="{00000000-0005-0000-0000-000076220000}"/>
    <cellStyle name="Prozent 3 4 2 4 4 2" xfId="8833" xr:uid="{00000000-0005-0000-0000-000077220000}"/>
    <cellStyle name="Prozent 3 4 2 4 4 3" xfId="8834" xr:uid="{00000000-0005-0000-0000-000078220000}"/>
    <cellStyle name="Prozent 3 4 2 4 4 4" xfId="8835" xr:uid="{00000000-0005-0000-0000-000079220000}"/>
    <cellStyle name="Prozent 3 4 2 4 5" xfId="8836" xr:uid="{00000000-0005-0000-0000-00007A220000}"/>
    <cellStyle name="Prozent 3 4 2 4 5 2" xfId="8837" xr:uid="{00000000-0005-0000-0000-00007B220000}"/>
    <cellStyle name="Prozent 3 4 2 4 5 3" xfId="8838" xr:uid="{00000000-0005-0000-0000-00007C220000}"/>
    <cellStyle name="Prozent 3 4 2 4 5 4" xfId="8839" xr:uid="{00000000-0005-0000-0000-00007D220000}"/>
    <cellStyle name="Prozent 3 4 2 4 6" xfId="8840" xr:uid="{00000000-0005-0000-0000-00007E220000}"/>
    <cellStyle name="Prozent 3 4 2 4 7" xfId="8841" xr:uid="{00000000-0005-0000-0000-00007F220000}"/>
    <cellStyle name="Prozent 3 4 2 4 8" xfId="8842" xr:uid="{00000000-0005-0000-0000-000080220000}"/>
    <cellStyle name="Prozent 3 4 2 5" xfId="8843" xr:uid="{00000000-0005-0000-0000-000081220000}"/>
    <cellStyle name="Prozent 3 4 2 5 2" xfId="8844" xr:uid="{00000000-0005-0000-0000-000082220000}"/>
    <cellStyle name="Prozent 3 4 2 5 2 2" xfId="8845" xr:uid="{00000000-0005-0000-0000-000083220000}"/>
    <cellStyle name="Prozent 3 4 2 5 2 2 2" xfId="8846" xr:uid="{00000000-0005-0000-0000-000084220000}"/>
    <cellStyle name="Prozent 3 4 2 5 2 2 3" xfId="8847" xr:uid="{00000000-0005-0000-0000-000085220000}"/>
    <cellStyle name="Prozent 3 4 2 5 2 2 4" xfId="8848" xr:uid="{00000000-0005-0000-0000-000086220000}"/>
    <cellStyle name="Prozent 3 4 2 5 2 3" xfId="8849" xr:uid="{00000000-0005-0000-0000-000087220000}"/>
    <cellStyle name="Prozent 3 4 2 5 2 4" xfId="8850" xr:uid="{00000000-0005-0000-0000-000088220000}"/>
    <cellStyle name="Prozent 3 4 2 5 2 5" xfId="8851" xr:uid="{00000000-0005-0000-0000-000089220000}"/>
    <cellStyle name="Prozent 3 4 2 5 3" xfId="8852" xr:uid="{00000000-0005-0000-0000-00008A220000}"/>
    <cellStyle name="Prozent 3 4 2 5 3 2" xfId="8853" xr:uid="{00000000-0005-0000-0000-00008B220000}"/>
    <cellStyle name="Prozent 3 4 2 5 3 3" xfId="8854" xr:uid="{00000000-0005-0000-0000-00008C220000}"/>
    <cellStyle name="Prozent 3 4 2 5 3 4" xfId="8855" xr:uid="{00000000-0005-0000-0000-00008D220000}"/>
    <cellStyle name="Prozent 3 4 2 5 4" xfId="8856" xr:uid="{00000000-0005-0000-0000-00008E220000}"/>
    <cellStyle name="Prozent 3 4 2 5 5" xfId="8857" xr:uid="{00000000-0005-0000-0000-00008F220000}"/>
    <cellStyle name="Prozent 3 4 2 5 6" xfId="8858" xr:uid="{00000000-0005-0000-0000-000090220000}"/>
    <cellStyle name="Prozent 3 4 2 6" xfId="8859" xr:uid="{00000000-0005-0000-0000-000091220000}"/>
    <cellStyle name="Prozent 3 4 2 6 2" xfId="8860" xr:uid="{00000000-0005-0000-0000-000092220000}"/>
    <cellStyle name="Prozent 3 4 2 6 2 2" xfId="8861" xr:uid="{00000000-0005-0000-0000-000093220000}"/>
    <cellStyle name="Prozent 3 4 2 6 2 3" xfId="8862" xr:uid="{00000000-0005-0000-0000-000094220000}"/>
    <cellStyle name="Prozent 3 4 2 6 2 4" xfId="8863" xr:uid="{00000000-0005-0000-0000-000095220000}"/>
    <cellStyle name="Prozent 3 4 2 6 3" xfId="8864" xr:uid="{00000000-0005-0000-0000-000096220000}"/>
    <cellStyle name="Prozent 3 4 2 6 4" xfId="8865" xr:uid="{00000000-0005-0000-0000-000097220000}"/>
    <cellStyle name="Prozent 3 4 2 6 5" xfId="8866" xr:uid="{00000000-0005-0000-0000-000098220000}"/>
    <cellStyle name="Prozent 3 4 2 7" xfId="8867" xr:uid="{00000000-0005-0000-0000-000099220000}"/>
    <cellStyle name="Prozent 3 4 2 7 2" xfId="8868" xr:uid="{00000000-0005-0000-0000-00009A220000}"/>
    <cellStyle name="Prozent 3 4 2 7 2 2" xfId="8869" xr:uid="{00000000-0005-0000-0000-00009B220000}"/>
    <cellStyle name="Prozent 3 4 2 7 2 3" xfId="8870" xr:uid="{00000000-0005-0000-0000-00009C220000}"/>
    <cellStyle name="Prozent 3 4 2 7 2 4" xfId="8871" xr:uid="{00000000-0005-0000-0000-00009D220000}"/>
    <cellStyle name="Prozent 3 4 2 7 3" xfId="8872" xr:uid="{00000000-0005-0000-0000-00009E220000}"/>
    <cellStyle name="Prozent 3 4 2 7 4" xfId="8873" xr:uid="{00000000-0005-0000-0000-00009F220000}"/>
    <cellStyle name="Prozent 3 4 2 7 5" xfId="8874" xr:uid="{00000000-0005-0000-0000-0000A0220000}"/>
    <cellStyle name="Prozent 3 4 2 8" xfId="8875" xr:uid="{00000000-0005-0000-0000-0000A1220000}"/>
    <cellStyle name="Prozent 3 4 2 8 2" xfId="8876" xr:uid="{00000000-0005-0000-0000-0000A2220000}"/>
    <cellStyle name="Prozent 3 4 2 8 3" xfId="8877" xr:uid="{00000000-0005-0000-0000-0000A3220000}"/>
    <cellStyle name="Prozent 3 4 2 8 4" xfId="8878" xr:uid="{00000000-0005-0000-0000-0000A4220000}"/>
    <cellStyle name="Prozent 3 4 2 9" xfId="8879" xr:uid="{00000000-0005-0000-0000-0000A5220000}"/>
    <cellStyle name="Prozent 3 4 2 9 2" xfId="8880" xr:uid="{00000000-0005-0000-0000-0000A6220000}"/>
    <cellStyle name="Prozent 3 4 2 9 3" xfId="8881" xr:uid="{00000000-0005-0000-0000-0000A7220000}"/>
    <cellStyle name="Prozent 3 4 2 9 4" xfId="8882" xr:uid="{00000000-0005-0000-0000-0000A8220000}"/>
    <cellStyle name="Prozent 3 4 3" xfId="8883" xr:uid="{00000000-0005-0000-0000-0000A9220000}"/>
    <cellStyle name="Prozent 3 4 3 10" xfId="8884" xr:uid="{00000000-0005-0000-0000-0000AA220000}"/>
    <cellStyle name="Prozent 3 4 3 2" xfId="8885" xr:uid="{00000000-0005-0000-0000-0000AB220000}"/>
    <cellStyle name="Prozent 3 4 3 2 2" xfId="8886" xr:uid="{00000000-0005-0000-0000-0000AC220000}"/>
    <cellStyle name="Prozent 3 4 3 2 2 2" xfId="8887" xr:uid="{00000000-0005-0000-0000-0000AD220000}"/>
    <cellStyle name="Prozent 3 4 3 2 2 2 2" xfId="8888" xr:uid="{00000000-0005-0000-0000-0000AE220000}"/>
    <cellStyle name="Prozent 3 4 3 2 2 2 2 2" xfId="8889" xr:uid="{00000000-0005-0000-0000-0000AF220000}"/>
    <cellStyle name="Prozent 3 4 3 2 2 2 2 3" xfId="8890" xr:uid="{00000000-0005-0000-0000-0000B0220000}"/>
    <cellStyle name="Prozent 3 4 3 2 2 2 2 4" xfId="8891" xr:uid="{00000000-0005-0000-0000-0000B1220000}"/>
    <cellStyle name="Prozent 3 4 3 2 2 2 3" xfId="8892" xr:uid="{00000000-0005-0000-0000-0000B2220000}"/>
    <cellStyle name="Prozent 3 4 3 2 2 2 4" xfId="8893" xr:uid="{00000000-0005-0000-0000-0000B3220000}"/>
    <cellStyle name="Prozent 3 4 3 2 2 2 5" xfId="8894" xr:uid="{00000000-0005-0000-0000-0000B4220000}"/>
    <cellStyle name="Prozent 3 4 3 2 2 3" xfId="8895" xr:uid="{00000000-0005-0000-0000-0000B5220000}"/>
    <cellStyle name="Prozent 3 4 3 2 2 3 2" xfId="8896" xr:uid="{00000000-0005-0000-0000-0000B6220000}"/>
    <cellStyle name="Prozent 3 4 3 2 2 3 3" xfId="8897" xr:uid="{00000000-0005-0000-0000-0000B7220000}"/>
    <cellStyle name="Prozent 3 4 3 2 2 3 4" xfId="8898" xr:uid="{00000000-0005-0000-0000-0000B8220000}"/>
    <cellStyle name="Prozent 3 4 3 2 2 4" xfId="8899" xr:uid="{00000000-0005-0000-0000-0000B9220000}"/>
    <cellStyle name="Prozent 3 4 3 2 2 5" xfId="8900" xr:uid="{00000000-0005-0000-0000-0000BA220000}"/>
    <cellStyle name="Prozent 3 4 3 2 2 6" xfId="8901" xr:uid="{00000000-0005-0000-0000-0000BB220000}"/>
    <cellStyle name="Prozent 3 4 3 2 3" xfId="8902" xr:uid="{00000000-0005-0000-0000-0000BC220000}"/>
    <cellStyle name="Prozent 3 4 3 2 3 2" xfId="8903" xr:uid="{00000000-0005-0000-0000-0000BD220000}"/>
    <cellStyle name="Prozent 3 4 3 2 3 2 2" xfId="8904" xr:uid="{00000000-0005-0000-0000-0000BE220000}"/>
    <cellStyle name="Prozent 3 4 3 2 3 2 3" xfId="8905" xr:uid="{00000000-0005-0000-0000-0000BF220000}"/>
    <cellStyle name="Prozent 3 4 3 2 3 2 4" xfId="8906" xr:uid="{00000000-0005-0000-0000-0000C0220000}"/>
    <cellStyle name="Prozent 3 4 3 2 3 3" xfId="8907" xr:uid="{00000000-0005-0000-0000-0000C1220000}"/>
    <cellStyle name="Prozent 3 4 3 2 3 4" xfId="8908" xr:uid="{00000000-0005-0000-0000-0000C2220000}"/>
    <cellStyle name="Prozent 3 4 3 2 3 5" xfId="8909" xr:uid="{00000000-0005-0000-0000-0000C3220000}"/>
    <cellStyle name="Prozent 3 4 3 2 4" xfId="8910" xr:uid="{00000000-0005-0000-0000-0000C4220000}"/>
    <cellStyle name="Prozent 3 4 3 2 4 2" xfId="8911" xr:uid="{00000000-0005-0000-0000-0000C5220000}"/>
    <cellStyle name="Prozent 3 4 3 2 4 3" xfId="8912" xr:uid="{00000000-0005-0000-0000-0000C6220000}"/>
    <cellStyle name="Prozent 3 4 3 2 4 4" xfId="8913" xr:uid="{00000000-0005-0000-0000-0000C7220000}"/>
    <cellStyle name="Prozent 3 4 3 2 5" xfId="8914" xr:uid="{00000000-0005-0000-0000-0000C8220000}"/>
    <cellStyle name="Prozent 3 4 3 2 5 2" xfId="8915" xr:uid="{00000000-0005-0000-0000-0000C9220000}"/>
    <cellStyle name="Prozent 3 4 3 2 5 3" xfId="8916" xr:uid="{00000000-0005-0000-0000-0000CA220000}"/>
    <cellStyle name="Prozent 3 4 3 2 5 4" xfId="8917" xr:uid="{00000000-0005-0000-0000-0000CB220000}"/>
    <cellStyle name="Prozent 3 4 3 2 6" xfId="8918" xr:uid="{00000000-0005-0000-0000-0000CC220000}"/>
    <cellStyle name="Prozent 3 4 3 2 7" xfId="8919" xr:uid="{00000000-0005-0000-0000-0000CD220000}"/>
    <cellStyle name="Prozent 3 4 3 2 8" xfId="8920" xr:uid="{00000000-0005-0000-0000-0000CE220000}"/>
    <cellStyle name="Prozent 3 4 3 3" xfId="8921" xr:uid="{00000000-0005-0000-0000-0000CF220000}"/>
    <cellStyle name="Prozent 3 4 3 3 2" xfId="8922" xr:uid="{00000000-0005-0000-0000-0000D0220000}"/>
    <cellStyle name="Prozent 3 4 3 3 2 2" xfId="8923" xr:uid="{00000000-0005-0000-0000-0000D1220000}"/>
    <cellStyle name="Prozent 3 4 3 3 2 2 2" xfId="8924" xr:uid="{00000000-0005-0000-0000-0000D2220000}"/>
    <cellStyle name="Prozent 3 4 3 3 2 2 2 2" xfId="8925" xr:uid="{00000000-0005-0000-0000-0000D3220000}"/>
    <cellStyle name="Prozent 3 4 3 3 2 2 2 3" xfId="8926" xr:uid="{00000000-0005-0000-0000-0000D4220000}"/>
    <cellStyle name="Prozent 3 4 3 3 2 2 2 4" xfId="8927" xr:uid="{00000000-0005-0000-0000-0000D5220000}"/>
    <cellStyle name="Prozent 3 4 3 3 2 2 3" xfId="8928" xr:uid="{00000000-0005-0000-0000-0000D6220000}"/>
    <cellStyle name="Prozent 3 4 3 3 2 2 4" xfId="8929" xr:uid="{00000000-0005-0000-0000-0000D7220000}"/>
    <cellStyle name="Prozent 3 4 3 3 2 2 5" xfId="8930" xr:uid="{00000000-0005-0000-0000-0000D8220000}"/>
    <cellStyle name="Prozent 3 4 3 3 2 3" xfId="8931" xr:uid="{00000000-0005-0000-0000-0000D9220000}"/>
    <cellStyle name="Prozent 3 4 3 3 2 3 2" xfId="8932" xr:uid="{00000000-0005-0000-0000-0000DA220000}"/>
    <cellStyle name="Prozent 3 4 3 3 2 3 3" xfId="8933" xr:uid="{00000000-0005-0000-0000-0000DB220000}"/>
    <cellStyle name="Prozent 3 4 3 3 2 3 4" xfId="8934" xr:uid="{00000000-0005-0000-0000-0000DC220000}"/>
    <cellStyle name="Prozent 3 4 3 3 2 4" xfId="8935" xr:uid="{00000000-0005-0000-0000-0000DD220000}"/>
    <cellStyle name="Prozent 3 4 3 3 2 5" xfId="8936" xr:uid="{00000000-0005-0000-0000-0000DE220000}"/>
    <cellStyle name="Prozent 3 4 3 3 2 6" xfId="8937" xr:uid="{00000000-0005-0000-0000-0000DF220000}"/>
    <cellStyle name="Prozent 3 4 3 3 3" xfId="8938" xr:uid="{00000000-0005-0000-0000-0000E0220000}"/>
    <cellStyle name="Prozent 3 4 3 3 3 2" xfId="8939" xr:uid="{00000000-0005-0000-0000-0000E1220000}"/>
    <cellStyle name="Prozent 3 4 3 3 3 2 2" xfId="8940" xr:uid="{00000000-0005-0000-0000-0000E2220000}"/>
    <cellStyle name="Prozent 3 4 3 3 3 2 3" xfId="8941" xr:uid="{00000000-0005-0000-0000-0000E3220000}"/>
    <cellStyle name="Prozent 3 4 3 3 3 2 4" xfId="8942" xr:uid="{00000000-0005-0000-0000-0000E4220000}"/>
    <cellStyle name="Prozent 3 4 3 3 3 3" xfId="8943" xr:uid="{00000000-0005-0000-0000-0000E5220000}"/>
    <cellStyle name="Prozent 3 4 3 3 3 4" xfId="8944" xr:uid="{00000000-0005-0000-0000-0000E6220000}"/>
    <cellStyle name="Prozent 3 4 3 3 3 5" xfId="8945" xr:uid="{00000000-0005-0000-0000-0000E7220000}"/>
    <cellStyle name="Prozent 3 4 3 3 4" xfId="8946" xr:uid="{00000000-0005-0000-0000-0000E8220000}"/>
    <cellStyle name="Prozent 3 4 3 3 4 2" xfId="8947" xr:uid="{00000000-0005-0000-0000-0000E9220000}"/>
    <cellStyle name="Prozent 3 4 3 3 4 3" xfId="8948" xr:uid="{00000000-0005-0000-0000-0000EA220000}"/>
    <cellStyle name="Prozent 3 4 3 3 4 4" xfId="8949" xr:uid="{00000000-0005-0000-0000-0000EB220000}"/>
    <cellStyle name="Prozent 3 4 3 3 5" xfId="8950" xr:uid="{00000000-0005-0000-0000-0000EC220000}"/>
    <cellStyle name="Prozent 3 4 3 3 5 2" xfId="8951" xr:uid="{00000000-0005-0000-0000-0000ED220000}"/>
    <cellStyle name="Prozent 3 4 3 3 5 3" xfId="8952" xr:uid="{00000000-0005-0000-0000-0000EE220000}"/>
    <cellStyle name="Prozent 3 4 3 3 5 4" xfId="8953" xr:uid="{00000000-0005-0000-0000-0000EF220000}"/>
    <cellStyle name="Prozent 3 4 3 3 6" xfId="8954" xr:uid="{00000000-0005-0000-0000-0000F0220000}"/>
    <cellStyle name="Prozent 3 4 3 3 7" xfId="8955" xr:uid="{00000000-0005-0000-0000-0000F1220000}"/>
    <cellStyle name="Prozent 3 4 3 3 8" xfId="8956" xr:uid="{00000000-0005-0000-0000-0000F2220000}"/>
    <cellStyle name="Prozent 3 4 3 4" xfId="8957" xr:uid="{00000000-0005-0000-0000-0000F3220000}"/>
    <cellStyle name="Prozent 3 4 3 4 2" xfId="8958" xr:uid="{00000000-0005-0000-0000-0000F4220000}"/>
    <cellStyle name="Prozent 3 4 3 4 2 2" xfId="8959" xr:uid="{00000000-0005-0000-0000-0000F5220000}"/>
    <cellStyle name="Prozent 3 4 3 4 2 2 2" xfId="8960" xr:uid="{00000000-0005-0000-0000-0000F6220000}"/>
    <cellStyle name="Prozent 3 4 3 4 2 2 3" xfId="8961" xr:uid="{00000000-0005-0000-0000-0000F7220000}"/>
    <cellStyle name="Prozent 3 4 3 4 2 2 4" xfId="8962" xr:uid="{00000000-0005-0000-0000-0000F8220000}"/>
    <cellStyle name="Prozent 3 4 3 4 2 3" xfId="8963" xr:uid="{00000000-0005-0000-0000-0000F9220000}"/>
    <cellStyle name="Prozent 3 4 3 4 2 4" xfId="8964" xr:uid="{00000000-0005-0000-0000-0000FA220000}"/>
    <cellStyle name="Prozent 3 4 3 4 2 5" xfId="8965" xr:uid="{00000000-0005-0000-0000-0000FB220000}"/>
    <cellStyle name="Prozent 3 4 3 4 3" xfId="8966" xr:uid="{00000000-0005-0000-0000-0000FC220000}"/>
    <cellStyle name="Prozent 3 4 3 4 3 2" xfId="8967" xr:uid="{00000000-0005-0000-0000-0000FD220000}"/>
    <cellStyle name="Prozent 3 4 3 4 3 3" xfId="8968" xr:uid="{00000000-0005-0000-0000-0000FE220000}"/>
    <cellStyle name="Prozent 3 4 3 4 3 4" xfId="8969" xr:uid="{00000000-0005-0000-0000-0000FF220000}"/>
    <cellStyle name="Prozent 3 4 3 4 4" xfId="8970" xr:uid="{00000000-0005-0000-0000-000000230000}"/>
    <cellStyle name="Prozent 3 4 3 4 5" xfId="8971" xr:uid="{00000000-0005-0000-0000-000001230000}"/>
    <cellStyle name="Prozent 3 4 3 4 6" xfId="8972" xr:uid="{00000000-0005-0000-0000-000002230000}"/>
    <cellStyle name="Prozent 3 4 3 5" xfId="8973" xr:uid="{00000000-0005-0000-0000-000003230000}"/>
    <cellStyle name="Prozent 3 4 3 5 2" xfId="8974" xr:uid="{00000000-0005-0000-0000-000004230000}"/>
    <cellStyle name="Prozent 3 4 3 5 2 2" xfId="8975" xr:uid="{00000000-0005-0000-0000-000005230000}"/>
    <cellStyle name="Prozent 3 4 3 5 2 3" xfId="8976" xr:uid="{00000000-0005-0000-0000-000006230000}"/>
    <cellStyle name="Prozent 3 4 3 5 2 4" xfId="8977" xr:uid="{00000000-0005-0000-0000-000007230000}"/>
    <cellStyle name="Prozent 3 4 3 5 3" xfId="8978" xr:uid="{00000000-0005-0000-0000-000008230000}"/>
    <cellStyle name="Prozent 3 4 3 5 4" xfId="8979" xr:uid="{00000000-0005-0000-0000-000009230000}"/>
    <cellStyle name="Prozent 3 4 3 5 5" xfId="8980" xr:uid="{00000000-0005-0000-0000-00000A230000}"/>
    <cellStyle name="Prozent 3 4 3 6" xfId="8981" xr:uid="{00000000-0005-0000-0000-00000B230000}"/>
    <cellStyle name="Prozent 3 4 3 6 2" xfId="8982" xr:uid="{00000000-0005-0000-0000-00000C230000}"/>
    <cellStyle name="Prozent 3 4 3 6 3" xfId="8983" xr:uid="{00000000-0005-0000-0000-00000D230000}"/>
    <cellStyle name="Prozent 3 4 3 6 4" xfId="8984" xr:uid="{00000000-0005-0000-0000-00000E230000}"/>
    <cellStyle name="Prozent 3 4 3 7" xfId="8985" xr:uid="{00000000-0005-0000-0000-00000F230000}"/>
    <cellStyle name="Prozent 3 4 3 7 2" xfId="8986" xr:uid="{00000000-0005-0000-0000-000010230000}"/>
    <cellStyle name="Prozent 3 4 3 7 3" xfId="8987" xr:uid="{00000000-0005-0000-0000-000011230000}"/>
    <cellStyle name="Prozent 3 4 3 7 4" xfId="8988" xr:uid="{00000000-0005-0000-0000-000012230000}"/>
    <cellStyle name="Prozent 3 4 3 8" xfId="8989" xr:uid="{00000000-0005-0000-0000-000013230000}"/>
    <cellStyle name="Prozent 3 4 3 9" xfId="8990" xr:uid="{00000000-0005-0000-0000-000014230000}"/>
    <cellStyle name="Prozent 3 4 4" xfId="8991" xr:uid="{00000000-0005-0000-0000-000015230000}"/>
    <cellStyle name="Prozent 3 4 4 2" xfId="8992" xr:uid="{00000000-0005-0000-0000-000016230000}"/>
    <cellStyle name="Prozent 3 4 4 2 2" xfId="8993" xr:uid="{00000000-0005-0000-0000-000017230000}"/>
    <cellStyle name="Prozent 3 4 4 2 2 2" xfId="8994" xr:uid="{00000000-0005-0000-0000-000018230000}"/>
    <cellStyle name="Prozent 3 4 4 2 2 2 2" xfId="8995" xr:uid="{00000000-0005-0000-0000-000019230000}"/>
    <cellStyle name="Prozent 3 4 4 2 2 2 3" xfId="8996" xr:uid="{00000000-0005-0000-0000-00001A230000}"/>
    <cellStyle name="Prozent 3 4 4 2 2 2 4" xfId="8997" xr:uid="{00000000-0005-0000-0000-00001B230000}"/>
    <cellStyle name="Prozent 3 4 4 2 2 3" xfId="8998" xr:uid="{00000000-0005-0000-0000-00001C230000}"/>
    <cellStyle name="Prozent 3 4 4 2 2 4" xfId="8999" xr:uid="{00000000-0005-0000-0000-00001D230000}"/>
    <cellStyle name="Prozent 3 4 4 2 2 5" xfId="9000" xr:uid="{00000000-0005-0000-0000-00001E230000}"/>
    <cellStyle name="Prozent 3 4 4 2 3" xfId="9001" xr:uid="{00000000-0005-0000-0000-00001F230000}"/>
    <cellStyle name="Prozent 3 4 4 2 3 2" xfId="9002" xr:uid="{00000000-0005-0000-0000-000020230000}"/>
    <cellStyle name="Prozent 3 4 4 2 3 3" xfId="9003" xr:uid="{00000000-0005-0000-0000-000021230000}"/>
    <cellStyle name="Prozent 3 4 4 2 3 4" xfId="9004" xr:uid="{00000000-0005-0000-0000-000022230000}"/>
    <cellStyle name="Prozent 3 4 4 2 4" xfId="9005" xr:uid="{00000000-0005-0000-0000-000023230000}"/>
    <cellStyle name="Prozent 3 4 4 2 5" xfId="9006" xr:uid="{00000000-0005-0000-0000-000024230000}"/>
    <cellStyle name="Prozent 3 4 4 2 6" xfId="9007" xr:uid="{00000000-0005-0000-0000-000025230000}"/>
    <cellStyle name="Prozent 3 4 4 3" xfId="9008" xr:uid="{00000000-0005-0000-0000-000026230000}"/>
    <cellStyle name="Prozent 3 4 4 3 2" xfId="9009" xr:uid="{00000000-0005-0000-0000-000027230000}"/>
    <cellStyle name="Prozent 3 4 4 3 2 2" xfId="9010" xr:uid="{00000000-0005-0000-0000-000028230000}"/>
    <cellStyle name="Prozent 3 4 4 3 2 3" xfId="9011" xr:uid="{00000000-0005-0000-0000-000029230000}"/>
    <cellStyle name="Prozent 3 4 4 3 2 4" xfId="9012" xr:uid="{00000000-0005-0000-0000-00002A230000}"/>
    <cellStyle name="Prozent 3 4 4 3 3" xfId="9013" xr:uid="{00000000-0005-0000-0000-00002B230000}"/>
    <cellStyle name="Prozent 3 4 4 3 4" xfId="9014" xr:uid="{00000000-0005-0000-0000-00002C230000}"/>
    <cellStyle name="Prozent 3 4 4 3 5" xfId="9015" xr:uid="{00000000-0005-0000-0000-00002D230000}"/>
    <cellStyle name="Prozent 3 4 4 4" xfId="9016" xr:uid="{00000000-0005-0000-0000-00002E230000}"/>
    <cellStyle name="Prozent 3 4 4 4 2" xfId="9017" xr:uid="{00000000-0005-0000-0000-00002F230000}"/>
    <cellStyle name="Prozent 3 4 4 4 3" xfId="9018" xr:uid="{00000000-0005-0000-0000-000030230000}"/>
    <cellStyle name="Prozent 3 4 4 4 4" xfId="9019" xr:uid="{00000000-0005-0000-0000-000031230000}"/>
    <cellStyle name="Prozent 3 4 4 5" xfId="9020" xr:uid="{00000000-0005-0000-0000-000032230000}"/>
    <cellStyle name="Prozent 3 4 4 5 2" xfId="9021" xr:uid="{00000000-0005-0000-0000-000033230000}"/>
    <cellStyle name="Prozent 3 4 4 5 3" xfId="9022" xr:uid="{00000000-0005-0000-0000-000034230000}"/>
    <cellStyle name="Prozent 3 4 4 5 4" xfId="9023" xr:uid="{00000000-0005-0000-0000-000035230000}"/>
    <cellStyle name="Prozent 3 4 4 6" xfId="9024" xr:uid="{00000000-0005-0000-0000-000036230000}"/>
    <cellStyle name="Prozent 3 4 4 7" xfId="9025" xr:uid="{00000000-0005-0000-0000-000037230000}"/>
    <cellStyle name="Prozent 3 4 4 8" xfId="9026" xr:uid="{00000000-0005-0000-0000-000038230000}"/>
    <cellStyle name="Prozent 3 4 5" xfId="9027" xr:uid="{00000000-0005-0000-0000-000039230000}"/>
    <cellStyle name="Prozent 3 4 5 2" xfId="9028" xr:uid="{00000000-0005-0000-0000-00003A230000}"/>
    <cellStyle name="Prozent 3 4 5 2 2" xfId="9029" xr:uid="{00000000-0005-0000-0000-00003B230000}"/>
    <cellStyle name="Prozent 3 4 5 2 2 2" xfId="9030" xr:uid="{00000000-0005-0000-0000-00003C230000}"/>
    <cellStyle name="Prozent 3 4 5 2 2 2 2" xfId="9031" xr:uid="{00000000-0005-0000-0000-00003D230000}"/>
    <cellStyle name="Prozent 3 4 5 2 2 2 3" xfId="9032" xr:uid="{00000000-0005-0000-0000-00003E230000}"/>
    <cellStyle name="Prozent 3 4 5 2 2 2 4" xfId="9033" xr:uid="{00000000-0005-0000-0000-00003F230000}"/>
    <cellStyle name="Prozent 3 4 5 2 2 3" xfId="9034" xr:uid="{00000000-0005-0000-0000-000040230000}"/>
    <cellStyle name="Prozent 3 4 5 2 2 4" xfId="9035" xr:uid="{00000000-0005-0000-0000-000041230000}"/>
    <cellStyle name="Prozent 3 4 5 2 2 5" xfId="9036" xr:uid="{00000000-0005-0000-0000-000042230000}"/>
    <cellStyle name="Prozent 3 4 5 2 3" xfId="9037" xr:uid="{00000000-0005-0000-0000-000043230000}"/>
    <cellStyle name="Prozent 3 4 5 2 3 2" xfId="9038" xr:uid="{00000000-0005-0000-0000-000044230000}"/>
    <cellStyle name="Prozent 3 4 5 2 3 3" xfId="9039" xr:uid="{00000000-0005-0000-0000-000045230000}"/>
    <cellStyle name="Prozent 3 4 5 2 3 4" xfId="9040" xr:uid="{00000000-0005-0000-0000-000046230000}"/>
    <cellStyle name="Prozent 3 4 5 2 4" xfId="9041" xr:uid="{00000000-0005-0000-0000-000047230000}"/>
    <cellStyle name="Prozent 3 4 5 2 5" xfId="9042" xr:uid="{00000000-0005-0000-0000-000048230000}"/>
    <cellStyle name="Prozent 3 4 5 2 6" xfId="9043" xr:uid="{00000000-0005-0000-0000-000049230000}"/>
    <cellStyle name="Prozent 3 4 5 3" xfId="9044" xr:uid="{00000000-0005-0000-0000-00004A230000}"/>
    <cellStyle name="Prozent 3 4 5 3 2" xfId="9045" xr:uid="{00000000-0005-0000-0000-00004B230000}"/>
    <cellStyle name="Prozent 3 4 5 3 2 2" xfId="9046" xr:uid="{00000000-0005-0000-0000-00004C230000}"/>
    <cellStyle name="Prozent 3 4 5 3 2 3" xfId="9047" xr:uid="{00000000-0005-0000-0000-00004D230000}"/>
    <cellStyle name="Prozent 3 4 5 3 2 4" xfId="9048" xr:uid="{00000000-0005-0000-0000-00004E230000}"/>
    <cellStyle name="Prozent 3 4 5 3 3" xfId="9049" xr:uid="{00000000-0005-0000-0000-00004F230000}"/>
    <cellStyle name="Prozent 3 4 5 3 4" xfId="9050" xr:uid="{00000000-0005-0000-0000-000050230000}"/>
    <cellStyle name="Prozent 3 4 5 3 5" xfId="9051" xr:uid="{00000000-0005-0000-0000-000051230000}"/>
    <cellStyle name="Prozent 3 4 5 4" xfId="9052" xr:uid="{00000000-0005-0000-0000-000052230000}"/>
    <cellStyle name="Prozent 3 4 5 4 2" xfId="9053" xr:uid="{00000000-0005-0000-0000-000053230000}"/>
    <cellStyle name="Prozent 3 4 5 4 3" xfId="9054" xr:uid="{00000000-0005-0000-0000-000054230000}"/>
    <cellStyle name="Prozent 3 4 5 4 4" xfId="9055" xr:uid="{00000000-0005-0000-0000-000055230000}"/>
    <cellStyle name="Prozent 3 4 5 5" xfId="9056" xr:uid="{00000000-0005-0000-0000-000056230000}"/>
    <cellStyle name="Prozent 3 4 5 5 2" xfId="9057" xr:uid="{00000000-0005-0000-0000-000057230000}"/>
    <cellStyle name="Prozent 3 4 5 5 3" xfId="9058" xr:uid="{00000000-0005-0000-0000-000058230000}"/>
    <cellStyle name="Prozent 3 4 5 5 4" xfId="9059" xr:uid="{00000000-0005-0000-0000-000059230000}"/>
    <cellStyle name="Prozent 3 4 5 6" xfId="9060" xr:uid="{00000000-0005-0000-0000-00005A230000}"/>
    <cellStyle name="Prozent 3 4 5 7" xfId="9061" xr:uid="{00000000-0005-0000-0000-00005B230000}"/>
    <cellStyle name="Prozent 3 4 5 8" xfId="9062" xr:uid="{00000000-0005-0000-0000-00005C230000}"/>
    <cellStyle name="Prozent 3 4 6" xfId="9063" xr:uid="{00000000-0005-0000-0000-00005D230000}"/>
    <cellStyle name="Prozent 3 4 6 2" xfId="9064" xr:uid="{00000000-0005-0000-0000-00005E230000}"/>
    <cellStyle name="Prozent 3 4 6 2 2" xfId="9065" xr:uid="{00000000-0005-0000-0000-00005F230000}"/>
    <cellStyle name="Prozent 3 4 6 2 2 2" xfId="9066" xr:uid="{00000000-0005-0000-0000-000060230000}"/>
    <cellStyle name="Prozent 3 4 6 2 2 3" xfId="9067" xr:uid="{00000000-0005-0000-0000-000061230000}"/>
    <cellStyle name="Prozent 3 4 6 2 2 4" xfId="9068" xr:uid="{00000000-0005-0000-0000-000062230000}"/>
    <cellStyle name="Prozent 3 4 6 2 3" xfId="9069" xr:uid="{00000000-0005-0000-0000-000063230000}"/>
    <cellStyle name="Prozent 3 4 6 2 4" xfId="9070" xr:uid="{00000000-0005-0000-0000-000064230000}"/>
    <cellStyle name="Prozent 3 4 6 2 5" xfId="9071" xr:uid="{00000000-0005-0000-0000-000065230000}"/>
    <cellStyle name="Prozent 3 4 6 3" xfId="9072" xr:uid="{00000000-0005-0000-0000-000066230000}"/>
    <cellStyle name="Prozent 3 4 6 3 2" xfId="9073" xr:uid="{00000000-0005-0000-0000-000067230000}"/>
    <cellStyle name="Prozent 3 4 6 3 3" xfId="9074" xr:uid="{00000000-0005-0000-0000-000068230000}"/>
    <cellStyle name="Prozent 3 4 6 3 4" xfId="9075" xr:uid="{00000000-0005-0000-0000-000069230000}"/>
    <cellStyle name="Prozent 3 4 6 4" xfId="9076" xr:uid="{00000000-0005-0000-0000-00006A230000}"/>
    <cellStyle name="Prozent 3 4 6 5" xfId="9077" xr:uid="{00000000-0005-0000-0000-00006B230000}"/>
    <cellStyle name="Prozent 3 4 6 6" xfId="9078" xr:uid="{00000000-0005-0000-0000-00006C230000}"/>
    <cellStyle name="Prozent 3 4 7" xfId="9079" xr:uid="{00000000-0005-0000-0000-00006D230000}"/>
    <cellStyle name="Prozent 3 4 7 2" xfId="9080" xr:uid="{00000000-0005-0000-0000-00006E230000}"/>
    <cellStyle name="Prozent 3 4 7 2 2" xfId="9081" xr:uid="{00000000-0005-0000-0000-00006F230000}"/>
    <cellStyle name="Prozent 3 4 7 2 3" xfId="9082" xr:uid="{00000000-0005-0000-0000-000070230000}"/>
    <cellStyle name="Prozent 3 4 7 2 4" xfId="9083" xr:uid="{00000000-0005-0000-0000-000071230000}"/>
    <cellStyle name="Prozent 3 4 7 3" xfId="9084" xr:uid="{00000000-0005-0000-0000-000072230000}"/>
    <cellStyle name="Prozent 3 4 7 4" xfId="9085" xr:uid="{00000000-0005-0000-0000-000073230000}"/>
    <cellStyle name="Prozent 3 4 7 5" xfId="9086" xr:uid="{00000000-0005-0000-0000-000074230000}"/>
    <cellStyle name="Prozent 3 4 8" xfId="9087" xr:uid="{00000000-0005-0000-0000-000075230000}"/>
    <cellStyle name="Prozent 3 4 8 2" xfId="9088" xr:uid="{00000000-0005-0000-0000-000076230000}"/>
    <cellStyle name="Prozent 3 4 8 2 2" xfId="9089" xr:uid="{00000000-0005-0000-0000-000077230000}"/>
    <cellStyle name="Prozent 3 4 8 2 3" xfId="9090" xr:uid="{00000000-0005-0000-0000-000078230000}"/>
    <cellStyle name="Prozent 3 4 8 2 4" xfId="9091" xr:uid="{00000000-0005-0000-0000-000079230000}"/>
    <cellStyle name="Prozent 3 4 8 3" xfId="9092" xr:uid="{00000000-0005-0000-0000-00007A230000}"/>
    <cellStyle name="Prozent 3 4 8 4" xfId="9093" xr:uid="{00000000-0005-0000-0000-00007B230000}"/>
    <cellStyle name="Prozent 3 4 8 5" xfId="9094" xr:uid="{00000000-0005-0000-0000-00007C230000}"/>
    <cellStyle name="Prozent 3 4 9" xfId="9095" xr:uid="{00000000-0005-0000-0000-00007D230000}"/>
    <cellStyle name="Prozent 3 4 9 2" xfId="9096" xr:uid="{00000000-0005-0000-0000-00007E230000}"/>
    <cellStyle name="Prozent 3 4 9 3" xfId="9097" xr:uid="{00000000-0005-0000-0000-00007F230000}"/>
    <cellStyle name="Prozent 3 4 9 4" xfId="9098" xr:uid="{00000000-0005-0000-0000-000080230000}"/>
    <cellStyle name="Prozent 3 5" xfId="9099" xr:uid="{00000000-0005-0000-0000-000081230000}"/>
    <cellStyle name="Prozent 3 5 10" xfId="9100" xr:uid="{00000000-0005-0000-0000-000082230000}"/>
    <cellStyle name="Prozent 3 5 10 2" xfId="9101" xr:uid="{00000000-0005-0000-0000-000083230000}"/>
    <cellStyle name="Prozent 3 5 10 3" xfId="9102" xr:uid="{00000000-0005-0000-0000-000084230000}"/>
    <cellStyle name="Prozent 3 5 10 4" xfId="9103" xr:uid="{00000000-0005-0000-0000-000085230000}"/>
    <cellStyle name="Prozent 3 5 11" xfId="9104" xr:uid="{00000000-0005-0000-0000-000086230000}"/>
    <cellStyle name="Prozent 3 5 12" xfId="9105" xr:uid="{00000000-0005-0000-0000-000087230000}"/>
    <cellStyle name="Prozent 3 5 13" xfId="9106" xr:uid="{00000000-0005-0000-0000-000088230000}"/>
    <cellStyle name="Prozent 3 5 2" xfId="9107" xr:uid="{00000000-0005-0000-0000-000089230000}"/>
    <cellStyle name="Prozent 3 5 2 10" xfId="9108" xr:uid="{00000000-0005-0000-0000-00008A230000}"/>
    <cellStyle name="Prozent 3 5 2 2" xfId="9109" xr:uid="{00000000-0005-0000-0000-00008B230000}"/>
    <cellStyle name="Prozent 3 5 2 2 2" xfId="9110" xr:uid="{00000000-0005-0000-0000-00008C230000}"/>
    <cellStyle name="Prozent 3 5 2 2 2 2" xfId="9111" xr:uid="{00000000-0005-0000-0000-00008D230000}"/>
    <cellStyle name="Prozent 3 5 2 2 2 2 2" xfId="9112" xr:uid="{00000000-0005-0000-0000-00008E230000}"/>
    <cellStyle name="Prozent 3 5 2 2 2 2 2 2" xfId="9113" xr:uid="{00000000-0005-0000-0000-00008F230000}"/>
    <cellStyle name="Prozent 3 5 2 2 2 2 2 3" xfId="9114" xr:uid="{00000000-0005-0000-0000-000090230000}"/>
    <cellStyle name="Prozent 3 5 2 2 2 2 2 4" xfId="9115" xr:uid="{00000000-0005-0000-0000-000091230000}"/>
    <cellStyle name="Prozent 3 5 2 2 2 2 3" xfId="9116" xr:uid="{00000000-0005-0000-0000-000092230000}"/>
    <cellStyle name="Prozent 3 5 2 2 2 2 4" xfId="9117" xr:uid="{00000000-0005-0000-0000-000093230000}"/>
    <cellStyle name="Prozent 3 5 2 2 2 2 5" xfId="9118" xr:uid="{00000000-0005-0000-0000-000094230000}"/>
    <cellStyle name="Prozent 3 5 2 2 2 3" xfId="9119" xr:uid="{00000000-0005-0000-0000-000095230000}"/>
    <cellStyle name="Prozent 3 5 2 2 2 3 2" xfId="9120" xr:uid="{00000000-0005-0000-0000-000096230000}"/>
    <cellStyle name="Prozent 3 5 2 2 2 3 3" xfId="9121" xr:uid="{00000000-0005-0000-0000-000097230000}"/>
    <cellStyle name="Prozent 3 5 2 2 2 3 4" xfId="9122" xr:uid="{00000000-0005-0000-0000-000098230000}"/>
    <cellStyle name="Prozent 3 5 2 2 2 4" xfId="9123" xr:uid="{00000000-0005-0000-0000-000099230000}"/>
    <cellStyle name="Prozent 3 5 2 2 2 5" xfId="9124" xr:uid="{00000000-0005-0000-0000-00009A230000}"/>
    <cellStyle name="Prozent 3 5 2 2 2 6" xfId="9125" xr:uid="{00000000-0005-0000-0000-00009B230000}"/>
    <cellStyle name="Prozent 3 5 2 2 3" xfId="9126" xr:uid="{00000000-0005-0000-0000-00009C230000}"/>
    <cellStyle name="Prozent 3 5 2 2 3 2" xfId="9127" xr:uid="{00000000-0005-0000-0000-00009D230000}"/>
    <cellStyle name="Prozent 3 5 2 2 3 2 2" xfId="9128" xr:uid="{00000000-0005-0000-0000-00009E230000}"/>
    <cellStyle name="Prozent 3 5 2 2 3 2 3" xfId="9129" xr:uid="{00000000-0005-0000-0000-00009F230000}"/>
    <cellStyle name="Prozent 3 5 2 2 3 2 4" xfId="9130" xr:uid="{00000000-0005-0000-0000-0000A0230000}"/>
    <cellStyle name="Prozent 3 5 2 2 3 3" xfId="9131" xr:uid="{00000000-0005-0000-0000-0000A1230000}"/>
    <cellStyle name="Prozent 3 5 2 2 3 4" xfId="9132" xr:uid="{00000000-0005-0000-0000-0000A2230000}"/>
    <cellStyle name="Prozent 3 5 2 2 3 5" xfId="9133" xr:uid="{00000000-0005-0000-0000-0000A3230000}"/>
    <cellStyle name="Prozent 3 5 2 2 4" xfId="9134" xr:uid="{00000000-0005-0000-0000-0000A4230000}"/>
    <cellStyle name="Prozent 3 5 2 2 4 2" xfId="9135" xr:uid="{00000000-0005-0000-0000-0000A5230000}"/>
    <cellStyle name="Prozent 3 5 2 2 4 3" xfId="9136" xr:uid="{00000000-0005-0000-0000-0000A6230000}"/>
    <cellStyle name="Prozent 3 5 2 2 4 4" xfId="9137" xr:uid="{00000000-0005-0000-0000-0000A7230000}"/>
    <cellStyle name="Prozent 3 5 2 2 5" xfId="9138" xr:uid="{00000000-0005-0000-0000-0000A8230000}"/>
    <cellStyle name="Prozent 3 5 2 2 5 2" xfId="9139" xr:uid="{00000000-0005-0000-0000-0000A9230000}"/>
    <cellStyle name="Prozent 3 5 2 2 5 3" xfId="9140" xr:uid="{00000000-0005-0000-0000-0000AA230000}"/>
    <cellStyle name="Prozent 3 5 2 2 5 4" xfId="9141" xr:uid="{00000000-0005-0000-0000-0000AB230000}"/>
    <cellStyle name="Prozent 3 5 2 2 6" xfId="9142" xr:uid="{00000000-0005-0000-0000-0000AC230000}"/>
    <cellStyle name="Prozent 3 5 2 2 7" xfId="9143" xr:uid="{00000000-0005-0000-0000-0000AD230000}"/>
    <cellStyle name="Prozent 3 5 2 2 8" xfId="9144" xr:uid="{00000000-0005-0000-0000-0000AE230000}"/>
    <cellStyle name="Prozent 3 5 2 3" xfId="9145" xr:uid="{00000000-0005-0000-0000-0000AF230000}"/>
    <cellStyle name="Prozent 3 5 2 3 2" xfId="9146" xr:uid="{00000000-0005-0000-0000-0000B0230000}"/>
    <cellStyle name="Prozent 3 5 2 3 2 2" xfId="9147" xr:uid="{00000000-0005-0000-0000-0000B1230000}"/>
    <cellStyle name="Prozent 3 5 2 3 2 2 2" xfId="9148" xr:uid="{00000000-0005-0000-0000-0000B2230000}"/>
    <cellStyle name="Prozent 3 5 2 3 2 2 2 2" xfId="9149" xr:uid="{00000000-0005-0000-0000-0000B3230000}"/>
    <cellStyle name="Prozent 3 5 2 3 2 2 2 3" xfId="9150" xr:uid="{00000000-0005-0000-0000-0000B4230000}"/>
    <cellStyle name="Prozent 3 5 2 3 2 2 2 4" xfId="9151" xr:uid="{00000000-0005-0000-0000-0000B5230000}"/>
    <cellStyle name="Prozent 3 5 2 3 2 2 3" xfId="9152" xr:uid="{00000000-0005-0000-0000-0000B6230000}"/>
    <cellStyle name="Prozent 3 5 2 3 2 2 4" xfId="9153" xr:uid="{00000000-0005-0000-0000-0000B7230000}"/>
    <cellStyle name="Prozent 3 5 2 3 2 2 5" xfId="9154" xr:uid="{00000000-0005-0000-0000-0000B8230000}"/>
    <cellStyle name="Prozent 3 5 2 3 2 3" xfId="9155" xr:uid="{00000000-0005-0000-0000-0000B9230000}"/>
    <cellStyle name="Prozent 3 5 2 3 2 3 2" xfId="9156" xr:uid="{00000000-0005-0000-0000-0000BA230000}"/>
    <cellStyle name="Prozent 3 5 2 3 2 3 3" xfId="9157" xr:uid="{00000000-0005-0000-0000-0000BB230000}"/>
    <cellStyle name="Prozent 3 5 2 3 2 3 4" xfId="9158" xr:uid="{00000000-0005-0000-0000-0000BC230000}"/>
    <cellStyle name="Prozent 3 5 2 3 2 4" xfId="9159" xr:uid="{00000000-0005-0000-0000-0000BD230000}"/>
    <cellStyle name="Prozent 3 5 2 3 2 5" xfId="9160" xr:uid="{00000000-0005-0000-0000-0000BE230000}"/>
    <cellStyle name="Prozent 3 5 2 3 2 6" xfId="9161" xr:uid="{00000000-0005-0000-0000-0000BF230000}"/>
    <cellStyle name="Prozent 3 5 2 3 3" xfId="9162" xr:uid="{00000000-0005-0000-0000-0000C0230000}"/>
    <cellStyle name="Prozent 3 5 2 3 3 2" xfId="9163" xr:uid="{00000000-0005-0000-0000-0000C1230000}"/>
    <cellStyle name="Prozent 3 5 2 3 3 2 2" xfId="9164" xr:uid="{00000000-0005-0000-0000-0000C2230000}"/>
    <cellStyle name="Prozent 3 5 2 3 3 2 3" xfId="9165" xr:uid="{00000000-0005-0000-0000-0000C3230000}"/>
    <cellStyle name="Prozent 3 5 2 3 3 2 4" xfId="9166" xr:uid="{00000000-0005-0000-0000-0000C4230000}"/>
    <cellStyle name="Prozent 3 5 2 3 3 3" xfId="9167" xr:uid="{00000000-0005-0000-0000-0000C5230000}"/>
    <cellStyle name="Prozent 3 5 2 3 3 4" xfId="9168" xr:uid="{00000000-0005-0000-0000-0000C6230000}"/>
    <cellStyle name="Prozent 3 5 2 3 3 5" xfId="9169" xr:uid="{00000000-0005-0000-0000-0000C7230000}"/>
    <cellStyle name="Prozent 3 5 2 3 4" xfId="9170" xr:uid="{00000000-0005-0000-0000-0000C8230000}"/>
    <cellStyle name="Prozent 3 5 2 3 4 2" xfId="9171" xr:uid="{00000000-0005-0000-0000-0000C9230000}"/>
    <cellStyle name="Prozent 3 5 2 3 4 3" xfId="9172" xr:uid="{00000000-0005-0000-0000-0000CA230000}"/>
    <cellStyle name="Prozent 3 5 2 3 4 4" xfId="9173" xr:uid="{00000000-0005-0000-0000-0000CB230000}"/>
    <cellStyle name="Prozent 3 5 2 3 5" xfId="9174" xr:uid="{00000000-0005-0000-0000-0000CC230000}"/>
    <cellStyle name="Prozent 3 5 2 3 5 2" xfId="9175" xr:uid="{00000000-0005-0000-0000-0000CD230000}"/>
    <cellStyle name="Prozent 3 5 2 3 5 3" xfId="9176" xr:uid="{00000000-0005-0000-0000-0000CE230000}"/>
    <cellStyle name="Prozent 3 5 2 3 5 4" xfId="9177" xr:uid="{00000000-0005-0000-0000-0000CF230000}"/>
    <cellStyle name="Prozent 3 5 2 3 6" xfId="9178" xr:uid="{00000000-0005-0000-0000-0000D0230000}"/>
    <cellStyle name="Prozent 3 5 2 3 7" xfId="9179" xr:uid="{00000000-0005-0000-0000-0000D1230000}"/>
    <cellStyle name="Prozent 3 5 2 3 8" xfId="9180" xr:uid="{00000000-0005-0000-0000-0000D2230000}"/>
    <cellStyle name="Prozent 3 5 2 4" xfId="9181" xr:uid="{00000000-0005-0000-0000-0000D3230000}"/>
    <cellStyle name="Prozent 3 5 2 4 2" xfId="9182" xr:uid="{00000000-0005-0000-0000-0000D4230000}"/>
    <cellStyle name="Prozent 3 5 2 4 2 2" xfId="9183" xr:uid="{00000000-0005-0000-0000-0000D5230000}"/>
    <cellStyle name="Prozent 3 5 2 4 2 2 2" xfId="9184" xr:uid="{00000000-0005-0000-0000-0000D6230000}"/>
    <cellStyle name="Prozent 3 5 2 4 2 2 3" xfId="9185" xr:uid="{00000000-0005-0000-0000-0000D7230000}"/>
    <cellStyle name="Prozent 3 5 2 4 2 2 4" xfId="9186" xr:uid="{00000000-0005-0000-0000-0000D8230000}"/>
    <cellStyle name="Prozent 3 5 2 4 2 3" xfId="9187" xr:uid="{00000000-0005-0000-0000-0000D9230000}"/>
    <cellStyle name="Prozent 3 5 2 4 2 4" xfId="9188" xr:uid="{00000000-0005-0000-0000-0000DA230000}"/>
    <cellStyle name="Prozent 3 5 2 4 2 5" xfId="9189" xr:uid="{00000000-0005-0000-0000-0000DB230000}"/>
    <cellStyle name="Prozent 3 5 2 4 3" xfId="9190" xr:uid="{00000000-0005-0000-0000-0000DC230000}"/>
    <cellStyle name="Prozent 3 5 2 4 3 2" xfId="9191" xr:uid="{00000000-0005-0000-0000-0000DD230000}"/>
    <cellStyle name="Prozent 3 5 2 4 3 3" xfId="9192" xr:uid="{00000000-0005-0000-0000-0000DE230000}"/>
    <cellStyle name="Prozent 3 5 2 4 3 4" xfId="9193" xr:uid="{00000000-0005-0000-0000-0000DF230000}"/>
    <cellStyle name="Prozent 3 5 2 4 4" xfId="9194" xr:uid="{00000000-0005-0000-0000-0000E0230000}"/>
    <cellStyle name="Prozent 3 5 2 4 5" xfId="9195" xr:uid="{00000000-0005-0000-0000-0000E1230000}"/>
    <cellStyle name="Prozent 3 5 2 4 6" xfId="9196" xr:uid="{00000000-0005-0000-0000-0000E2230000}"/>
    <cellStyle name="Prozent 3 5 2 5" xfId="9197" xr:uid="{00000000-0005-0000-0000-0000E3230000}"/>
    <cellStyle name="Prozent 3 5 2 5 2" xfId="9198" xr:uid="{00000000-0005-0000-0000-0000E4230000}"/>
    <cellStyle name="Prozent 3 5 2 5 2 2" xfId="9199" xr:uid="{00000000-0005-0000-0000-0000E5230000}"/>
    <cellStyle name="Prozent 3 5 2 5 2 3" xfId="9200" xr:uid="{00000000-0005-0000-0000-0000E6230000}"/>
    <cellStyle name="Prozent 3 5 2 5 2 4" xfId="9201" xr:uid="{00000000-0005-0000-0000-0000E7230000}"/>
    <cellStyle name="Prozent 3 5 2 5 3" xfId="9202" xr:uid="{00000000-0005-0000-0000-0000E8230000}"/>
    <cellStyle name="Prozent 3 5 2 5 4" xfId="9203" xr:uid="{00000000-0005-0000-0000-0000E9230000}"/>
    <cellStyle name="Prozent 3 5 2 5 5" xfId="9204" xr:uid="{00000000-0005-0000-0000-0000EA230000}"/>
    <cellStyle name="Prozent 3 5 2 6" xfId="9205" xr:uid="{00000000-0005-0000-0000-0000EB230000}"/>
    <cellStyle name="Prozent 3 5 2 6 2" xfId="9206" xr:uid="{00000000-0005-0000-0000-0000EC230000}"/>
    <cellStyle name="Prozent 3 5 2 6 3" xfId="9207" xr:uid="{00000000-0005-0000-0000-0000ED230000}"/>
    <cellStyle name="Prozent 3 5 2 6 4" xfId="9208" xr:uid="{00000000-0005-0000-0000-0000EE230000}"/>
    <cellStyle name="Prozent 3 5 2 7" xfId="9209" xr:uid="{00000000-0005-0000-0000-0000EF230000}"/>
    <cellStyle name="Prozent 3 5 2 7 2" xfId="9210" xr:uid="{00000000-0005-0000-0000-0000F0230000}"/>
    <cellStyle name="Prozent 3 5 2 7 3" xfId="9211" xr:uid="{00000000-0005-0000-0000-0000F1230000}"/>
    <cellStyle name="Prozent 3 5 2 7 4" xfId="9212" xr:uid="{00000000-0005-0000-0000-0000F2230000}"/>
    <cellStyle name="Prozent 3 5 2 8" xfId="9213" xr:uid="{00000000-0005-0000-0000-0000F3230000}"/>
    <cellStyle name="Prozent 3 5 2 9" xfId="9214" xr:uid="{00000000-0005-0000-0000-0000F4230000}"/>
    <cellStyle name="Prozent 3 5 3" xfId="9215" xr:uid="{00000000-0005-0000-0000-0000F5230000}"/>
    <cellStyle name="Prozent 3 5 3 2" xfId="9216" xr:uid="{00000000-0005-0000-0000-0000F6230000}"/>
    <cellStyle name="Prozent 3 5 3 2 2" xfId="9217" xr:uid="{00000000-0005-0000-0000-0000F7230000}"/>
    <cellStyle name="Prozent 3 5 3 2 2 2" xfId="9218" xr:uid="{00000000-0005-0000-0000-0000F8230000}"/>
    <cellStyle name="Prozent 3 5 3 2 2 2 2" xfId="9219" xr:uid="{00000000-0005-0000-0000-0000F9230000}"/>
    <cellStyle name="Prozent 3 5 3 2 2 2 3" xfId="9220" xr:uid="{00000000-0005-0000-0000-0000FA230000}"/>
    <cellStyle name="Prozent 3 5 3 2 2 2 4" xfId="9221" xr:uid="{00000000-0005-0000-0000-0000FB230000}"/>
    <cellStyle name="Prozent 3 5 3 2 2 3" xfId="9222" xr:uid="{00000000-0005-0000-0000-0000FC230000}"/>
    <cellStyle name="Prozent 3 5 3 2 2 4" xfId="9223" xr:uid="{00000000-0005-0000-0000-0000FD230000}"/>
    <cellStyle name="Prozent 3 5 3 2 2 5" xfId="9224" xr:uid="{00000000-0005-0000-0000-0000FE230000}"/>
    <cellStyle name="Prozent 3 5 3 2 3" xfId="9225" xr:uid="{00000000-0005-0000-0000-0000FF230000}"/>
    <cellStyle name="Prozent 3 5 3 2 3 2" xfId="9226" xr:uid="{00000000-0005-0000-0000-000000240000}"/>
    <cellStyle name="Prozent 3 5 3 2 3 3" xfId="9227" xr:uid="{00000000-0005-0000-0000-000001240000}"/>
    <cellStyle name="Prozent 3 5 3 2 3 4" xfId="9228" xr:uid="{00000000-0005-0000-0000-000002240000}"/>
    <cellStyle name="Prozent 3 5 3 2 4" xfId="9229" xr:uid="{00000000-0005-0000-0000-000003240000}"/>
    <cellStyle name="Prozent 3 5 3 2 5" xfId="9230" xr:uid="{00000000-0005-0000-0000-000004240000}"/>
    <cellStyle name="Prozent 3 5 3 2 6" xfId="9231" xr:uid="{00000000-0005-0000-0000-000005240000}"/>
    <cellStyle name="Prozent 3 5 3 3" xfId="9232" xr:uid="{00000000-0005-0000-0000-000006240000}"/>
    <cellStyle name="Prozent 3 5 3 3 2" xfId="9233" xr:uid="{00000000-0005-0000-0000-000007240000}"/>
    <cellStyle name="Prozent 3 5 3 3 2 2" xfId="9234" xr:uid="{00000000-0005-0000-0000-000008240000}"/>
    <cellStyle name="Prozent 3 5 3 3 2 3" xfId="9235" xr:uid="{00000000-0005-0000-0000-000009240000}"/>
    <cellStyle name="Prozent 3 5 3 3 2 4" xfId="9236" xr:uid="{00000000-0005-0000-0000-00000A240000}"/>
    <cellStyle name="Prozent 3 5 3 3 3" xfId="9237" xr:uid="{00000000-0005-0000-0000-00000B240000}"/>
    <cellStyle name="Prozent 3 5 3 3 4" xfId="9238" xr:uid="{00000000-0005-0000-0000-00000C240000}"/>
    <cellStyle name="Prozent 3 5 3 3 5" xfId="9239" xr:uid="{00000000-0005-0000-0000-00000D240000}"/>
    <cellStyle name="Prozent 3 5 3 4" xfId="9240" xr:uid="{00000000-0005-0000-0000-00000E240000}"/>
    <cellStyle name="Prozent 3 5 3 4 2" xfId="9241" xr:uid="{00000000-0005-0000-0000-00000F240000}"/>
    <cellStyle name="Prozent 3 5 3 4 3" xfId="9242" xr:uid="{00000000-0005-0000-0000-000010240000}"/>
    <cellStyle name="Prozent 3 5 3 4 4" xfId="9243" xr:uid="{00000000-0005-0000-0000-000011240000}"/>
    <cellStyle name="Prozent 3 5 3 5" xfId="9244" xr:uid="{00000000-0005-0000-0000-000012240000}"/>
    <cellStyle name="Prozent 3 5 3 5 2" xfId="9245" xr:uid="{00000000-0005-0000-0000-000013240000}"/>
    <cellStyle name="Prozent 3 5 3 5 3" xfId="9246" xr:uid="{00000000-0005-0000-0000-000014240000}"/>
    <cellStyle name="Prozent 3 5 3 5 4" xfId="9247" xr:uid="{00000000-0005-0000-0000-000015240000}"/>
    <cellStyle name="Prozent 3 5 3 6" xfId="9248" xr:uid="{00000000-0005-0000-0000-000016240000}"/>
    <cellStyle name="Prozent 3 5 3 7" xfId="9249" xr:uid="{00000000-0005-0000-0000-000017240000}"/>
    <cellStyle name="Prozent 3 5 3 8" xfId="9250" xr:uid="{00000000-0005-0000-0000-000018240000}"/>
    <cellStyle name="Prozent 3 5 4" xfId="9251" xr:uid="{00000000-0005-0000-0000-000019240000}"/>
    <cellStyle name="Prozent 3 5 4 2" xfId="9252" xr:uid="{00000000-0005-0000-0000-00001A240000}"/>
    <cellStyle name="Prozent 3 5 4 2 2" xfId="9253" xr:uid="{00000000-0005-0000-0000-00001B240000}"/>
    <cellStyle name="Prozent 3 5 4 2 2 2" xfId="9254" xr:uid="{00000000-0005-0000-0000-00001C240000}"/>
    <cellStyle name="Prozent 3 5 4 2 2 2 2" xfId="9255" xr:uid="{00000000-0005-0000-0000-00001D240000}"/>
    <cellStyle name="Prozent 3 5 4 2 2 2 3" xfId="9256" xr:uid="{00000000-0005-0000-0000-00001E240000}"/>
    <cellStyle name="Prozent 3 5 4 2 2 2 4" xfId="9257" xr:uid="{00000000-0005-0000-0000-00001F240000}"/>
    <cellStyle name="Prozent 3 5 4 2 2 3" xfId="9258" xr:uid="{00000000-0005-0000-0000-000020240000}"/>
    <cellStyle name="Prozent 3 5 4 2 2 4" xfId="9259" xr:uid="{00000000-0005-0000-0000-000021240000}"/>
    <cellStyle name="Prozent 3 5 4 2 2 5" xfId="9260" xr:uid="{00000000-0005-0000-0000-000022240000}"/>
    <cellStyle name="Prozent 3 5 4 2 3" xfId="9261" xr:uid="{00000000-0005-0000-0000-000023240000}"/>
    <cellStyle name="Prozent 3 5 4 2 3 2" xfId="9262" xr:uid="{00000000-0005-0000-0000-000024240000}"/>
    <cellStyle name="Prozent 3 5 4 2 3 3" xfId="9263" xr:uid="{00000000-0005-0000-0000-000025240000}"/>
    <cellStyle name="Prozent 3 5 4 2 3 4" xfId="9264" xr:uid="{00000000-0005-0000-0000-000026240000}"/>
    <cellStyle name="Prozent 3 5 4 2 4" xfId="9265" xr:uid="{00000000-0005-0000-0000-000027240000}"/>
    <cellStyle name="Prozent 3 5 4 2 5" xfId="9266" xr:uid="{00000000-0005-0000-0000-000028240000}"/>
    <cellStyle name="Prozent 3 5 4 2 6" xfId="9267" xr:uid="{00000000-0005-0000-0000-000029240000}"/>
    <cellStyle name="Prozent 3 5 4 3" xfId="9268" xr:uid="{00000000-0005-0000-0000-00002A240000}"/>
    <cellStyle name="Prozent 3 5 4 3 2" xfId="9269" xr:uid="{00000000-0005-0000-0000-00002B240000}"/>
    <cellStyle name="Prozent 3 5 4 3 2 2" xfId="9270" xr:uid="{00000000-0005-0000-0000-00002C240000}"/>
    <cellStyle name="Prozent 3 5 4 3 2 3" xfId="9271" xr:uid="{00000000-0005-0000-0000-00002D240000}"/>
    <cellStyle name="Prozent 3 5 4 3 2 4" xfId="9272" xr:uid="{00000000-0005-0000-0000-00002E240000}"/>
    <cellStyle name="Prozent 3 5 4 3 3" xfId="9273" xr:uid="{00000000-0005-0000-0000-00002F240000}"/>
    <cellStyle name="Prozent 3 5 4 3 4" xfId="9274" xr:uid="{00000000-0005-0000-0000-000030240000}"/>
    <cellStyle name="Prozent 3 5 4 3 5" xfId="9275" xr:uid="{00000000-0005-0000-0000-000031240000}"/>
    <cellStyle name="Prozent 3 5 4 4" xfId="9276" xr:uid="{00000000-0005-0000-0000-000032240000}"/>
    <cellStyle name="Prozent 3 5 4 4 2" xfId="9277" xr:uid="{00000000-0005-0000-0000-000033240000}"/>
    <cellStyle name="Prozent 3 5 4 4 3" xfId="9278" xr:uid="{00000000-0005-0000-0000-000034240000}"/>
    <cellStyle name="Prozent 3 5 4 4 4" xfId="9279" xr:uid="{00000000-0005-0000-0000-000035240000}"/>
    <cellStyle name="Prozent 3 5 4 5" xfId="9280" xr:uid="{00000000-0005-0000-0000-000036240000}"/>
    <cellStyle name="Prozent 3 5 4 5 2" xfId="9281" xr:uid="{00000000-0005-0000-0000-000037240000}"/>
    <cellStyle name="Prozent 3 5 4 5 3" xfId="9282" xr:uid="{00000000-0005-0000-0000-000038240000}"/>
    <cellStyle name="Prozent 3 5 4 5 4" xfId="9283" xr:uid="{00000000-0005-0000-0000-000039240000}"/>
    <cellStyle name="Prozent 3 5 4 6" xfId="9284" xr:uid="{00000000-0005-0000-0000-00003A240000}"/>
    <cellStyle name="Prozent 3 5 4 7" xfId="9285" xr:uid="{00000000-0005-0000-0000-00003B240000}"/>
    <cellStyle name="Prozent 3 5 4 8" xfId="9286" xr:uid="{00000000-0005-0000-0000-00003C240000}"/>
    <cellStyle name="Prozent 3 5 5" xfId="9287" xr:uid="{00000000-0005-0000-0000-00003D240000}"/>
    <cellStyle name="Prozent 3 5 5 2" xfId="9288" xr:uid="{00000000-0005-0000-0000-00003E240000}"/>
    <cellStyle name="Prozent 3 5 5 2 2" xfId="9289" xr:uid="{00000000-0005-0000-0000-00003F240000}"/>
    <cellStyle name="Prozent 3 5 5 2 2 2" xfId="9290" xr:uid="{00000000-0005-0000-0000-000040240000}"/>
    <cellStyle name="Prozent 3 5 5 2 2 3" xfId="9291" xr:uid="{00000000-0005-0000-0000-000041240000}"/>
    <cellStyle name="Prozent 3 5 5 2 2 4" xfId="9292" xr:uid="{00000000-0005-0000-0000-000042240000}"/>
    <cellStyle name="Prozent 3 5 5 2 3" xfId="9293" xr:uid="{00000000-0005-0000-0000-000043240000}"/>
    <cellStyle name="Prozent 3 5 5 2 4" xfId="9294" xr:uid="{00000000-0005-0000-0000-000044240000}"/>
    <cellStyle name="Prozent 3 5 5 2 5" xfId="9295" xr:uid="{00000000-0005-0000-0000-000045240000}"/>
    <cellStyle name="Prozent 3 5 5 3" xfId="9296" xr:uid="{00000000-0005-0000-0000-000046240000}"/>
    <cellStyle name="Prozent 3 5 5 3 2" xfId="9297" xr:uid="{00000000-0005-0000-0000-000047240000}"/>
    <cellStyle name="Prozent 3 5 5 3 3" xfId="9298" xr:uid="{00000000-0005-0000-0000-000048240000}"/>
    <cellStyle name="Prozent 3 5 5 3 4" xfId="9299" xr:uid="{00000000-0005-0000-0000-000049240000}"/>
    <cellStyle name="Prozent 3 5 5 4" xfId="9300" xr:uid="{00000000-0005-0000-0000-00004A240000}"/>
    <cellStyle name="Prozent 3 5 5 5" xfId="9301" xr:uid="{00000000-0005-0000-0000-00004B240000}"/>
    <cellStyle name="Prozent 3 5 5 6" xfId="9302" xr:uid="{00000000-0005-0000-0000-00004C240000}"/>
    <cellStyle name="Prozent 3 5 6" xfId="9303" xr:uid="{00000000-0005-0000-0000-00004D240000}"/>
    <cellStyle name="Prozent 3 5 6 2" xfId="9304" xr:uid="{00000000-0005-0000-0000-00004E240000}"/>
    <cellStyle name="Prozent 3 5 6 2 2" xfId="9305" xr:uid="{00000000-0005-0000-0000-00004F240000}"/>
    <cellStyle name="Prozent 3 5 6 2 3" xfId="9306" xr:uid="{00000000-0005-0000-0000-000050240000}"/>
    <cellStyle name="Prozent 3 5 6 2 4" xfId="9307" xr:uid="{00000000-0005-0000-0000-000051240000}"/>
    <cellStyle name="Prozent 3 5 6 3" xfId="9308" xr:uid="{00000000-0005-0000-0000-000052240000}"/>
    <cellStyle name="Prozent 3 5 6 4" xfId="9309" xr:uid="{00000000-0005-0000-0000-000053240000}"/>
    <cellStyle name="Prozent 3 5 6 5" xfId="9310" xr:uid="{00000000-0005-0000-0000-000054240000}"/>
    <cellStyle name="Prozent 3 5 7" xfId="9311" xr:uid="{00000000-0005-0000-0000-000055240000}"/>
    <cellStyle name="Prozent 3 5 7 2" xfId="9312" xr:uid="{00000000-0005-0000-0000-000056240000}"/>
    <cellStyle name="Prozent 3 5 7 2 2" xfId="9313" xr:uid="{00000000-0005-0000-0000-000057240000}"/>
    <cellStyle name="Prozent 3 5 7 2 3" xfId="9314" xr:uid="{00000000-0005-0000-0000-000058240000}"/>
    <cellStyle name="Prozent 3 5 7 2 4" xfId="9315" xr:uid="{00000000-0005-0000-0000-000059240000}"/>
    <cellStyle name="Prozent 3 5 7 3" xfId="9316" xr:uid="{00000000-0005-0000-0000-00005A240000}"/>
    <cellStyle name="Prozent 3 5 7 4" xfId="9317" xr:uid="{00000000-0005-0000-0000-00005B240000}"/>
    <cellStyle name="Prozent 3 5 7 5" xfId="9318" xr:uid="{00000000-0005-0000-0000-00005C240000}"/>
    <cellStyle name="Prozent 3 5 8" xfId="9319" xr:uid="{00000000-0005-0000-0000-00005D240000}"/>
    <cellStyle name="Prozent 3 5 8 2" xfId="9320" xr:uid="{00000000-0005-0000-0000-00005E240000}"/>
    <cellStyle name="Prozent 3 5 8 3" xfId="9321" xr:uid="{00000000-0005-0000-0000-00005F240000}"/>
    <cellStyle name="Prozent 3 5 8 4" xfId="9322" xr:uid="{00000000-0005-0000-0000-000060240000}"/>
    <cellStyle name="Prozent 3 5 9" xfId="9323" xr:uid="{00000000-0005-0000-0000-000061240000}"/>
    <cellStyle name="Prozent 3 5 9 2" xfId="9324" xr:uid="{00000000-0005-0000-0000-000062240000}"/>
    <cellStyle name="Prozent 3 5 9 3" xfId="9325" xr:uid="{00000000-0005-0000-0000-000063240000}"/>
    <cellStyle name="Prozent 3 5 9 4" xfId="9326" xr:uid="{00000000-0005-0000-0000-000064240000}"/>
    <cellStyle name="Prozent 3 6" xfId="9327" xr:uid="{00000000-0005-0000-0000-000065240000}"/>
    <cellStyle name="Prozent 3 6 10" xfId="9328" xr:uid="{00000000-0005-0000-0000-000066240000}"/>
    <cellStyle name="Prozent 3 6 2" xfId="9329" xr:uid="{00000000-0005-0000-0000-000067240000}"/>
    <cellStyle name="Prozent 3 6 2 2" xfId="9330" xr:uid="{00000000-0005-0000-0000-000068240000}"/>
    <cellStyle name="Prozent 3 6 2 2 2" xfId="9331" xr:uid="{00000000-0005-0000-0000-000069240000}"/>
    <cellStyle name="Prozent 3 6 2 2 2 2" xfId="9332" xr:uid="{00000000-0005-0000-0000-00006A240000}"/>
    <cellStyle name="Prozent 3 6 2 2 2 2 2" xfId="9333" xr:uid="{00000000-0005-0000-0000-00006B240000}"/>
    <cellStyle name="Prozent 3 6 2 2 2 2 3" xfId="9334" xr:uid="{00000000-0005-0000-0000-00006C240000}"/>
    <cellStyle name="Prozent 3 6 2 2 2 2 4" xfId="9335" xr:uid="{00000000-0005-0000-0000-00006D240000}"/>
    <cellStyle name="Prozent 3 6 2 2 2 3" xfId="9336" xr:uid="{00000000-0005-0000-0000-00006E240000}"/>
    <cellStyle name="Prozent 3 6 2 2 2 4" xfId="9337" xr:uid="{00000000-0005-0000-0000-00006F240000}"/>
    <cellStyle name="Prozent 3 6 2 2 2 5" xfId="9338" xr:uid="{00000000-0005-0000-0000-000070240000}"/>
    <cellStyle name="Prozent 3 6 2 2 3" xfId="9339" xr:uid="{00000000-0005-0000-0000-000071240000}"/>
    <cellStyle name="Prozent 3 6 2 2 3 2" xfId="9340" xr:uid="{00000000-0005-0000-0000-000072240000}"/>
    <cellStyle name="Prozent 3 6 2 2 3 3" xfId="9341" xr:uid="{00000000-0005-0000-0000-000073240000}"/>
    <cellStyle name="Prozent 3 6 2 2 3 4" xfId="9342" xr:uid="{00000000-0005-0000-0000-000074240000}"/>
    <cellStyle name="Prozent 3 6 2 2 4" xfId="9343" xr:uid="{00000000-0005-0000-0000-000075240000}"/>
    <cellStyle name="Prozent 3 6 2 2 5" xfId="9344" xr:uid="{00000000-0005-0000-0000-000076240000}"/>
    <cellStyle name="Prozent 3 6 2 2 6" xfId="9345" xr:uid="{00000000-0005-0000-0000-000077240000}"/>
    <cellStyle name="Prozent 3 6 2 3" xfId="9346" xr:uid="{00000000-0005-0000-0000-000078240000}"/>
    <cellStyle name="Prozent 3 6 2 3 2" xfId="9347" xr:uid="{00000000-0005-0000-0000-000079240000}"/>
    <cellStyle name="Prozent 3 6 2 3 2 2" xfId="9348" xr:uid="{00000000-0005-0000-0000-00007A240000}"/>
    <cellStyle name="Prozent 3 6 2 3 2 3" xfId="9349" xr:uid="{00000000-0005-0000-0000-00007B240000}"/>
    <cellStyle name="Prozent 3 6 2 3 2 4" xfId="9350" xr:uid="{00000000-0005-0000-0000-00007C240000}"/>
    <cellStyle name="Prozent 3 6 2 3 3" xfId="9351" xr:uid="{00000000-0005-0000-0000-00007D240000}"/>
    <cellStyle name="Prozent 3 6 2 3 4" xfId="9352" xr:uid="{00000000-0005-0000-0000-00007E240000}"/>
    <cellStyle name="Prozent 3 6 2 3 5" xfId="9353" xr:uid="{00000000-0005-0000-0000-00007F240000}"/>
    <cellStyle name="Prozent 3 6 2 4" xfId="9354" xr:uid="{00000000-0005-0000-0000-000080240000}"/>
    <cellStyle name="Prozent 3 6 2 4 2" xfId="9355" xr:uid="{00000000-0005-0000-0000-000081240000}"/>
    <cellStyle name="Prozent 3 6 2 4 3" xfId="9356" xr:uid="{00000000-0005-0000-0000-000082240000}"/>
    <cellStyle name="Prozent 3 6 2 4 4" xfId="9357" xr:uid="{00000000-0005-0000-0000-000083240000}"/>
    <cellStyle name="Prozent 3 6 2 5" xfId="9358" xr:uid="{00000000-0005-0000-0000-000084240000}"/>
    <cellStyle name="Prozent 3 6 2 5 2" xfId="9359" xr:uid="{00000000-0005-0000-0000-000085240000}"/>
    <cellStyle name="Prozent 3 6 2 5 3" xfId="9360" xr:uid="{00000000-0005-0000-0000-000086240000}"/>
    <cellStyle name="Prozent 3 6 2 5 4" xfId="9361" xr:uid="{00000000-0005-0000-0000-000087240000}"/>
    <cellStyle name="Prozent 3 6 2 6" xfId="9362" xr:uid="{00000000-0005-0000-0000-000088240000}"/>
    <cellStyle name="Prozent 3 6 2 7" xfId="9363" xr:uid="{00000000-0005-0000-0000-000089240000}"/>
    <cellStyle name="Prozent 3 6 2 8" xfId="9364" xr:uid="{00000000-0005-0000-0000-00008A240000}"/>
    <cellStyle name="Prozent 3 6 3" xfId="9365" xr:uid="{00000000-0005-0000-0000-00008B240000}"/>
    <cellStyle name="Prozent 3 6 3 2" xfId="9366" xr:uid="{00000000-0005-0000-0000-00008C240000}"/>
    <cellStyle name="Prozent 3 6 3 2 2" xfId="9367" xr:uid="{00000000-0005-0000-0000-00008D240000}"/>
    <cellStyle name="Prozent 3 6 3 2 2 2" xfId="9368" xr:uid="{00000000-0005-0000-0000-00008E240000}"/>
    <cellStyle name="Prozent 3 6 3 2 2 2 2" xfId="9369" xr:uid="{00000000-0005-0000-0000-00008F240000}"/>
    <cellStyle name="Prozent 3 6 3 2 2 2 3" xfId="9370" xr:uid="{00000000-0005-0000-0000-000090240000}"/>
    <cellStyle name="Prozent 3 6 3 2 2 2 4" xfId="9371" xr:uid="{00000000-0005-0000-0000-000091240000}"/>
    <cellStyle name="Prozent 3 6 3 2 2 3" xfId="9372" xr:uid="{00000000-0005-0000-0000-000092240000}"/>
    <cellStyle name="Prozent 3 6 3 2 2 4" xfId="9373" xr:uid="{00000000-0005-0000-0000-000093240000}"/>
    <cellStyle name="Prozent 3 6 3 2 2 5" xfId="9374" xr:uid="{00000000-0005-0000-0000-000094240000}"/>
    <cellStyle name="Prozent 3 6 3 2 3" xfId="9375" xr:uid="{00000000-0005-0000-0000-000095240000}"/>
    <cellStyle name="Prozent 3 6 3 2 3 2" xfId="9376" xr:uid="{00000000-0005-0000-0000-000096240000}"/>
    <cellStyle name="Prozent 3 6 3 2 3 3" xfId="9377" xr:uid="{00000000-0005-0000-0000-000097240000}"/>
    <cellStyle name="Prozent 3 6 3 2 3 4" xfId="9378" xr:uid="{00000000-0005-0000-0000-000098240000}"/>
    <cellStyle name="Prozent 3 6 3 2 4" xfId="9379" xr:uid="{00000000-0005-0000-0000-000099240000}"/>
    <cellStyle name="Prozent 3 6 3 2 5" xfId="9380" xr:uid="{00000000-0005-0000-0000-00009A240000}"/>
    <cellStyle name="Prozent 3 6 3 2 6" xfId="9381" xr:uid="{00000000-0005-0000-0000-00009B240000}"/>
    <cellStyle name="Prozent 3 6 3 3" xfId="9382" xr:uid="{00000000-0005-0000-0000-00009C240000}"/>
    <cellStyle name="Prozent 3 6 3 3 2" xfId="9383" xr:uid="{00000000-0005-0000-0000-00009D240000}"/>
    <cellStyle name="Prozent 3 6 3 3 2 2" xfId="9384" xr:uid="{00000000-0005-0000-0000-00009E240000}"/>
    <cellStyle name="Prozent 3 6 3 3 2 3" xfId="9385" xr:uid="{00000000-0005-0000-0000-00009F240000}"/>
    <cellStyle name="Prozent 3 6 3 3 2 4" xfId="9386" xr:uid="{00000000-0005-0000-0000-0000A0240000}"/>
    <cellStyle name="Prozent 3 6 3 3 3" xfId="9387" xr:uid="{00000000-0005-0000-0000-0000A1240000}"/>
    <cellStyle name="Prozent 3 6 3 3 4" xfId="9388" xr:uid="{00000000-0005-0000-0000-0000A2240000}"/>
    <cellStyle name="Prozent 3 6 3 3 5" xfId="9389" xr:uid="{00000000-0005-0000-0000-0000A3240000}"/>
    <cellStyle name="Prozent 3 6 3 4" xfId="9390" xr:uid="{00000000-0005-0000-0000-0000A4240000}"/>
    <cellStyle name="Prozent 3 6 3 4 2" xfId="9391" xr:uid="{00000000-0005-0000-0000-0000A5240000}"/>
    <cellStyle name="Prozent 3 6 3 4 3" xfId="9392" xr:uid="{00000000-0005-0000-0000-0000A6240000}"/>
    <cellStyle name="Prozent 3 6 3 4 4" xfId="9393" xr:uid="{00000000-0005-0000-0000-0000A7240000}"/>
    <cellStyle name="Prozent 3 6 3 5" xfId="9394" xr:uid="{00000000-0005-0000-0000-0000A8240000}"/>
    <cellStyle name="Prozent 3 6 3 5 2" xfId="9395" xr:uid="{00000000-0005-0000-0000-0000A9240000}"/>
    <cellStyle name="Prozent 3 6 3 5 3" xfId="9396" xr:uid="{00000000-0005-0000-0000-0000AA240000}"/>
    <cellStyle name="Prozent 3 6 3 5 4" xfId="9397" xr:uid="{00000000-0005-0000-0000-0000AB240000}"/>
    <cellStyle name="Prozent 3 6 3 6" xfId="9398" xr:uid="{00000000-0005-0000-0000-0000AC240000}"/>
    <cellStyle name="Prozent 3 6 3 7" xfId="9399" xr:uid="{00000000-0005-0000-0000-0000AD240000}"/>
    <cellStyle name="Prozent 3 6 3 8" xfId="9400" xr:uid="{00000000-0005-0000-0000-0000AE240000}"/>
    <cellStyle name="Prozent 3 6 4" xfId="9401" xr:uid="{00000000-0005-0000-0000-0000AF240000}"/>
    <cellStyle name="Prozent 3 6 4 2" xfId="9402" xr:uid="{00000000-0005-0000-0000-0000B0240000}"/>
    <cellStyle name="Prozent 3 6 4 2 2" xfId="9403" xr:uid="{00000000-0005-0000-0000-0000B1240000}"/>
    <cellStyle name="Prozent 3 6 4 2 2 2" xfId="9404" xr:uid="{00000000-0005-0000-0000-0000B2240000}"/>
    <cellStyle name="Prozent 3 6 4 2 2 3" xfId="9405" xr:uid="{00000000-0005-0000-0000-0000B3240000}"/>
    <cellStyle name="Prozent 3 6 4 2 2 4" xfId="9406" xr:uid="{00000000-0005-0000-0000-0000B4240000}"/>
    <cellStyle name="Prozent 3 6 4 2 3" xfId="9407" xr:uid="{00000000-0005-0000-0000-0000B5240000}"/>
    <cellStyle name="Prozent 3 6 4 2 4" xfId="9408" xr:uid="{00000000-0005-0000-0000-0000B6240000}"/>
    <cellStyle name="Prozent 3 6 4 2 5" xfId="9409" xr:uid="{00000000-0005-0000-0000-0000B7240000}"/>
    <cellStyle name="Prozent 3 6 4 3" xfId="9410" xr:uid="{00000000-0005-0000-0000-0000B8240000}"/>
    <cellStyle name="Prozent 3 6 4 3 2" xfId="9411" xr:uid="{00000000-0005-0000-0000-0000B9240000}"/>
    <cellStyle name="Prozent 3 6 4 3 3" xfId="9412" xr:uid="{00000000-0005-0000-0000-0000BA240000}"/>
    <cellStyle name="Prozent 3 6 4 3 4" xfId="9413" xr:uid="{00000000-0005-0000-0000-0000BB240000}"/>
    <cellStyle name="Prozent 3 6 4 4" xfId="9414" xr:uid="{00000000-0005-0000-0000-0000BC240000}"/>
    <cellStyle name="Prozent 3 6 4 5" xfId="9415" xr:uid="{00000000-0005-0000-0000-0000BD240000}"/>
    <cellStyle name="Prozent 3 6 4 6" xfId="9416" xr:uid="{00000000-0005-0000-0000-0000BE240000}"/>
    <cellStyle name="Prozent 3 6 5" xfId="9417" xr:uid="{00000000-0005-0000-0000-0000BF240000}"/>
    <cellStyle name="Prozent 3 6 5 2" xfId="9418" xr:uid="{00000000-0005-0000-0000-0000C0240000}"/>
    <cellStyle name="Prozent 3 6 5 2 2" xfId="9419" xr:uid="{00000000-0005-0000-0000-0000C1240000}"/>
    <cellStyle name="Prozent 3 6 5 2 3" xfId="9420" xr:uid="{00000000-0005-0000-0000-0000C2240000}"/>
    <cellStyle name="Prozent 3 6 5 2 4" xfId="9421" xr:uid="{00000000-0005-0000-0000-0000C3240000}"/>
    <cellStyle name="Prozent 3 6 5 3" xfId="9422" xr:uid="{00000000-0005-0000-0000-0000C4240000}"/>
    <cellStyle name="Prozent 3 6 5 4" xfId="9423" xr:uid="{00000000-0005-0000-0000-0000C5240000}"/>
    <cellStyle name="Prozent 3 6 5 5" xfId="9424" xr:uid="{00000000-0005-0000-0000-0000C6240000}"/>
    <cellStyle name="Prozent 3 6 6" xfId="9425" xr:uid="{00000000-0005-0000-0000-0000C7240000}"/>
    <cellStyle name="Prozent 3 6 6 2" xfId="9426" xr:uid="{00000000-0005-0000-0000-0000C8240000}"/>
    <cellStyle name="Prozent 3 6 6 3" xfId="9427" xr:uid="{00000000-0005-0000-0000-0000C9240000}"/>
    <cellStyle name="Prozent 3 6 6 4" xfId="9428" xr:uid="{00000000-0005-0000-0000-0000CA240000}"/>
    <cellStyle name="Prozent 3 6 7" xfId="9429" xr:uid="{00000000-0005-0000-0000-0000CB240000}"/>
    <cellStyle name="Prozent 3 6 7 2" xfId="9430" xr:uid="{00000000-0005-0000-0000-0000CC240000}"/>
    <cellStyle name="Prozent 3 6 7 3" xfId="9431" xr:uid="{00000000-0005-0000-0000-0000CD240000}"/>
    <cellStyle name="Prozent 3 6 7 4" xfId="9432" xr:uid="{00000000-0005-0000-0000-0000CE240000}"/>
    <cellStyle name="Prozent 3 6 8" xfId="9433" xr:uid="{00000000-0005-0000-0000-0000CF240000}"/>
    <cellStyle name="Prozent 3 6 9" xfId="9434" xr:uid="{00000000-0005-0000-0000-0000D0240000}"/>
    <cellStyle name="Prozent 3 7" xfId="9435" xr:uid="{00000000-0005-0000-0000-0000D1240000}"/>
    <cellStyle name="Prozent 3 7 2" xfId="9436" xr:uid="{00000000-0005-0000-0000-0000D2240000}"/>
    <cellStyle name="Prozent 3 7 2 2" xfId="9437" xr:uid="{00000000-0005-0000-0000-0000D3240000}"/>
    <cellStyle name="Prozent 3 7 2 2 2" xfId="9438" xr:uid="{00000000-0005-0000-0000-0000D4240000}"/>
    <cellStyle name="Prozent 3 7 2 2 2 2" xfId="9439" xr:uid="{00000000-0005-0000-0000-0000D5240000}"/>
    <cellStyle name="Prozent 3 7 2 2 2 3" xfId="9440" xr:uid="{00000000-0005-0000-0000-0000D6240000}"/>
    <cellStyle name="Prozent 3 7 2 2 2 4" xfId="9441" xr:uid="{00000000-0005-0000-0000-0000D7240000}"/>
    <cellStyle name="Prozent 3 7 2 2 3" xfId="9442" xr:uid="{00000000-0005-0000-0000-0000D8240000}"/>
    <cellStyle name="Prozent 3 7 2 2 4" xfId="9443" xr:uid="{00000000-0005-0000-0000-0000D9240000}"/>
    <cellStyle name="Prozent 3 7 2 2 5" xfId="9444" xr:uid="{00000000-0005-0000-0000-0000DA240000}"/>
    <cellStyle name="Prozent 3 7 2 3" xfId="9445" xr:uid="{00000000-0005-0000-0000-0000DB240000}"/>
    <cellStyle name="Prozent 3 7 2 3 2" xfId="9446" xr:uid="{00000000-0005-0000-0000-0000DC240000}"/>
    <cellStyle name="Prozent 3 7 2 3 3" xfId="9447" xr:uid="{00000000-0005-0000-0000-0000DD240000}"/>
    <cellStyle name="Prozent 3 7 2 3 4" xfId="9448" xr:uid="{00000000-0005-0000-0000-0000DE240000}"/>
    <cellStyle name="Prozent 3 7 2 4" xfId="9449" xr:uid="{00000000-0005-0000-0000-0000DF240000}"/>
    <cellStyle name="Prozent 3 7 2 5" xfId="9450" xr:uid="{00000000-0005-0000-0000-0000E0240000}"/>
    <cellStyle name="Prozent 3 7 2 6" xfId="9451" xr:uid="{00000000-0005-0000-0000-0000E1240000}"/>
    <cellStyle name="Prozent 3 7 3" xfId="9452" xr:uid="{00000000-0005-0000-0000-0000E2240000}"/>
    <cellStyle name="Prozent 3 7 3 2" xfId="9453" xr:uid="{00000000-0005-0000-0000-0000E3240000}"/>
    <cellStyle name="Prozent 3 7 3 2 2" xfId="9454" xr:uid="{00000000-0005-0000-0000-0000E4240000}"/>
    <cellStyle name="Prozent 3 7 3 2 3" xfId="9455" xr:uid="{00000000-0005-0000-0000-0000E5240000}"/>
    <cellStyle name="Prozent 3 7 3 2 4" xfId="9456" xr:uid="{00000000-0005-0000-0000-0000E6240000}"/>
    <cellStyle name="Prozent 3 7 3 3" xfId="9457" xr:uid="{00000000-0005-0000-0000-0000E7240000}"/>
    <cellStyle name="Prozent 3 7 3 4" xfId="9458" xr:uid="{00000000-0005-0000-0000-0000E8240000}"/>
    <cellStyle name="Prozent 3 7 3 5" xfId="9459" xr:uid="{00000000-0005-0000-0000-0000E9240000}"/>
    <cellStyle name="Prozent 3 7 4" xfId="9460" xr:uid="{00000000-0005-0000-0000-0000EA240000}"/>
    <cellStyle name="Prozent 3 7 4 2" xfId="9461" xr:uid="{00000000-0005-0000-0000-0000EB240000}"/>
    <cellStyle name="Prozent 3 7 4 3" xfId="9462" xr:uid="{00000000-0005-0000-0000-0000EC240000}"/>
    <cellStyle name="Prozent 3 7 4 4" xfId="9463" xr:uid="{00000000-0005-0000-0000-0000ED240000}"/>
    <cellStyle name="Prozent 3 7 5" xfId="9464" xr:uid="{00000000-0005-0000-0000-0000EE240000}"/>
    <cellStyle name="Prozent 3 7 5 2" xfId="9465" xr:uid="{00000000-0005-0000-0000-0000EF240000}"/>
    <cellStyle name="Prozent 3 7 5 3" xfId="9466" xr:uid="{00000000-0005-0000-0000-0000F0240000}"/>
    <cellStyle name="Prozent 3 7 5 4" xfId="9467" xr:uid="{00000000-0005-0000-0000-0000F1240000}"/>
    <cellStyle name="Prozent 3 7 6" xfId="9468" xr:uid="{00000000-0005-0000-0000-0000F2240000}"/>
    <cellStyle name="Prozent 3 7 7" xfId="9469" xr:uid="{00000000-0005-0000-0000-0000F3240000}"/>
    <cellStyle name="Prozent 3 7 8" xfId="9470" xr:uid="{00000000-0005-0000-0000-0000F4240000}"/>
    <cellStyle name="Prozent 3 8" xfId="9471" xr:uid="{00000000-0005-0000-0000-0000F5240000}"/>
    <cellStyle name="Prozent 3 8 2" xfId="9472" xr:uid="{00000000-0005-0000-0000-0000F6240000}"/>
    <cellStyle name="Prozent 3 8 2 2" xfId="9473" xr:uid="{00000000-0005-0000-0000-0000F7240000}"/>
    <cellStyle name="Prozent 3 8 2 2 2" xfId="9474" xr:uid="{00000000-0005-0000-0000-0000F8240000}"/>
    <cellStyle name="Prozent 3 8 2 2 2 2" xfId="9475" xr:uid="{00000000-0005-0000-0000-0000F9240000}"/>
    <cellStyle name="Prozent 3 8 2 2 2 3" xfId="9476" xr:uid="{00000000-0005-0000-0000-0000FA240000}"/>
    <cellStyle name="Prozent 3 8 2 2 2 4" xfId="9477" xr:uid="{00000000-0005-0000-0000-0000FB240000}"/>
    <cellStyle name="Prozent 3 8 2 2 3" xfId="9478" xr:uid="{00000000-0005-0000-0000-0000FC240000}"/>
    <cellStyle name="Prozent 3 8 2 2 4" xfId="9479" xr:uid="{00000000-0005-0000-0000-0000FD240000}"/>
    <cellStyle name="Prozent 3 8 2 2 5" xfId="9480" xr:uid="{00000000-0005-0000-0000-0000FE240000}"/>
    <cellStyle name="Prozent 3 8 2 3" xfId="9481" xr:uid="{00000000-0005-0000-0000-0000FF240000}"/>
    <cellStyle name="Prozent 3 8 2 3 2" xfId="9482" xr:uid="{00000000-0005-0000-0000-000000250000}"/>
    <cellStyle name="Prozent 3 8 2 3 3" xfId="9483" xr:uid="{00000000-0005-0000-0000-000001250000}"/>
    <cellStyle name="Prozent 3 8 2 3 4" xfId="9484" xr:uid="{00000000-0005-0000-0000-000002250000}"/>
    <cellStyle name="Prozent 3 8 2 4" xfId="9485" xr:uid="{00000000-0005-0000-0000-000003250000}"/>
    <cellStyle name="Prozent 3 8 2 5" xfId="9486" xr:uid="{00000000-0005-0000-0000-000004250000}"/>
    <cellStyle name="Prozent 3 8 2 6" xfId="9487" xr:uid="{00000000-0005-0000-0000-000005250000}"/>
    <cellStyle name="Prozent 3 8 3" xfId="9488" xr:uid="{00000000-0005-0000-0000-000006250000}"/>
    <cellStyle name="Prozent 3 8 3 2" xfId="9489" xr:uid="{00000000-0005-0000-0000-000007250000}"/>
    <cellStyle name="Prozent 3 8 3 2 2" xfId="9490" xr:uid="{00000000-0005-0000-0000-000008250000}"/>
    <cellStyle name="Prozent 3 8 3 2 3" xfId="9491" xr:uid="{00000000-0005-0000-0000-000009250000}"/>
    <cellStyle name="Prozent 3 8 3 2 4" xfId="9492" xr:uid="{00000000-0005-0000-0000-00000A250000}"/>
    <cellStyle name="Prozent 3 8 3 3" xfId="9493" xr:uid="{00000000-0005-0000-0000-00000B250000}"/>
    <cellStyle name="Prozent 3 8 3 4" xfId="9494" xr:uid="{00000000-0005-0000-0000-00000C250000}"/>
    <cellStyle name="Prozent 3 8 3 5" xfId="9495" xr:uid="{00000000-0005-0000-0000-00000D250000}"/>
    <cellStyle name="Prozent 3 8 4" xfId="9496" xr:uid="{00000000-0005-0000-0000-00000E250000}"/>
    <cellStyle name="Prozent 3 8 4 2" xfId="9497" xr:uid="{00000000-0005-0000-0000-00000F250000}"/>
    <cellStyle name="Prozent 3 8 4 3" xfId="9498" xr:uid="{00000000-0005-0000-0000-000010250000}"/>
    <cellStyle name="Prozent 3 8 4 4" xfId="9499" xr:uid="{00000000-0005-0000-0000-000011250000}"/>
    <cellStyle name="Prozent 3 8 5" xfId="9500" xr:uid="{00000000-0005-0000-0000-000012250000}"/>
    <cellStyle name="Prozent 3 8 5 2" xfId="9501" xr:uid="{00000000-0005-0000-0000-000013250000}"/>
    <cellStyle name="Prozent 3 8 5 3" xfId="9502" xr:uid="{00000000-0005-0000-0000-000014250000}"/>
    <cellStyle name="Prozent 3 8 5 4" xfId="9503" xr:uid="{00000000-0005-0000-0000-000015250000}"/>
    <cellStyle name="Prozent 3 8 6" xfId="9504" xr:uid="{00000000-0005-0000-0000-000016250000}"/>
    <cellStyle name="Prozent 3 8 7" xfId="9505" xr:uid="{00000000-0005-0000-0000-000017250000}"/>
    <cellStyle name="Prozent 3 8 8" xfId="9506" xr:uid="{00000000-0005-0000-0000-000018250000}"/>
    <cellStyle name="Prozent 3 9" xfId="9507" xr:uid="{00000000-0005-0000-0000-000019250000}"/>
    <cellStyle name="Prozent 3 9 2" xfId="9508" xr:uid="{00000000-0005-0000-0000-00001A250000}"/>
    <cellStyle name="Prozent 3 9 2 2" xfId="9509" xr:uid="{00000000-0005-0000-0000-00001B250000}"/>
    <cellStyle name="Prozent 3 9 2 2 2" xfId="9510" xr:uid="{00000000-0005-0000-0000-00001C250000}"/>
    <cellStyle name="Prozent 3 9 2 2 3" xfId="9511" xr:uid="{00000000-0005-0000-0000-00001D250000}"/>
    <cellStyle name="Prozent 3 9 2 2 4" xfId="9512" xr:uid="{00000000-0005-0000-0000-00001E250000}"/>
    <cellStyle name="Prozent 3 9 2 3" xfId="9513" xr:uid="{00000000-0005-0000-0000-00001F250000}"/>
    <cellStyle name="Prozent 3 9 2 4" xfId="9514" xr:uid="{00000000-0005-0000-0000-000020250000}"/>
    <cellStyle name="Prozent 3 9 2 5" xfId="9515" xr:uid="{00000000-0005-0000-0000-000021250000}"/>
    <cellStyle name="Prozent 3 9 3" xfId="9516" xr:uid="{00000000-0005-0000-0000-000022250000}"/>
    <cellStyle name="Prozent 3 9 3 2" xfId="9517" xr:uid="{00000000-0005-0000-0000-000023250000}"/>
    <cellStyle name="Prozent 3 9 3 3" xfId="9518" xr:uid="{00000000-0005-0000-0000-000024250000}"/>
    <cellStyle name="Prozent 3 9 3 4" xfId="9519" xr:uid="{00000000-0005-0000-0000-000025250000}"/>
    <cellStyle name="Prozent 3 9 4" xfId="9520" xr:uid="{00000000-0005-0000-0000-000026250000}"/>
    <cellStyle name="Prozent 3 9 4 2" xfId="9521" xr:uid="{00000000-0005-0000-0000-000027250000}"/>
    <cellStyle name="Prozent 3 9 4 3" xfId="9522" xr:uid="{00000000-0005-0000-0000-000028250000}"/>
    <cellStyle name="Prozent 3 9 4 4" xfId="9523" xr:uid="{00000000-0005-0000-0000-000029250000}"/>
    <cellStyle name="Prozent 3 9 5" xfId="9524" xr:uid="{00000000-0005-0000-0000-00002A250000}"/>
    <cellStyle name="Prozent 3 9 6" xfId="9525" xr:uid="{00000000-0005-0000-0000-00002B250000}"/>
    <cellStyle name="Prozent 3 9 7" xfId="9526" xr:uid="{00000000-0005-0000-0000-00002C250000}"/>
    <cellStyle name="Prozent 4" xfId="9527" xr:uid="{00000000-0005-0000-0000-00002D250000}"/>
    <cellStyle name="Prozent 4 2" xfId="9528" xr:uid="{00000000-0005-0000-0000-00002E250000}"/>
    <cellStyle name="Prozent 5" xfId="9529" xr:uid="{00000000-0005-0000-0000-00002F250000}"/>
    <cellStyle name="Prozent 6" xfId="25" xr:uid="{00000000-0005-0000-0000-000030250000}"/>
    <cellStyle name="Salida" xfId="9530" xr:uid="{00000000-0005-0000-0000-000031250000}"/>
    <cellStyle name="SAPBEXaggData" xfId="9531" xr:uid="{00000000-0005-0000-0000-000032250000}"/>
    <cellStyle name="SAPBEXaggData 2" xfId="9532" xr:uid="{00000000-0005-0000-0000-000033250000}"/>
    <cellStyle name="SAPBEXaggDataEmph" xfId="9533" xr:uid="{00000000-0005-0000-0000-000034250000}"/>
    <cellStyle name="SAPBEXaggDataEmph 2" xfId="9534" xr:uid="{00000000-0005-0000-0000-000035250000}"/>
    <cellStyle name="SAPBEXaggItem" xfId="9535" xr:uid="{00000000-0005-0000-0000-000036250000}"/>
    <cellStyle name="SAPBEXaggItem 2" xfId="9536" xr:uid="{00000000-0005-0000-0000-000037250000}"/>
    <cellStyle name="SAPBEXaggItemX" xfId="9537" xr:uid="{00000000-0005-0000-0000-000038250000}"/>
    <cellStyle name="SAPBEXchaText" xfId="9538" xr:uid="{00000000-0005-0000-0000-000039250000}"/>
    <cellStyle name="SAPBEXchaText 2" xfId="9539" xr:uid="{00000000-0005-0000-0000-00003A250000}"/>
    <cellStyle name="SAPBEXexcBad7" xfId="9540" xr:uid="{00000000-0005-0000-0000-00003B250000}"/>
    <cellStyle name="SAPBEXexcBad7 2" xfId="9541" xr:uid="{00000000-0005-0000-0000-00003C250000}"/>
    <cellStyle name="SAPBEXexcBad8" xfId="9542" xr:uid="{00000000-0005-0000-0000-00003D250000}"/>
    <cellStyle name="SAPBEXexcBad8 2" xfId="9543" xr:uid="{00000000-0005-0000-0000-00003E250000}"/>
    <cellStyle name="SAPBEXexcBad9" xfId="9544" xr:uid="{00000000-0005-0000-0000-00003F250000}"/>
    <cellStyle name="SAPBEXexcBad9 2" xfId="9545" xr:uid="{00000000-0005-0000-0000-000040250000}"/>
    <cellStyle name="SAPBEXexcCritical4" xfId="9546" xr:uid="{00000000-0005-0000-0000-000041250000}"/>
    <cellStyle name="SAPBEXexcCritical4 2" xfId="9547" xr:uid="{00000000-0005-0000-0000-000042250000}"/>
    <cellStyle name="SAPBEXexcCritical5" xfId="9548" xr:uid="{00000000-0005-0000-0000-000043250000}"/>
    <cellStyle name="SAPBEXexcCritical5 2" xfId="9549" xr:uid="{00000000-0005-0000-0000-000044250000}"/>
    <cellStyle name="SAPBEXexcCritical6" xfId="9550" xr:uid="{00000000-0005-0000-0000-000045250000}"/>
    <cellStyle name="SAPBEXexcCritical6 2" xfId="9551" xr:uid="{00000000-0005-0000-0000-000046250000}"/>
    <cellStyle name="SAPBEXexcGood1" xfId="9552" xr:uid="{00000000-0005-0000-0000-000047250000}"/>
    <cellStyle name="SAPBEXexcGood1 2" xfId="9553" xr:uid="{00000000-0005-0000-0000-000048250000}"/>
    <cellStyle name="SAPBEXexcGood2" xfId="9554" xr:uid="{00000000-0005-0000-0000-000049250000}"/>
    <cellStyle name="SAPBEXexcGood2 2" xfId="9555" xr:uid="{00000000-0005-0000-0000-00004A250000}"/>
    <cellStyle name="SAPBEXexcGood3" xfId="9556" xr:uid="{00000000-0005-0000-0000-00004B250000}"/>
    <cellStyle name="SAPBEXexcGood3 2" xfId="9557" xr:uid="{00000000-0005-0000-0000-00004C250000}"/>
    <cellStyle name="SAPBEXfilterDrill" xfId="9558" xr:uid="{00000000-0005-0000-0000-00004D250000}"/>
    <cellStyle name="SAPBEXfilterDrill 2" xfId="9559" xr:uid="{00000000-0005-0000-0000-00004E250000}"/>
    <cellStyle name="SAPBEXfilterItem" xfId="9560" xr:uid="{00000000-0005-0000-0000-00004F250000}"/>
    <cellStyle name="SAPBEXfilterText" xfId="9561" xr:uid="{00000000-0005-0000-0000-000050250000}"/>
    <cellStyle name="SAPBEXformats" xfId="9562" xr:uid="{00000000-0005-0000-0000-000051250000}"/>
    <cellStyle name="SAPBEXformats 2" xfId="9563" xr:uid="{00000000-0005-0000-0000-000052250000}"/>
    <cellStyle name="SAPBEXheaderItem" xfId="9564" xr:uid="{00000000-0005-0000-0000-000053250000}"/>
    <cellStyle name="SAPBEXheaderItem 2" xfId="9565" xr:uid="{00000000-0005-0000-0000-000054250000}"/>
    <cellStyle name="SAPBEXheaderText" xfId="9566" xr:uid="{00000000-0005-0000-0000-000055250000}"/>
    <cellStyle name="SAPBEXheaderText 2" xfId="9567" xr:uid="{00000000-0005-0000-0000-000056250000}"/>
    <cellStyle name="SAPBEXHLevel0" xfId="9568" xr:uid="{00000000-0005-0000-0000-000057250000}"/>
    <cellStyle name="SAPBEXHLevel0 2" xfId="9569" xr:uid="{00000000-0005-0000-0000-000058250000}"/>
    <cellStyle name="SAPBEXHLevel0X" xfId="9570" xr:uid="{00000000-0005-0000-0000-000059250000}"/>
    <cellStyle name="SAPBEXHLevel1" xfId="9571" xr:uid="{00000000-0005-0000-0000-00005A250000}"/>
    <cellStyle name="SAPBEXHLevel1 2" xfId="9572" xr:uid="{00000000-0005-0000-0000-00005B250000}"/>
    <cellStyle name="SAPBEXHLevel1X" xfId="9573" xr:uid="{00000000-0005-0000-0000-00005C250000}"/>
    <cellStyle name="SAPBEXHLevel2" xfId="9574" xr:uid="{00000000-0005-0000-0000-00005D250000}"/>
    <cellStyle name="SAPBEXHLevel2 2" xfId="9575" xr:uid="{00000000-0005-0000-0000-00005E250000}"/>
    <cellStyle name="SAPBEXHLevel2X" xfId="9576" xr:uid="{00000000-0005-0000-0000-00005F250000}"/>
    <cellStyle name="SAPBEXHLevel3" xfId="9577" xr:uid="{00000000-0005-0000-0000-000060250000}"/>
    <cellStyle name="SAPBEXHLevel3 2" xfId="9578" xr:uid="{00000000-0005-0000-0000-000061250000}"/>
    <cellStyle name="SAPBEXHLevel3X" xfId="9579" xr:uid="{00000000-0005-0000-0000-000062250000}"/>
    <cellStyle name="SAPBEXinputData" xfId="9580" xr:uid="{00000000-0005-0000-0000-000063250000}"/>
    <cellStyle name="SAPBEXItemHeader" xfId="9581" xr:uid="{00000000-0005-0000-0000-000064250000}"/>
    <cellStyle name="SAPBEXItemHeader 2" xfId="9582" xr:uid="{00000000-0005-0000-0000-000065250000}"/>
    <cellStyle name="SAPBEXresData" xfId="9583" xr:uid="{00000000-0005-0000-0000-000066250000}"/>
    <cellStyle name="SAPBEXresDataEmph" xfId="9584" xr:uid="{00000000-0005-0000-0000-000067250000}"/>
    <cellStyle name="SAPBEXresDataEmph 2" xfId="9585" xr:uid="{00000000-0005-0000-0000-000068250000}"/>
    <cellStyle name="SAPBEXresItem" xfId="9586" xr:uid="{00000000-0005-0000-0000-000069250000}"/>
    <cellStyle name="SAPBEXresItemX" xfId="9587" xr:uid="{00000000-0005-0000-0000-00006A250000}"/>
    <cellStyle name="SAPBEXstdData" xfId="9588" xr:uid="{00000000-0005-0000-0000-00006B250000}"/>
    <cellStyle name="SAPBEXstdData 2" xfId="9589" xr:uid="{00000000-0005-0000-0000-00006C250000}"/>
    <cellStyle name="SAPBEXstdData 2 2" xfId="9590" xr:uid="{00000000-0005-0000-0000-00006D250000}"/>
    <cellStyle name="SAPBEXstdData 2 2 2" xfId="9591" xr:uid="{00000000-0005-0000-0000-00006E250000}"/>
    <cellStyle name="SAPBEXstdData 2 2 3" xfId="9592" xr:uid="{00000000-0005-0000-0000-00006F250000}"/>
    <cellStyle name="SAPBEXstdData 2 2 4" xfId="9593" xr:uid="{00000000-0005-0000-0000-000070250000}"/>
    <cellStyle name="SAPBEXstdData 2 3" xfId="9594" xr:uid="{00000000-0005-0000-0000-000071250000}"/>
    <cellStyle name="SAPBEXstdData 2 3 2" xfId="9595" xr:uid="{00000000-0005-0000-0000-000072250000}"/>
    <cellStyle name="SAPBEXstdData 2 4" xfId="9596" xr:uid="{00000000-0005-0000-0000-000073250000}"/>
    <cellStyle name="SAPBEXstdData 2 5" xfId="9597" xr:uid="{00000000-0005-0000-0000-000074250000}"/>
    <cellStyle name="SAPBEXstdData 3" xfId="9598" xr:uid="{00000000-0005-0000-0000-000075250000}"/>
    <cellStyle name="SAPBEXstdData 3 2" xfId="9599" xr:uid="{00000000-0005-0000-0000-000076250000}"/>
    <cellStyle name="SAPBEXstdData 3 2 2" xfId="9600" xr:uid="{00000000-0005-0000-0000-000077250000}"/>
    <cellStyle name="SAPBEXstdData 3 2 3" xfId="9601" xr:uid="{00000000-0005-0000-0000-000078250000}"/>
    <cellStyle name="SAPBEXstdData 3 2 4" xfId="9602" xr:uid="{00000000-0005-0000-0000-000079250000}"/>
    <cellStyle name="SAPBEXstdData 3 3" xfId="9603" xr:uid="{00000000-0005-0000-0000-00007A250000}"/>
    <cellStyle name="SAPBEXstdData 3 3 2" xfId="9604" xr:uid="{00000000-0005-0000-0000-00007B250000}"/>
    <cellStyle name="SAPBEXstdData 3 4" xfId="9605" xr:uid="{00000000-0005-0000-0000-00007C250000}"/>
    <cellStyle name="SAPBEXstdData 4" xfId="9606" xr:uid="{00000000-0005-0000-0000-00007D250000}"/>
    <cellStyle name="SAPBEXstdData 4 2" xfId="9607" xr:uid="{00000000-0005-0000-0000-00007E250000}"/>
    <cellStyle name="SAPBEXstdData 4 2 2" xfId="9608" xr:uid="{00000000-0005-0000-0000-00007F250000}"/>
    <cellStyle name="SAPBEXstdData 4 2 3" xfId="9609" xr:uid="{00000000-0005-0000-0000-000080250000}"/>
    <cellStyle name="SAPBEXstdData 4 2 4" xfId="9610" xr:uid="{00000000-0005-0000-0000-000081250000}"/>
    <cellStyle name="SAPBEXstdData 4 3" xfId="9611" xr:uid="{00000000-0005-0000-0000-000082250000}"/>
    <cellStyle name="SAPBEXstdData 4 3 2" xfId="9612" xr:uid="{00000000-0005-0000-0000-000083250000}"/>
    <cellStyle name="SAPBEXstdData 4 4" xfId="9613" xr:uid="{00000000-0005-0000-0000-000084250000}"/>
    <cellStyle name="SAPBEXstdData 5" xfId="9614" xr:uid="{00000000-0005-0000-0000-000085250000}"/>
    <cellStyle name="SAPBEXstdData 5 2" xfId="9615" xr:uid="{00000000-0005-0000-0000-000086250000}"/>
    <cellStyle name="SAPBEXstdData 5 2 2" xfId="9616" xr:uid="{00000000-0005-0000-0000-000087250000}"/>
    <cellStyle name="SAPBEXstdData 5 2 3" xfId="9617" xr:uid="{00000000-0005-0000-0000-000088250000}"/>
    <cellStyle name="SAPBEXstdData 5 2 4" xfId="9618" xr:uid="{00000000-0005-0000-0000-000089250000}"/>
    <cellStyle name="SAPBEXstdData 5 3" xfId="9619" xr:uid="{00000000-0005-0000-0000-00008A250000}"/>
    <cellStyle name="SAPBEXstdData 5 3 2" xfId="9620" xr:uid="{00000000-0005-0000-0000-00008B250000}"/>
    <cellStyle name="SAPBEXstdData 5 4" xfId="9621" xr:uid="{00000000-0005-0000-0000-00008C250000}"/>
    <cellStyle name="SAPBEXstdData 6" xfId="9622" xr:uid="{00000000-0005-0000-0000-00008D250000}"/>
    <cellStyle name="SAPBEXstdData 6 2" xfId="9623" xr:uid="{00000000-0005-0000-0000-00008E250000}"/>
    <cellStyle name="SAPBEXstdData 6 2 2" xfId="9624" xr:uid="{00000000-0005-0000-0000-00008F250000}"/>
    <cellStyle name="SAPBEXstdData 6 2 3" xfId="9625" xr:uid="{00000000-0005-0000-0000-000090250000}"/>
    <cellStyle name="SAPBEXstdData 6 2 4" xfId="9626" xr:uid="{00000000-0005-0000-0000-000091250000}"/>
    <cellStyle name="SAPBEXstdData 6 3" xfId="9627" xr:uid="{00000000-0005-0000-0000-000092250000}"/>
    <cellStyle name="SAPBEXstdData 6 3 2" xfId="9628" xr:uid="{00000000-0005-0000-0000-000093250000}"/>
    <cellStyle name="SAPBEXstdData 6 4" xfId="9629" xr:uid="{00000000-0005-0000-0000-000094250000}"/>
    <cellStyle name="SAPBEXstdData 7" xfId="9630" xr:uid="{00000000-0005-0000-0000-000095250000}"/>
    <cellStyle name="SAPBEXstdData 7 2" xfId="9631" xr:uid="{00000000-0005-0000-0000-000096250000}"/>
    <cellStyle name="SAPBEXstdData 7 2 2" xfId="9632" xr:uid="{00000000-0005-0000-0000-000097250000}"/>
    <cellStyle name="SAPBEXstdData 7 2 3" xfId="9633" xr:uid="{00000000-0005-0000-0000-000098250000}"/>
    <cellStyle name="SAPBEXstdData 7 2 4" xfId="9634" xr:uid="{00000000-0005-0000-0000-000099250000}"/>
    <cellStyle name="SAPBEXstdData 7 3" xfId="9635" xr:uid="{00000000-0005-0000-0000-00009A250000}"/>
    <cellStyle name="SAPBEXstdData 7 3 2" xfId="9636" xr:uid="{00000000-0005-0000-0000-00009B250000}"/>
    <cellStyle name="SAPBEXstdData 7 4" xfId="9637" xr:uid="{00000000-0005-0000-0000-00009C250000}"/>
    <cellStyle name="SAPBEXstdData 8" xfId="9638" xr:uid="{00000000-0005-0000-0000-00009D250000}"/>
    <cellStyle name="SAPBEXstdData 8 2" xfId="9639" xr:uid="{00000000-0005-0000-0000-00009E250000}"/>
    <cellStyle name="SAPBEXstdData 8 2 2" xfId="9640" xr:uid="{00000000-0005-0000-0000-00009F250000}"/>
    <cellStyle name="SAPBEXstdData 8 2 3" xfId="9641" xr:uid="{00000000-0005-0000-0000-0000A0250000}"/>
    <cellStyle name="SAPBEXstdData 8 2 4" xfId="9642" xr:uid="{00000000-0005-0000-0000-0000A1250000}"/>
    <cellStyle name="SAPBEXstdData 8 3" xfId="9643" xr:uid="{00000000-0005-0000-0000-0000A2250000}"/>
    <cellStyle name="SAPBEXstdData 8 3 2" xfId="9644" xr:uid="{00000000-0005-0000-0000-0000A3250000}"/>
    <cellStyle name="SAPBEXstdData 8 4" xfId="9645" xr:uid="{00000000-0005-0000-0000-0000A4250000}"/>
    <cellStyle name="SAPBEXstdData 9" xfId="9646" xr:uid="{00000000-0005-0000-0000-0000A5250000}"/>
    <cellStyle name="SAPBEXstdDataEmph" xfId="9647" xr:uid="{00000000-0005-0000-0000-0000A6250000}"/>
    <cellStyle name="SAPBEXstdDataEmph 2" xfId="9648" xr:uid="{00000000-0005-0000-0000-0000A7250000}"/>
    <cellStyle name="SAPBEXstdItem" xfId="9649" xr:uid="{00000000-0005-0000-0000-0000A8250000}"/>
    <cellStyle name="SAPBEXstdItem 2" xfId="9650" xr:uid="{00000000-0005-0000-0000-0000A9250000}"/>
    <cellStyle name="SAPBEXstdItemX" xfId="9651" xr:uid="{00000000-0005-0000-0000-0000AA250000}"/>
    <cellStyle name="SAPBEXtitle" xfId="9652" xr:uid="{00000000-0005-0000-0000-0000AB250000}"/>
    <cellStyle name="SAPBEXunassignedItem" xfId="9653" xr:uid="{00000000-0005-0000-0000-0000AC250000}"/>
    <cellStyle name="SAPBEXunassignedItem 2" xfId="9654" xr:uid="{00000000-0005-0000-0000-0000AD250000}"/>
    <cellStyle name="SAPBEXundefined" xfId="9655" xr:uid="{00000000-0005-0000-0000-0000AE250000}"/>
    <cellStyle name="Schlecht 2" xfId="9656" xr:uid="{00000000-0005-0000-0000-0000AF250000}"/>
    <cellStyle name="Schlecht 2 2" xfId="9657" xr:uid="{00000000-0005-0000-0000-0000B0250000}"/>
    <cellStyle name="Schlecht 3" xfId="9658" xr:uid="{00000000-0005-0000-0000-0000B1250000}"/>
    <cellStyle name="Schlecht 4" xfId="9659" xr:uid="{00000000-0005-0000-0000-0000B2250000}"/>
    <cellStyle name="Schlecht 5" xfId="9660" xr:uid="{00000000-0005-0000-0000-0000B3250000}"/>
    <cellStyle name="Schlecht 6" xfId="9661" xr:uid="{00000000-0005-0000-0000-0000B4250000}"/>
    <cellStyle name="SEM-BPS-data" xfId="9662" xr:uid="{00000000-0005-0000-0000-0000B5250000}"/>
    <cellStyle name="SEM-BPS-head" xfId="9663" xr:uid="{00000000-0005-0000-0000-0000B6250000}"/>
    <cellStyle name="SEM-BPS-headdata" xfId="9664" xr:uid="{00000000-0005-0000-0000-0000B7250000}"/>
    <cellStyle name="SEM-BPS-headkey" xfId="9665" xr:uid="{00000000-0005-0000-0000-0000B8250000}"/>
    <cellStyle name="SEM-BPS-input-on" xfId="9666" xr:uid="{00000000-0005-0000-0000-0000B9250000}"/>
    <cellStyle name="SEM-BPS-key" xfId="9667" xr:uid="{00000000-0005-0000-0000-0000BA250000}"/>
    <cellStyle name="SEM-BPS-sub1" xfId="9668" xr:uid="{00000000-0005-0000-0000-0000BB250000}"/>
    <cellStyle name="SEM-BPS-sub2" xfId="9669" xr:uid="{00000000-0005-0000-0000-0000BC250000}"/>
    <cellStyle name="SEM-BPS-total" xfId="9670" xr:uid="{00000000-0005-0000-0000-0000BD250000}"/>
    <cellStyle name="Separador de milhares [0]_Liste der Fertigungsmittel Brasilien 06.09.00 nach OPL v41 3.9.00" xfId="9671" xr:uid="{00000000-0005-0000-0000-0000BE250000}"/>
    <cellStyle name="Separador de milhares_Backup - TKA-KMMx_Após Workshop_Agrupamento Monats" xfId="9672" xr:uid="{00000000-0005-0000-0000-0000BF250000}"/>
    <cellStyle name="Sheet Title" xfId="9673" xr:uid="{00000000-0005-0000-0000-0000C0250000}"/>
    <cellStyle name="Standard" xfId="0" builtinId="0"/>
    <cellStyle name="Standard 10" xfId="9674" xr:uid="{00000000-0005-0000-0000-0000C2250000}"/>
    <cellStyle name="Standard 10 10" xfId="11" xr:uid="{00000000-0005-0000-0000-0000C3250000}"/>
    <cellStyle name="Standard 10 10 2" xfId="17381" xr:uid="{00000000-0005-0000-0000-0000C4250000}"/>
    <cellStyle name="Standard 10 2" xfId="9675" xr:uid="{00000000-0005-0000-0000-0000C5250000}"/>
    <cellStyle name="Standard 11" xfId="9676" xr:uid="{00000000-0005-0000-0000-0000C6250000}"/>
    <cellStyle name="Standard 11 2" xfId="9677" xr:uid="{00000000-0005-0000-0000-0000C7250000}"/>
    <cellStyle name="Standard 12" xfId="9678" xr:uid="{00000000-0005-0000-0000-0000C8250000}"/>
    <cellStyle name="Standard 12 10" xfId="9679" xr:uid="{00000000-0005-0000-0000-0000C9250000}"/>
    <cellStyle name="Standard 12 10 2" xfId="9680" xr:uid="{00000000-0005-0000-0000-0000CA250000}"/>
    <cellStyle name="Standard 12 10 3" xfId="9681" xr:uid="{00000000-0005-0000-0000-0000CB250000}"/>
    <cellStyle name="Standard 12 10 4" xfId="9682" xr:uid="{00000000-0005-0000-0000-0000CC250000}"/>
    <cellStyle name="Standard 12 11" xfId="9683" xr:uid="{00000000-0005-0000-0000-0000CD250000}"/>
    <cellStyle name="Standard 12 12" xfId="9684" xr:uid="{00000000-0005-0000-0000-0000CE250000}"/>
    <cellStyle name="Standard 12 13" xfId="9685" xr:uid="{00000000-0005-0000-0000-0000CF250000}"/>
    <cellStyle name="Standard 12 2" xfId="9686" xr:uid="{00000000-0005-0000-0000-0000D0250000}"/>
    <cellStyle name="Standard 12 2 10" xfId="9687" xr:uid="{00000000-0005-0000-0000-0000D1250000}"/>
    <cellStyle name="Standard 12 2 2" xfId="9688" xr:uid="{00000000-0005-0000-0000-0000D2250000}"/>
    <cellStyle name="Standard 12 2 2 2" xfId="9689" xr:uid="{00000000-0005-0000-0000-0000D3250000}"/>
    <cellStyle name="Standard 12 2 2 2 2" xfId="9690" xr:uid="{00000000-0005-0000-0000-0000D4250000}"/>
    <cellStyle name="Standard 12 2 2 2 2 2" xfId="9691" xr:uid="{00000000-0005-0000-0000-0000D5250000}"/>
    <cellStyle name="Standard 12 2 2 2 2 2 2" xfId="9692" xr:uid="{00000000-0005-0000-0000-0000D6250000}"/>
    <cellStyle name="Standard 12 2 2 2 2 2 3" xfId="9693" xr:uid="{00000000-0005-0000-0000-0000D7250000}"/>
    <cellStyle name="Standard 12 2 2 2 2 2 4" xfId="9694" xr:uid="{00000000-0005-0000-0000-0000D8250000}"/>
    <cellStyle name="Standard 12 2 2 2 2 3" xfId="9695" xr:uid="{00000000-0005-0000-0000-0000D9250000}"/>
    <cellStyle name="Standard 12 2 2 2 2 4" xfId="9696" xr:uid="{00000000-0005-0000-0000-0000DA250000}"/>
    <cellStyle name="Standard 12 2 2 2 2 5" xfId="9697" xr:uid="{00000000-0005-0000-0000-0000DB250000}"/>
    <cellStyle name="Standard 12 2 2 2 3" xfId="9698" xr:uid="{00000000-0005-0000-0000-0000DC250000}"/>
    <cellStyle name="Standard 12 2 2 2 3 2" xfId="9699" xr:uid="{00000000-0005-0000-0000-0000DD250000}"/>
    <cellStyle name="Standard 12 2 2 2 3 3" xfId="9700" xr:uid="{00000000-0005-0000-0000-0000DE250000}"/>
    <cellStyle name="Standard 12 2 2 2 3 4" xfId="9701" xr:uid="{00000000-0005-0000-0000-0000DF250000}"/>
    <cellStyle name="Standard 12 2 2 2 4" xfId="9702" xr:uid="{00000000-0005-0000-0000-0000E0250000}"/>
    <cellStyle name="Standard 12 2 2 2 5" xfId="9703" xr:uid="{00000000-0005-0000-0000-0000E1250000}"/>
    <cellStyle name="Standard 12 2 2 2 6" xfId="9704" xr:uid="{00000000-0005-0000-0000-0000E2250000}"/>
    <cellStyle name="Standard 12 2 2 3" xfId="9705" xr:uid="{00000000-0005-0000-0000-0000E3250000}"/>
    <cellStyle name="Standard 12 2 2 3 2" xfId="9706" xr:uid="{00000000-0005-0000-0000-0000E4250000}"/>
    <cellStyle name="Standard 12 2 2 3 2 2" xfId="9707" xr:uid="{00000000-0005-0000-0000-0000E5250000}"/>
    <cellStyle name="Standard 12 2 2 3 2 3" xfId="9708" xr:uid="{00000000-0005-0000-0000-0000E6250000}"/>
    <cellStyle name="Standard 12 2 2 3 2 4" xfId="9709" xr:uid="{00000000-0005-0000-0000-0000E7250000}"/>
    <cellStyle name="Standard 12 2 2 3 3" xfId="9710" xr:uid="{00000000-0005-0000-0000-0000E8250000}"/>
    <cellStyle name="Standard 12 2 2 3 4" xfId="9711" xr:uid="{00000000-0005-0000-0000-0000E9250000}"/>
    <cellStyle name="Standard 12 2 2 3 5" xfId="9712" xr:uid="{00000000-0005-0000-0000-0000EA250000}"/>
    <cellStyle name="Standard 12 2 2 4" xfId="9713" xr:uid="{00000000-0005-0000-0000-0000EB250000}"/>
    <cellStyle name="Standard 12 2 2 4 2" xfId="9714" xr:uid="{00000000-0005-0000-0000-0000EC250000}"/>
    <cellStyle name="Standard 12 2 2 4 3" xfId="9715" xr:uid="{00000000-0005-0000-0000-0000ED250000}"/>
    <cellStyle name="Standard 12 2 2 4 4" xfId="9716" xr:uid="{00000000-0005-0000-0000-0000EE250000}"/>
    <cellStyle name="Standard 12 2 2 5" xfId="9717" xr:uid="{00000000-0005-0000-0000-0000EF250000}"/>
    <cellStyle name="Standard 12 2 2 5 2" xfId="9718" xr:uid="{00000000-0005-0000-0000-0000F0250000}"/>
    <cellStyle name="Standard 12 2 2 5 3" xfId="9719" xr:uid="{00000000-0005-0000-0000-0000F1250000}"/>
    <cellStyle name="Standard 12 2 2 5 4" xfId="9720" xr:uid="{00000000-0005-0000-0000-0000F2250000}"/>
    <cellStyle name="Standard 12 2 2 6" xfId="9721" xr:uid="{00000000-0005-0000-0000-0000F3250000}"/>
    <cellStyle name="Standard 12 2 2 7" xfId="9722" xr:uid="{00000000-0005-0000-0000-0000F4250000}"/>
    <cellStyle name="Standard 12 2 2 8" xfId="9723" xr:uid="{00000000-0005-0000-0000-0000F5250000}"/>
    <cellStyle name="Standard 12 2 3" xfId="9724" xr:uid="{00000000-0005-0000-0000-0000F6250000}"/>
    <cellStyle name="Standard 12 2 3 2" xfId="9725" xr:uid="{00000000-0005-0000-0000-0000F7250000}"/>
    <cellStyle name="Standard 12 2 3 2 2" xfId="9726" xr:uid="{00000000-0005-0000-0000-0000F8250000}"/>
    <cellStyle name="Standard 12 2 3 2 2 2" xfId="9727" xr:uid="{00000000-0005-0000-0000-0000F9250000}"/>
    <cellStyle name="Standard 12 2 3 2 2 2 2" xfId="9728" xr:uid="{00000000-0005-0000-0000-0000FA250000}"/>
    <cellStyle name="Standard 12 2 3 2 2 2 3" xfId="9729" xr:uid="{00000000-0005-0000-0000-0000FB250000}"/>
    <cellStyle name="Standard 12 2 3 2 2 2 4" xfId="9730" xr:uid="{00000000-0005-0000-0000-0000FC250000}"/>
    <cellStyle name="Standard 12 2 3 2 2 3" xfId="9731" xr:uid="{00000000-0005-0000-0000-0000FD250000}"/>
    <cellStyle name="Standard 12 2 3 2 2 4" xfId="9732" xr:uid="{00000000-0005-0000-0000-0000FE250000}"/>
    <cellStyle name="Standard 12 2 3 2 2 5" xfId="9733" xr:uid="{00000000-0005-0000-0000-0000FF250000}"/>
    <cellStyle name="Standard 12 2 3 2 3" xfId="9734" xr:uid="{00000000-0005-0000-0000-000000260000}"/>
    <cellStyle name="Standard 12 2 3 2 3 2" xfId="9735" xr:uid="{00000000-0005-0000-0000-000001260000}"/>
    <cellStyle name="Standard 12 2 3 2 3 3" xfId="9736" xr:uid="{00000000-0005-0000-0000-000002260000}"/>
    <cellStyle name="Standard 12 2 3 2 3 4" xfId="9737" xr:uid="{00000000-0005-0000-0000-000003260000}"/>
    <cellStyle name="Standard 12 2 3 2 4" xfId="9738" xr:uid="{00000000-0005-0000-0000-000004260000}"/>
    <cellStyle name="Standard 12 2 3 2 5" xfId="9739" xr:uid="{00000000-0005-0000-0000-000005260000}"/>
    <cellStyle name="Standard 12 2 3 2 6" xfId="9740" xr:uid="{00000000-0005-0000-0000-000006260000}"/>
    <cellStyle name="Standard 12 2 3 3" xfId="9741" xr:uid="{00000000-0005-0000-0000-000007260000}"/>
    <cellStyle name="Standard 12 2 3 3 2" xfId="9742" xr:uid="{00000000-0005-0000-0000-000008260000}"/>
    <cellStyle name="Standard 12 2 3 3 2 2" xfId="9743" xr:uid="{00000000-0005-0000-0000-000009260000}"/>
    <cellStyle name="Standard 12 2 3 3 2 3" xfId="9744" xr:uid="{00000000-0005-0000-0000-00000A260000}"/>
    <cellStyle name="Standard 12 2 3 3 2 4" xfId="9745" xr:uid="{00000000-0005-0000-0000-00000B260000}"/>
    <cellStyle name="Standard 12 2 3 3 3" xfId="9746" xr:uid="{00000000-0005-0000-0000-00000C260000}"/>
    <cellStyle name="Standard 12 2 3 3 4" xfId="9747" xr:uid="{00000000-0005-0000-0000-00000D260000}"/>
    <cellStyle name="Standard 12 2 3 3 5" xfId="9748" xr:uid="{00000000-0005-0000-0000-00000E260000}"/>
    <cellStyle name="Standard 12 2 3 4" xfId="9749" xr:uid="{00000000-0005-0000-0000-00000F260000}"/>
    <cellStyle name="Standard 12 2 3 4 2" xfId="9750" xr:uid="{00000000-0005-0000-0000-000010260000}"/>
    <cellStyle name="Standard 12 2 3 4 3" xfId="9751" xr:uid="{00000000-0005-0000-0000-000011260000}"/>
    <cellStyle name="Standard 12 2 3 4 4" xfId="9752" xr:uid="{00000000-0005-0000-0000-000012260000}"/>
    <cellStyle name="Standard 12 2 3 5" xfId="9753" xr:uid="{00000000-0005-0000-0000-000013260000}"/>
    <cellStyle name="Standard 12 2 3 5 2" xfId="9754" xr:uid="{00000000-0005-0000-0000-000014260000}"/>
    <cellStyle name="Standard 12 2 3 5 3" xfId="9755" xr:uid="{00000000-0005-0000-0000-000015260000}"/>
    <cellStyle name="Standard 12 2 3 5 4" xfId="9756" xr:uid="{00000000-0005-0000-0000-000016260000}"/>
    <cellStyle name="Standard 12 2 3 6" xfId="9757" xr:uid="{00000000-0005-0000-0000-000017260000}"/>
    <cellStyle name="Standard 12 2 3 7" xfId="9758" xr:uid="{00000000-0005-0000-0000-000018260000}"/>
    <cellStyle name="Standard 12 2 3 8" xfId="9759" xr:uid="{00000000-0005-0000-0000-000019260000}"/>
    <cellStyle name="Standard 12 2 4" xfId="9760" xr:uid="{00000000-0005-0000-0000-00001A260000}"/>
    <cellStyle name="Standard 12 2 4 2" xfId="9761" xr:uid="{00000000-0005-0000-0000-00001B260000}"/>
    <cellStyle name="Standard 12 2 4 2 2" xfId="9762" xr:uid="{00000000-0005-0000-0000-00001C260000}"/>
    <cellStyle name="Standard 12 2 4 2 2 2" xfId="9763" xr:uid="{00000000-0005-0000-0000-00001D260000}"/>
    <cellStyle name="Standard 12 2 4 2 2 3" xfId="9764" xr:uid="{00000000-0005-0000-0000-00001E260000}"/>
    <cellStyle name="Standard 12 2 4 2 2 4" xfId="9765" xr:uid="{00000000-0005-0000-0000-00001F260000}"/>
    <cellStyle name="Standard 12 2 4 2 3" xfId="9766" xr:uid="{00000000-0005-0000-0000-000020260000}"/>
    <cellStyle name="Standard 12 2 4 2 4" xfId="9767" xr:uid="{00000000-0005-0000-0000-000021260000}"/>
    <cellStyle name="Standard 12 2 4 2 5" xfId="9768" xr:uid="{00000000-0005-0000-0000-000022260000}"/>
    <cellStyle name="Standard 12 2 4 3" xfId="9769" xr:uid="{00000000-0005-0000-0000-000023260000}"/>
    <cellStyle name="Standard 12 2 4 3 2" xfId="9770" xr:uid="{00000000-0005-0000-0000-000024260000}"/>
    <cellStyle name="Standard 12 2 4 3 3" xfId="9771" xr:uid="{00000000-0005-0000-0000-000025260000}"/>
    <cellStyle name="Standard 12 2 4 3 4" xfId="9772" xr:uid="{00000000-0005-0000-0000-000026260000}"/>
    <cellStyle name="Standard 12 2 4 4" xfId="9773" xr:uid="{00000000-0005-0000-0000-000027260000}"/>
    <cellStyle name="Standard 12 2 4 5" xfId="9774" xr:uid="{00000000-0005-0000-0000-000028260000}"/>
    <cellStyle name="Standard 12 2 4 6" xfId="9775" xr:uid="{00000000-0005-0000-0000-000029260000}"/>
    <cellStyle name="Standard 12 2 5" xfId="9776" xr:uid="{00000000-0005-0000-0000-00002A260000}"/>
    <cellStyle name="Standard 12 2 5 2" xfId="9777" xr:uid="{00000000-0005-0000-0000-00002B260000}"/>
    <cellStyle name="Standard 12 2 5 2 2" xfId="9778" xr:uid="{00000000-0005-0000-0000-00002C260000}"/>
    <cellStyle name="Standard 12 2 5 2 3" xfId="9779" xr:uid="{00000000-0005-0000-0000-00002D260000}"/>
    <cellStyle name="Standard 12 2 5 2 4" xfId="9780" xr:uid="{00000000-0005-0000-0000-00002E260000}"/>
    <cellStyle name="Standard 12 2 5 3" xfId="9781" xr:uid="{00000000-0005-0000-0000-00002F260000}"/>
    <cellStyle name="Standard 12 2 5 4" xfId="9782" xr:uid="{00000000-0005-0000-0000-000030260000}"/>
    <cellStyle name="Standard 12 2 5 5" xfId="9783" xr:uid="{00000000-0005-0000-0000-000031260000}"/>
    <cellStyle name="Standard 12 2 6" xfId="9784" xr:uid="{00000000-0005-0000-0000-000032260000}"/>
    <cellStyle name="Standard 12 2 6 2" xfId="9785" xr:uid="{00000000-0005-0000-0000-000033260000}"/>
    <cellStyle name="Standard 12 2 6 3" xfId="9786" xr:uid="{00000000-0005-0000-0000-000034260000}"/>
    <cellStyle name="Standard 12 2 6 4" xfId="9787" xr:uid="{00000000-0005-0000-0000-000035260000}"/>
    <cellStyle name="Standard 12 2 7" xfId="9788" xr:uid="{00000000-0005-0000-0000-000036260000}"/>
    <cellStyle name="Standard 12 2 7 2" xfId="9789" xr:uid="{00000000-0005-0000-0000-000037260000}"/>
    <cellStyle name="Standard 12 2 7 3" xfId="9790" xr:uid="{00000000-0005-0000-0000-000038260000}"/>
    <cellStyle name="Standard 12 2 7 4" xfId="9791" xr:uid="{00000000-0005-0000-0000-000039260000}"/>
    <cellStyle name="Standard 12 2 8" xfId="9792" xr:uid="{00000000-0005-0000-0000-00003A260000}"/>
    <cellStyle name="Standard 12 2 9" xfId="9793" xr:uid="{00000000-0005-0000-0000-00003B260000}"/>
    <cellStyle name="Standard 12 3" xfId="9794" xr:uid="{00000000-0005-0000-0000-00003C260000}"/>
    <cellStyle name="Standard 12 3 2" xfId="9795" xr:uid="{00000000-0005-0000-0000-00003D260000}"/>
    <cellStyle name="Standard 12 3 2 2" xfId="9796" xr:uid="{00000000-0005-0000-0000-00003E260000}"/>
    <cellStyle name="Standard 12 3 2 2 2" xfId="9797" xr:uid="{00000000-0005-0000-0000-00003F260000}"/>
    <cellStyle name="Standard 12 3 2 2 2 2" xfId="9798" xr:uid="{00000000-0005-0000-0000-000040260000}"/>
    <cellStyle name="Standard 12 3 2 2 2 3" xfId="9799" xr:uid="{00000000-0005-0000-0000-000041260000}"/>
    <cellStyle name="Standard 12 3 2 2 2 4" xfId="9800" xr:uid="{00000000-0005-0000-0000-000042260000}"/>
    <cellStyle name="Standard 12 3 2 2 3" xfId="9801" xr:uid="{00000000-0005-0000-0000-000043260000}"/>
    <cellStyle name="Standard 12 3 2 2 4" xfId="9802" xr:uid="{00000000-0005-0000-0000-000044260000}"/>
    <cellStyle name="Standard 12 3 2 2 5" xfId="9803" xr:uid="{00000000-0005-0000-0000-000045260000}"/>
    <cellStyle name="Standard 12 3 2 3" xfId="9804" xr:uid="{00000000-0005-0000-0000-000046260000}"/>
    <cellStyle name="Standard 12 3 2 3 2" xfId="9805" xr:uid="{00000000-0005-0000-0000-000047260000}"/>
    <cellStyle name="Standard 12 3 2 3 3" xfId="9806" xr:uid="{00000000-0005-0000-0000-000048260000}"/>
    <cellStyle name="Standard 12 3 2 3 4" xfId="9807" xr:uid="{00000000-0005-0000-0000-000049260000}"/>
    <cellStyle name="Standard 12 3 2 4" xfId="9808" xr:uid="{00000000-0005-0000-0000-00004A260000}"/>
    <cellStyle name="Standard 12 3 2 5" xfId="9809" xr:uid="{00000000-0005-0000-0000-00004B260000}"/>
    <cellStyle name="Standard 12 3 2 6" xfId="9810" xr:uid="{00000000-0005-0000-0000-00004C260000}"/>
    <cellStyle name="Standard 12 3 3" xfId="9811" xr:uid="{00000000-0005-0000-0000-00004D260000}"/>
    <cellStyle name="Standard 12 3 3 2" xfId="9812" xr:uid="{00000000-0005-0000-0000-00004E260000}"/>
    <cellStyle name="Standard 12 3 3 2 2" xfId="9813" xr:uid="{00000000-0005-0000-0000-00004F260000}"/>
    <cellStyle name="Standard 12 3 3 2 3" xfId="9814" xr:uid="{00000000-0005-0000-0000-000050260000}"/>
    <cellStyle name="Standard 12 3 3 2 4" xfId="9815" xr:uid="{00000000-0005-0000-0000-000051260000}"/>
    <cellStyle name="Standard 12 3 3 3" xfId="9816" xr:uid="{00000000-0005-0000-0000-000052260000}"/>
    <cellStyle name="Standard 12 3 3 4" xfId="9817" xr:uid="{00000000-0005-0000-0000-000053260000}"/>
    <cellStyle name="Standard 12 3 3 5" xfId="9818" xr:uid="{00000000-0005-0000-0000-000054260000}"/>
    <cellStyle name="Standard 12 3 4" xfId="9819" xr:uid="{00000000-0005-0000-0000-000055260000}"/>
    <cellStyle name="Standard 12 3 4 2" xfId="9820" xr:uid="{00000000-0005-0000-0000-000056260000}"/>
    <cellStyle name="Standard 12 3 4 3" xfId="9821" xr:uid="{00000000-0005-0000-0000-000057260000}"/>
    <cellStyle name="Standard 12 3 4 4" xfId="9822" xr:uid="{00000000-0005-0000-0000-000058260000}"/>
    <cellStyle name="Standard 12 3 5" xfId="9823" xr:uid="{00000000-0005-0000-0000-000059260000}"/>
    <cellStyle name="Standard 12 3 5 2" xfId="9824" xr:uid="{00000000-0005-0000-0000-00005A260000}"/>
    <cellStyle name="Standard 12 3 5 3" xfId="9825" xr:uid="{00000000-0005-0000-0000-00005B260000}"/>
    <cellStyle name="Standard 12 3 5 4" xfId="9826" xr:uid="{00000000-0005-0000-0000-00005C260000}"/>
    <cellStyle name="Standard 12 3 6" xfId="9827" xr:uid="{00000000-0005-0000-0000-00005D260000}"/>
    <cellStyle name="Standard 12 3 7" xfId="9828" xr:uid="{00000000-0005-0000-0000-00005E260000}"/>
    <cellStyle name="Standard 12 3 8" xfId="9829" xr:uid="{00000000-0005-0000-0000-00005F260000}"/>
    <cellStyle name="Standard 12 4" xfId="9830" xr:uid="{00000000-0005-0000-0000-000060260000}"/>
    <cellStyle name="Standard 12 4 2" xfId="9831" xr:uid="{00000000-0005-0000-0000-000061260000}"/>
    <cellStyle name="Standard 12 4 2 2" xfId="9832" xr:uid="{00000000-0005-0000-0000-000062260000}"/>
    <cellStyle name="Standard 12 4 2 2 2" xfId="9833" xr:uid="{00000000-0005-0000-0000-000063260000}"/>
    <cellStyle name="Standard 12 4 2 2 2 2" xfId="9834" xr:uid="{00000000-0005-0000-0000-000064260000}"/>
    <cellStyle name="Standard 12 4 2 2 2 3" xfId="9835" xr:uid="{00000000-0005-0000-0000-000065260000}"/>
    <cellStyle name="Standard 12 4 2 2 2 4" xfId="9836" xr:uid="{00000000-0005-0000-0000-000066260000}"/>
    <cellStyle name="Standard 12 4 2 2 3" xfId="9837" xr:uid="{00000000-0005-0000-0000-000067260000}"/>
    <cellStyle name="Standard 12 4 2 2 4" xfId="9838" xr:uid="{00000000-0005-0000-0000-000068260000}"/>
    <cellStyle name="Standard 12 4 2 2 5" xfId="9839" xr:uid="{00000000-0005-0000-0000-000069260000}"/>
    <cellStyle name="Standard 12 4 2 3" xfId="9840" xr:uid="{00000000-0005-0000-0000-00006A260000}"/>
    <cellStyle name="Standard 12 4 2 3 2" xfId="9841" xr:uid="{00000000-0005-0000-0000-00006B260000}"/>
    <cellStyle name="Standard 12 4 2 3 3" xfId="9842" xr:uid="{00000000-0005-0000-0000-00006C260000}"/>
    <cellStyle name="Standard 12 4 2 3 4" xfId="9843" xr:uid="{00000000-0005-0000-0000-00006D260000}"/>
    <cellStyle name="Standard 12 4 2 4" xfId="9844" xr:uid="{00000000-0005-0000-0000-00006E260000}"/>
    <cellStyle name="Standard 12 4 2 5" xfId="9845" xr:uid="{00000000-0005-0000-0000-00006F260000}"/>
    <cellStyle name="Standard 12 4 2 6" xfId="9846" xr:uid="{00000000-0005-0000-0000-000070260000}"/>
    <cellStyle name="Standard 12 4 3" xfId="9847" xr:uid="{00000000-0005-0000-0000-000071260000}"/>
    <cellStyle name="Standard 12 4 3 2" xfId="9848" xr:uid="{00000000-0005-0000-0000-000072260000}"/>
    <cellStyle name="Standard 12 4 3 2 2" xfId="9849" xr:uid="{00000000-0005-0000-0000-000073260000}"/>
    <cellStyle name="Standard 12 4 3 2 3" xfId="9850" xr:uid="{00000000-0005-0000-0000-000074260000}"/>
    <cellStyle name="Standard 12 4 3 2 4" xfId="9851" xr:uid="{00000000-0005-0000-0000-000075260000}"/>
    <cellStyle name="Standard 12 4 3 3" xfId="9852" xr:uid="{00000000-0005-0000-0000-000076260000}"/>
    <cellStyle name="Standard 12 4 3 4" xfId="9853" xr:uid="{00000000-0005-0000-0000-000077260000}"/>
    <cellStyle name="Standard 12 4 3 5" xfId="9854" xr:uid="{00000000-0005-0000-0000-000078260000}"/>
    <cellStyle name="Standard 12 4 4" xfId="9855" xr:uid="{00000000-0005-0000-0000-000079260000}"/>
    <cellStyle name="Standard 12 4 4 2" xfId="9856" xr:uid="{00000000-0005-0000-0000-00007A260000}"/>
    <cellStyle name="Standard 12 4 4 3" xfId="9857" xr:uid="{00000000-0005-0000-0000-00007B260000}"/>
    <cellStyle name="Standard 12 4 4 4" xfId="9858" xr:uid="{00000000-0005-0000-0000-00007C260000}"/>
    <cellStyle name="Standard 12 4 5" xfId="9859" xr:uid="{00000000-0005-0000-0000-00007D260000}"/>
    <cellStyle name="Standard 12 4 5 2" xfId="9860" xr:uid="{00000000-0005-0000-0000-00007E260000}"/>
    <cellStyle name="Standard 12 4 5 3" xfId="9861" xr:uid="{00000000-0005-0000-0000-00007F260000}"/>
    <cellStyle name="Standard 12 4 5 4" xfId="9862" xr:uid="{00000000-0005-0000-0000-000080260000}"/>
    <cellStyle name="Standard 12 4 6" xfId="9863" xr:uid="{00000000-0005-0000-0000-000081260000}"/>
    <cellStyle name="Standard 12 4 7" xfId="9864" xr:uid="{00000000-0005-0000-0000-000082260000}"/>
    <cellStyle name="Standard 12 4 8" xfId="9865" xr:uid="{00000000-0005-0000-0000-000083260000}"/>
    <cellStyle name="Standard 12 5" xfId="9866" xr:uid="{00000000-0005-0000-0000-000084260000}"/>
    <cellStyle name="Standard 12 5 2" xfId="9867" xr:uid="{00000000-0005-0000-0000-000085260000}"/>
    <cellStyle name="Standard 12 5 2 2" xfId="9868" xr:uid="{00000000-0005-0000-0000-000086260000}"/>
    <cellStyle name="Standard 12 5 2 2 2" xfId="9869" xr:uid="{00000000-0005-0000-0000-000087260000}"/>
    <cellStyle name="Standard 12 5 2 2 3" xfId="9870" xr:uid="{00000000-0005-0000-0000-000088260000}"/>
    <cellStyle name="Standard 12 5 2 2 4" xfId="9871" xr:uid="{00000000-0005-0000-0000-000089260000}"/>
    <cellStyle name="Standard 12 5 2 3" xfId="9872" xr:uid="{00000000-0005-0000-0000-00008A260000}"/>
    <cellStyle name="Standard 12 5 2 4" xfId="9873" xr:uid="{00000000-0005-0000-0000-00008B260000}"/>
    <cellStyle name="Standard 12 5 2 5" xfId="9874" xr:uid="{00000000-0005-0000-0000-00008C260000}"/>
    <cellStyle name="Standard 12 5 3" xfId="9875" xr:uid="{00000000-0005-0000-0000-00008D260000}"/>
    <cellStyle name="Standard 12 5 3 2" xfId="9876" xr:uid="{00000000-0005-0000-0000-00008E260000}"/>
    <cellStyle name="Standard 12 5 3 3" xfId="9877" xr:uid="{00000000-0005-0000-0000-00008F260000}"/>
    <cellStyle name="Standard 12 5 3 4" xfId="9878" xr:uid="{00000000-0005-0000-0000-000090260000}"/>
    <cellStyle name="Standard 12 5 4" xfId="9879" xr:uid="{00000000-0005-0000-0000-000091260000}"/>
    <cellStyle name="Standard 12 5 5" xfId="9880" xr:uid="{00000000-0005-0000-0000-000092260000}"/>
    <cellStyle name="Standard 12 5 6" xfId="9881" xr:uid="{00000000-0005-0000-0000-000093260000}"/>
    <cellStyle name="Standard 12 6" xfId="9882" xr:uid="{00000000-0005-0000-0000-000094260000}"/>
    <cellStyle name="Standard 12 6 2" xfId="9883" xr:uid="{00000000-0005-0000-0000-000095260000}"/>
    <cellStyle name="Standard 12 6 2 2" xfId="9884" xr:uid="{00000000-0005-0000-0000-000096260000}"/>
    <cellStyle name="Standard 12 6 2 3" xfId="9885" xr:uid="{00000000-0005-0000-0000-000097260000}"/>
    <cellStyle name="Standard 12 6 2 4" xfId="9886" xr:uid="{00000000-0005-0000-0000-000098260000}"/>
    <cellStyle name="Standard 12 6 3" xfId="9887" xr:uid="{00000000-0005-0000-0000-000099260000}"/>
    <cellStyle name="Standard 12 6 4" xfId="9888" xr:uid="{00000000-0005-0000-0000-00009A260000}"/>
    <cellStyle name="Standard 12 6 5" xfId="9889" xr:uid="{00000000-0005-0000-0000-00009B260000}"/>
    <cellStyle name="Standard 12 7" xfId="9890" xr:uid="{00000000-0005-0000-0000-00009C260000}"/>
    <cellStyle name="Standard 12 7 2" xfId="9891" xr:uid="{00000000-0005-0000-0000-00009D260000}"/>
    <cellStyle name="Standard 12 7 2 2" xfId="9892" xr:uid="{00000000-0005-0000-0000-00009E260000}"/>
    <cellStyle name="Standard 12 7 2 3" xfId="9893" xr:uid="{00000000-0005-0000-0000-00009F260000}"/>
    <cellStyle name="Standard 12 7 2 4" xfId="9894" xr:uid="{00000000-0005-0000-0000-0000A0260000}"/>
    <cellStyle name="Standard 12 7 3" xfId="9895" xr:uid="{00000000-0005-0000-0000-0000A1260000}"/>
    <cellStyle name="Standard 12 7 4" xfId="9896" xr:uid="{00000000-0005-0000-0000-0000A2260000}"/>
    <cellStyle name="Standard 12 7 5" xfId="9897" xr:uid="{00000000-0005-0000-0000-0000A3260000}"/>
    <cellStyle name="Standard 12 8" xfId="9898" xr:uid="{00000000-0005-0000-0000-0000A4260000}"/>
    <cellStyle name="Standard 12 8 2" xfId="9899" xr:uid="{00000000-0005-0000-0000-0000A5260000}"/>
    <cellStyle name="Standard 12 8 3" xfId="9900" xr:uid="{00000000-0005-0000-0000-0000A6260000}"/>
    <cellStyle name="Standard 12 8 4" xfId="9901" xr:uid="{00000000-0005-0000-0000-0000A7260000}"/>
    <cellStyle name="Standard 12 9" xfId="9902" xr:uid="{00000000-0005-0000-0000-0000A8260000}"/>
    <cellStyle name="Standard 12 9 2" xfId="9903" xr:uid="{00000000-0005-0000-0000-0000A9260000}"/>
    <cellStyle name="Standard 12 9 3" xfId="9904" xr:uid="{00000000-0005-0000-0000-0000AA260000}"/>
    <cellStyle name="Standard 12 9 4" xfId="9905" xr:uid="{00000000-0005-0000-0000-0000AB260000}"/>
    <cellStyle name="Standard 13" xfId="9906" xr:uid="{00000000-0005-0000-0000-0000AC260000}"/>
    <cellStyle name="Standard 13 2" xfId="9907" xr:uid="{00000000-0005-0000-0000-0000AD260000}"/>
    <cellStyle name="Standard 13 3" xfId="9908" xr:uid="{00000000-0005-0000-0000-0000AE260000}"/>
    <cellStyle name="Standard 13 3 2" xfId="9909" xr:uid="{00000000-0005-0000-0000-0000AF260000}"/>
    <cellStyle name="Standard 14" xfId="9910" xr:uid="{00000000-0005-0000-0000-0000B0260000}"/>
    <cellStyle name="Standard 14 2" xfId="9911" xr:uid="{00000000-0005-0000-0000-0000B1260000}"/>
    <cellStyle name="Standard 15" xfId="9912" xr:uid="{00000000-0005-0000-0000-0000B2260000}"/>
    <cellStyle name="Standard 16" xfId="9913" xr:uid="{00000000-0005-0000-0000-0000B3260000}"/>
    <cellStyle name="Standard 17" xfId="17374" xr:uid="{00000000-0005-0000-0000-0000B4260000}"/>
    <cellStyle name="Standard 18" xfId="17379" xr:uid="{00000000-0005-0000-0000-0000B5260000}"/>
    <cellStyle name="Standard 2" xfId="3" xr:uid="{00000000-0005-0000-0000-0000B6260000}"/>
    <cellStyle name="Standard 2 10" xfId="9914" xr:uid="{00000000-0005-0000-0000-0000B7260000}"/>
    <cellStyle name="Standard 2 10 2" xfId="9915" xr:uid="{00000000-0005-0000-0000-0000B8260000}"/>
    <cellStyle name="Standard 2 10 3" xfId="9916" xr:uid="{00000000-0005-0000-0000-0000B9260000}"/>
    <cellStyle name="Standard 2 11" xfId="9917" xr:uid="{00000000-0005-0000-0000-0000BA260000}"/>
    <cellStyle name="Standard 2 11 2" xfId="9918" xr:uid="{00000000-0005-0000-0000-0000BB260000}"/>
    <cellStyle name="Standard 2 11 2 3" xfId="9919" xr:uid="{00000000-0005-0000-0000-0000BC260000}"/>
    <cellStyle name="Standard 2 11 3" xfId="9920" xr:uid="{00000000-0005-0000-0000-0000BD260000}"/>
    <cellStyle name="Standard 2 12" xfId="9921" xr:uid="{00000000-0005-0000-0000-0000BE260000}"/>
    <cellStyle name="Standard 2 13" xfId="9922" xr:uid="{00000000-0005-0000-0000-0000BF260000}"/>
    <cellStyle name="Standard 2 14" xfId="17382" xr:uid="{00000000-0005-0000-0000-0000C0260000}"/>
    <cellStyle name="Standard 2 2" xfId="12" xr:uid="{00000000-0005-0000-0000-0000C1260000}"/>
    <cellStyle name="Standard 2 2 10" xfId="9923" xr:uid="{00000000-0005-0000-0000-0000C2260000}"/>
    <cellStyle name="Standard 2 2 10 2" xfId="9924" xr:uid="{00000000-0005-0000-0000-0000C3260000}"/>
    <cellStyle name="Standard 2 2 10 2 3" xfId="9925" xr:uid="{00000000-0005-0000-0000-0000C4260000}"/>
    <cellStyle name="Standard 2 2 2" xfId="9926" xr:uid="{00000000-0005-0000-0000-0000C5260000}"/>
    <cellStyle name="Standard 2 2 2 2" xfId="9927" xr:uid="{00000000-0005-0000-0000-0000C6260000}"/>
    <cellStyle name="Standard 2 2 3" xfId="9928" xr:uid="{00000000-0005-0000-0000-0000C7260000}"/>
    <cellStyle name="Standard 2 2 9 2" xfId="9929" xr:uid="{00000000-0005-0000-0000-0000C8260000}"/>
    <cellStyle name="Standard 2 3" xfId="13" xr:uid="{00000000-0005-0000-0000-0000C9260000}"/>
    <cellStyle name="Standard 2 3 2" xfId="9930" xr:uid="{00000000-0005-0000-0000-0000CA260000}"/>
    <cellStyle name="Standard 2 3 3" xfId="9931" xr:uid="{00000000-0005-0000-0000-0000CB260000}"/>
    <cellStyle name="Standard 2 4" xfId="9932" xr:uid="{00000000-0005-0000-0000-0000CC260000}"/>
    <cellStyle name="Standard 2 5" xfId="9933" xr:uid="{00000000-0005-0000-0000-0000CD260000}"/>
    <cellStyle name="Standard 2 5 2" xfId="9934" xr:uid="{00000000-0005-0000-0000-0000CE260000}"/>
    <cellStyle name="Standard 2 6" xfId="9935" xr:uid="{00000000-0005-0000-0000-0000CF260000}"/>
    <cellStyle name="Standard 2 7" xfId="9936" xr:uid="{00000000-0005-0000-0000-0000D0260000}"/>
    <cellStyle name="Standard 2 8" xfId="9937" xr:uid="{00000000-0005-0000-0000-0000D1260000}"/>
    <cellStyle name="Standard 2 9" xfId="9938" xr:uid="{00000000-0005-0000-0000-0000D2260000}"/>
    <cellStyle name="Standard 3" xfId="14" xr:uid="{00000000-0005-0000-0000-0000D3260000}"/>
    <cellStyle name="Standard 3 10" xfId="9939" xr:uid="{00000000-0005-0000-0000-0000D4260000}"/>
    <cellStyle name="Standard 3 10 10" xfId="9940" xr:uid="{00000000-0005-0000-0000-0000D5260000}"/>
    <cellStyle name="Standard 3 10 10 2" xfId="9941" xr:uid="{00000000-0005-0000-0000-0000D6260000}"/>
    <cellStyle name="Standard 3 10 10 3" xfId="9942" xr:uid="{00000000-0005-0000-0000-0000D7260000}"/>
    <cellStyle name="Standard 3 10 10 4" xfId="9943" xr:uid="{00000000-0005-0000-0000-0000D8260000}"/>
    <cellStyle name="Standard 3 10 11" xfId="9944" xr:uid="{00000000-0005-0000-0000-0000D9260000}"/>
    <cellStyle name="Standard 3 10 11 2" xfId="9945" xr:uid="{00000000-0005-0000-0000-0000DA260000}"/>
    <cellStyle name="Standard 3 10 11 3" xfId="9946" xr:uid="{00000000-0005-0000-0000-0000DB260000}"/>
    <cellStyle name="Standard 3 10 11 4" xfId="9947" xr:uid="{00000000-0005-0000-0000-0000DC260000}"/>
    <cellStyle name="Standard 3 10 12" xfId="9948" xr:uid="{00000000-0005-0000-0000-0000DD260000}"/>
    <cellStyle name="Standard 3 10 12 2" xfId="9949" xr:uid="{00000000-0005-0000-0000-0000DE260000}"/>
    <cellStyle name="Standard 3 10 12 3" xfId="9950" xr:uid="{00000000-0005-0000-0000-0000DF260000}"/>
    <cellStyle name="Standard 3 10 12 4" xfId="9951" xr:uid="{00000000-0005-0000-0000-0000E0260000}"/>
    <cellStyle name="Standard 3 10 13" xfId="9952" xr:uid="{00000000-0005-0000-0000-0000E1260000}"/>
    <cellStyle name="Standard 3 10 14" xfId="9953" xr:uid="{00000000-0005-0000-0000-0000E2260000}"/>
    <cellStyle name="Standard 3 10 15" xfId="9954" xr:uid="{00000000-0005-0000-0000-0000E3260000}"/>
    <cellStyle name="Standard 3 10 2" xfId="9955" xr:uid="{00000000-0005-0000-0000-0000E4260000}"/>
    <cellStyle name="Standard 3 10 2 10" xfId="9956" xr:uid="{00000000-0005-0000-0000-0000E5260000}"/>
    <cellStyle name="Standard 3 10 2 10 2" xfId="9957" xr:uid="{00000000-0005-0000-0000-0000E6260000}"/>
    <cellStyle name="Standard 3 10 2 10 3" xfId="9958" xr:uid="{00000000-0005-0000-0000-0000E7260000}"/>
    <cellStyle name="Standard 3 10 2 10 4" xfId="9959" xr:uid="{00000000-0005-0000-0000-0000E8260000}"/>
    <cellStyle name="Standard 3 10 2 11" xfId="9960" xr:uid="{00000000-0005-0000-0000-0000E9260000}"/>
    <cellStyle name="Standard 3 10 2 11 2" xfId="9961" xr:uid="{00000000-0005-0000-0000-0000EA260000}"/>
    <cellStyle name="Standard 3 10 2 11 3" xfId="9962" xr:uid="{00000000-0005-0000-0000-0000EB260000}"/>
    <cellStyle name="Standard 3 10 2 11 4" xfId="9963" xr:uid="{00000000-0005-0000-0000-0000EC260000}"/>
    <cellStyle name="Standard 3 10 2 12" xfId="9964" xr:uid="{00000000-0005-0000-0000-0000ED260000}"/>
    <cellStyle name="Standard 3 10 2 13" xfId="9965" xr:uid="{00000000-0005-0000-0000-0000EE260000}"/>
    <cellStyle name="Standard 3 10 2 14" xfId="9966" xr:uid="{00000000-0005-0000-0000-0000EF260000}"/>
    <cellStyle name="Standard 3 10 2 2" xfId="9967" xr:uid="{00000000-0005-0000-0000-0000F0260000}"/>
    <cellStyle name="Standard 3 10 2 2 10" xfId="9968" xr:uid="{00000000-0005-0000-0000-0000F1260000}"/>
    <cellStyle name="Standard 3 10 2 2 10 2" xfId="9969" xr:uid="{00000000-0005-0000-0000-0000F2260000}"/>
    <cellStyle name="Standard 3 10 2 2 10 3" xfId="9970" xr:uid="{00000000-0005-0000-0000-0000F3260000}"/>
    <cellStyle name="Standard 3 10 2 2 10 4" xfId="9971" xr:uid="{00000000-0005-0000-0000-0000F4260000}"/>
    <cellStyle name="Standard 3 10 2 2 11" xfId="9972" xr:uid="{00000000-0005-0000-0000-0000F5260000}"/>
    <cellStyle name="Standard 3 10 2 2 12" xfId="9973" xr:uid="{00000000-0005-0000-0000-0000F6260000}"/>
    <cellStyle name="Standard 3 10 2 2 13" xfId="9974" xr:uid="{00000000-0005-0000-0000-0000F7260000}"/>
    <cellStyle name="Standard 3 10 2 2 2" xfId="9975" xr:uid="{00000000-0005-0000-0000-0000F8260000}"/>
    <cellStyle name="Standard 3 10 2 2 2 10" xfId="9976" xr:uid="{00000000-0005-0000-0000-0000F9260000}"/>
    <cellStyle name="Standard 3 10 2 2 2 2" xfId="9977" xr:uid="{00000000-0005-0000-0000-0000FA260000}"/>
    <cellStyle name="Standard 3 10 2 2 2 2 2" xfId="9978" xr:uid="{00000000-0005-0000-0000-0000FB260000}"/>
    <cellStyle name="Standard 3 10 2 2 2 2 2 2" xfId="9979" xr:uid="{00000000-0005-0000-0000-0000FC260000}"/>
    <cellStyle name="Standard 3 10 2 2 2 2 2 2 2" xfId="9980" xr:uid="{00000000-0005-0000-0000-0000FD260000}"/>
    <cellStyle name="Standard 3 10 2 2 2 2 2 2 2 2" xfId="9981" xr:uid="{00000000-0005-0000-0000-0000FE260000}"/>
    <cellStyle name="Standard 3 10 2 2 2 2 2 2 2 3" xfId="9982" xr:uid="{00000000-0005-0000-0000-0000FF260000}"/>
    <cellStyle name="Standard 3 10 2 2 2 2 2 2 2 4" xfId="9983" xr:uid="{00000000-0005-0000-0000-000000270000}"/>
    <cellStyle name="Standard 3 10 2 2 2 2 2 2 3" xfId="9984" xr:uid="{00000000-0005-0000-0000-000001270000}"/>
    <cellStyle name="Standard 3 10 2 2 2 2 2 2 4" xfId="9985" xr:uid="{00000000-0005-0000-0000-000002270000}"/>
    <cellStyle name="Standard 3 10 2 2 2 2 2 2 5" xfId="9986" xr:uid="{00000000-0005-0000-0000-000003270000}"/>
    <cellStyle name="Standard 3 10 2 2 2 2 2 3" xfId="9987" xr:uid="{00000000-0005-0000-0000-000004270000}"/>
    <cellStyle name="Standard 3 10 2 2 2 2 2 3 2" xfId="9988" xr:uid="{00000000-0005-0000-0000-000005270000}"/>
    <cellStyle name="Standard 3 10 2 2 2 2 2 3 3" xfId="9989" xr:uid="{00000000-0005-0000-0000-000006270000}"/>
    <cellStyle name="Standard 3 10 2 2 2 2 2 3 4" xfId="9990" xr:uid="{00000000-0005-0000-0000-000007270000}"/>
    <cellStyle name="Standard 3 10 2 2 2 2 2 4" xfId="9991" xr:uid="{00000000-0005-0000-0000-000008270000}"/>
    <cellStyle name="Standard 3 10 2 2 2 2 2 5" xfId="9992" xr:uid="{00000000-0005-0000-0000-000009270000}"/>
    <cellStyle name="Standard 3 10 2 2 2 2 2 6" xfId="9993" xr:uid="{00000000-0005-0000-0000-00000A270000}"/>
    <cellStyle name="Standard 3 10 2 2 2 2 3" xfId="9994" xr:uid="{00000000-0005-0000-0000-00000B270000}"/>
    <cellStyle name="Standard 3 10 2 2 2 2 3 2" xfId="9995" xr:uid="{00000000-0005-0000-0000-00000C270000}"/>
    <cellStyle name="Standard 3 10 2 2 2 2 3 2 2" xfId="9996" xr:uid="{00000000-0005-0000-0000-00000D270000}"/>
    <cellStyle name="Standard 3 10 2 2 2 2 3 2 3" xfId="9997" xr:uid="{00000000-0005-0000-0000-00000E270000}"/>
    <cellStyle name="Standard 3 10 2 2 2 2 3 2 4" xfId="9998" xr:uid="{00000000-0005-0000-0000-00000F270000}"/>
    <cellStyle name="Standard 3 10 2 2 2 2 3 3" xfId="9999" xr:uid="{00000000-0005-0000-0000-000010270000}"/>
    <cellStyle name="Standard 3 10 2 2 2 2 3 4" xfId="10000" xr:uid="{00000000-0005-0000-0000-000011270000}"/>
    <cellStyle name="Standard 3 10 2 2 2 2 3 5" xfId="10001" xr:uid="{00000000-0005-0000-0000-000012270000}"/>
    <cellStyle name="Standard 3 10 2 2 2 2 4" xfId="10002" xr:uid="{00000000-0005-0000-0000-000013270000}"/>
    <cellStyle name="Standard 3 10 2 2 2 2 4 2" xfId="10003" xr:uid="{00000000-0005-0000-0000-000014270000}"/>
    <cellStyle name="Standard 3 10 2 2 2 2 4 3" xfId="10004" xr:uid="{00000000-0005-0000-0000-000015270000}"/>
    <cellStyle name="Standard 3 10 2 2 2 2 4 4" xfId="10005" xr:uid="{00000000-0005-0000-0000-000016270000}"/>
    <cellStyle name="Standard 3 10 2 2 2 2 5" xfId="10006" xr:uid="{00000000-0005-0000-0000-000017270000}"/>
    <cellStyle name="Standard 3 10 2 2 2 2 5 2" xfId="10007" xr:uid="{00000000-0005-0000-0000-000018270000}"/>
    <cellStyle name="Standard 3 10 2 2 2 2 5 3" xfId="10008" xr:uid="{00000000-0005-0000-0000-000019270000}"/>
    <cellStyle name="Standard 3 10 2 2 2 2 5 4" xfId="10009" xr:uid="{00000000-0005-0000-0000-00001A270000}"/>
    <cellStyle name="Standard 3 10 2 2 2 2 6" xfId="10010" xr:uid="{00000000-0005-0000-0000-00001B270000}"/>
    <cellStyle name="Standard 3 10 2 2 2 2 7" xfId="10011" xr:uid="{00000000-0005-0000-0000-00001C270000}"/>
    <cellStyle name="Standard 3 10 2 2 2 2 8" xfId="10012" xr:uid="{00000000-0005-0000-0000-00001D270000}"/>
    <cellStyle name="Standard 3 10 2 2 2 3" xfId="10013" xr:uid="{00000000-0005-0000-0000-00001E270000}"/>
    <cellStyle name="Standard 3 10 2 2 2 3 2" xfId="10014" xr:uid="{00000000-0005-0000-0000-00001F270000}"/>
    <cellStyle name="Standard 3 10 2 2 2 3 2 2" xfId="10015" xr:uid="{00000000-0005-0000-0000-000020270000}"/>
    <cellStyle name="Standard 3 10 2 2 2 3 2 2 2" xfId="10016" xr:uid="{00000000-0005-0000-0000-000021270000}"/>
    <cellStyle name="Standard 3 10 2 2 2 3 2 2 2 2" xfId="10017" xr:uid="{00000000-0005-0000-0000-000022270000}"/>
    <cellStyle name="Standard 3 10 2 2 2 3 2 2 2 3" xfId="10018" xr:uid="{00000000-0005-0000-0000-000023270000}"/>
    <cellStyle name="Standard 3 10 2 2 2 3 2 2 2 4" xfId="10019" xr:uid="{00000000-0005-0000-0000-000024270000}"/>
    <cellStyle name="Standard 3 10 2 2 2 3 2 2 3" xfId="10020" xr:uid="{00000000-0005-0000-0000-000025270000}"/>
    <cellStyle name="Standard 3 10 2 2 2 3 2 2 4" xfId="10021" xr:uid="{00000000-0005-0000-0000-000026270000}"/>
    <cellStyle name="Standard 3 10 2 2 2 3 2 2 5" xfId="10022" xr:uid="{00000000-0005-0000-0000-000027270000}"/>
    <cellStyle name="Standard 3 10 2 2 2 3 2 3" xfId="10023" xr:uid="{00000000-0005-0000-0000-000028270000}"/>
    <cellStyle name="Standard 3 10 2 2 2 3 2 3 2" xfId="10024" xr:uid="{00000000-0005-0000-0000-000029270000}"/>
    <cellStyle name="Standard 3 10 2 2 2 3 2 3 3" xfId="10025" xr:uid="{00000000-0005-0000-0000-00002A270000}"/>
    <cellStyle name="Standard 3 10 2 2 2 3 2 3 4" xfId="10026" xr:uid="{00000000-0005-0000-0000-00002B270000}"/>
    <cellStyle name="Standard 3 10 2 2 2 3 2 4" xfId="10027" xr:uid="{00000000-0005-0000-0000-00002C270000}"/>
    <cellStyle name="Standard 3 10 2 2 2 3 2 5" xfId="10028" xr:uid="{00000000-0005-0000-0000-00002D270000}"/>
    <cellStyle name="Standard 3 10 2 2 2 3 2 6" xfId="10029" xr:uid="{00000000-0005-0000-0000-00002E270000}"/>
    <cellStyle name="Standard 3 10 2 2 2 3 3" xfId="10030" xr:uid="{00000000-0005-0000-0000-00002F270000}"/>
    <cellStyle name="Standard 3 10 2 2 2 3 3 2" xfId="10031" xr:uid="{00000000-0005-0000-0000-000030270000}"/>
    <cellStyle name="Standard 3 10 2 2 2 3 3 2 2" xfId="10032" xr:uid="{00000000-0005-0000-0000-000031270000}"/>
    <cellStyle name="Standard 3 10 2 2 2 3 3 2 3" xfId="10033" xr:uid="{00000000-0005-0000-0000-000032270000}"/>
    <cellStyle name="Standard 3 10 2 2 2 3 3 2 4" xfId="10034" xr:uid="{00000000-0005-0000-0000-000033270000}"/>
    <cellStyle name="Standard 3 10 2 2 2 3 3 3" xfId="10035" xr:uid="{00000000-0005-0000-0000-000034270000}"/>
    <cellStyle name="Standard 3 10 2 2 2 3 3 4" xfId="10036" xr:uid="{00000000-0005-0000-0000-000035270000}"/>
    <cellStyle name="Standard 3 10 2 2 2 3 3 5" xfId="10037" xr:uid="{00000000-0005-0000-0000-000036270000}"/>
    <cellStyle name="Standard 3 10 2 2 2 3 4" xfId="10038" xr:uid="{00000000-0005-0000-0000-000037270000}"/>
    <cellStyle name="Standard 3 10 2 2 2 3 4 2" xfId="10039" xr:uid="{00000000-0005-0000-0000-000038270000}"/>
    <cellStyle name="Standard 3 10 2 2 2 3 4 3" xfId="10040" xr:uid="{00000000-0005-0000-0000-000039270000}"/>
    <cellStyle name="Standard 3 10 2 2 2 3 4 4" xfId="10041" xr:uid="{00000000-0005-0000-0000-00003A270000}"/>
    <cellStyle name="Standard 3 10 2 2 2 3 5" xfId="10042" xr:uid="{00000000-0005-0000-0000-00003B270000}"/>
    <cellStyle name="Standard 3 10 2 2 2 3 5 2" xfId="10043" xr:uid="{00000000-0005-0000-0000-00003C270000}"/>
    <cellStyle name="Standard 3 10 2 2 2 3 5 3" xfId="10044" xr:uid="{00000000-0005-0000-0000-00003D270000}"/>
    <cellStyle name="Standard 3 10 2 2 2 3 5 4" xfId="10045" xr:uid="{00000000-0005-0000-0000-00003E270000}"/>
    <cellStyle name="Standard 3 10 2 2 2 3 6" xfId="10046" xr:uid="{00000000-0005-0000-0000-00003F270000}"/>
    <cellStyle name="Standard 3 10 2 2 2 3 7" xfId="10047" xr:uid="{00000000-0005-0000-0000-000040270000}"/>
    <cellStyle name="Standard 3 10 2 2 2 3 8" xfId="10048" xr:uid="{00000000-0005-0000-0000-000041270000}"/>
    <cellStyle name="Standard 3 10 2 2 2 4" xfId="10049" xr:uid="{00000000-0005-0000-0000-000042270000}"/>
    <cellStyle name="Standard 3 10 2 2 2 4 2" xfId="10050" xr:uid="{00000000-0005-0000-0000-000043270000}"/>
    <cellStyle name="Standard 3 10 2 2 2 4 2 2" xfId="10051" xr:uid="{00000000-0005-0000-0000-000044270000}"/>
    <cellStyle name="Standard 3 10 2 2 2 4 2 2 2" xfId="10052" xr:uid="{00000000-0005-0000-0000-000045270000}"/>
    <cellStyle name="Standard 3 10 2 2 2 4 2 2 3" xfId="10053" xr:uid="{00000000-0005-0000-0000-000046270000}"/>
    <cellStyle name="Standard 3 10 2 2 2 4 2 2 4" xfId="10054" xr:uid="{00000000-0005-0000-0000-000047270000}"/>
    <cellStyle name="Standard 3 10 2 2 2 4 2 3" xfId="10055" xr:uid="{00000000-0005-0000-0000-000048270000}"/>
    <cellStyle name="Standard 3 10 2 2 2 4 2 4" xfId="10056" xr:uid="{00000000-0005-0000-0000-000049270000}"/>
    <cellStyle name="Standard 3 10 2 2 2 4 2 5" xfId="10057" xr:uid="{00000000-0005-0000-0000-00004A270000}"/>
    <cellStyle name="Standard 3 10 2 2 2 4 3" xfId="10058" xr:uid="{00000000-0005-0000-0000-00004B270000}"/>
    <cellStyle name="Standard 3 10 2 2 2 4 3 2" xfId="10059" xr:uid="{00000000-0005-0000-0000-00004C270000}"/>
    <cellStyle name="Standard 3 10 2 2 2 4 3 3" xfId="10060" xr:uid="{00000000-0005-0000-0000-00004D270000}"/>
    <cellStyle name="Standard 3 10 2 2 2 4 3 4" xfId="10061" xr:uid="{00000000-0005-0000-0000-00004E270000}"/>
    <cellStyle name="Standard 3 10 2 2 2 4 4" xfId="10062" xr:uid="{00000000-0005-0000-0000-00004F270000}"/>
    <cellStyle name="Standard 3 10 2 2 2 4 5" xfId="10063" xr:uid="{00000000-0005-0000-0000-000050270000}"/>
    <cellStyle name="Standard 3 10 2 2 2 4 6" xfId="10064" xr:uid="{00000000-0005-0000-0000-000051270000}"/>
    <cellStyle name="Standard 3 10 2 2 2 5" xfId="10065" xr:uid="{00000000-0005-0000-0000-000052270000}"/>
    <cellStyle name="Standard 3 10 2 2 2 5 2" xfId="10066" xr:uid="{00000000-0005-0000-0000-000053270000}"/>
    <cellStyle name="Standard 3 10 2 2 2 5 2 2" xfId="10067" xr:uid="{00000000-0005-0000-0000-000054270000}"/>
    <cellStyle name="Standard 3 10 2 2 2 5 2 3" xfId="10068" xr:uid="{00000000-0005-0000-0000-000055270000}"/>
    <cellStyle name="Standard 3 10 2 2 2 5 2 4" xfId="10069" xr:uid="{00000000-0005-0000-0000-000056270000}"/>
    <cellStyle name="Standard 3 10 2 2 2 5 3" xfId="10070" xr:uid="{00000000-0005-0000-0000-000057270000}"/>
    <cellStyle name="Standard 3 10 2 2 2 5 4" xfId="10071" xr:uid="{00000000-0005-0000-0000-000058270000}"/>
    <cellStyle name="Standard 3 10 2 2 2 5 5" xfId="10072" xr:uid="{00000000-0005-0000-0000-000059270000}"/>
    <cellStyle name="Standard 3 10 2 2 2 6" xfId="10073" xr:uid="{00000000-0005-0000-0000-00005A270000}"/>
    <cellStyle name="Standard 3 10 2 2 2 6 2" xfId="10074" xr:uid="{00000000-0005-0000-0000-00005B270000}"/>
    <cellStyle name="Standard 3 10 2 2 2 6 3" xfId="10075" xr:uid="{00000000-0005-0000-0000-00005C270000}"/>
    <cellStyle name="Standard 3 10 2 2 2 6 4" xfId="10076" xr:uid="{00000000-0005-0000-0000-00005D270000}"/>
    <cellStyle name="Standard 3 10 2 2 2 7" xfId="10077" xr:uid="{00000000-0005-0000-0000-00005E270000}"/>
    <cellStyle name="Standard 3 10 2 2 2 7 2" xfId="10078" xr:uid="{00000000-0005-0000-0000-00005F270000}"/>
    <cellStyle name="Standard 3 10 2 2 2 7 3" xfId="10079" xr:uid="{00000000-0005-0000-0000-000060270000}"/>
    <cellStyle name="Standard 3 10 2 2 2 7 4" xfId="10080" xr:uid="{00000000-0005-0000-0000-000061270000}"/>
    <cellStyle name="Standard 3 10 2 2 2 8" xfId="10081" xr:uid="{00000000-0005-0000-0000-000062270000}"/>
    <cellStyle name="Standard 3 10 2 2 2 9" xfId="10082" xr:uid="{00000000-0005-0000-0000-000063270000}"/>
    <cellStyle name="Standard 3 10 2 2 3" xfId="10083" xr:uid="{00000000-0005-0000-0000-000064270000}"/>
    <cellStyle name="Standard 3 10 2 2 3 2" xfId="10084" xr:uid="{00000000-0005-0000-0000-000065270000}"/>
    <cellStyle name="Standard 3 10 2 2 3 2 2" xfId="10085" xr:uid="{00000000-0005-0000-0000-000066270000}"/>
    <cellStyle name="Standard 3 10 2 2 3 2 2 2" xfId="10086" xr:uid="{00000000-0005-0000-0000-000067270000}"/>
    <cellStyle name="Standard 3 10 2 2 3 2 2 2 2" xfId="10087" xr:uid="{00000000-0005-0000-0000-000068270000}"/>
    <cellStyle name="Standard 3 10 2 2 3 2 2 2 3" xfId="10088" xr:uid="{00000000-0005-0000-0000-000069270000}"/>
    <cellStyle name="Standard 3 10 2 2 3 2 2 2 4" xfId="10089" xr:uid="{00000000-0005-0000-0000-00006A270000}"/>
    <cellStyle name="Standard 3 10 2 2 3 2 2 3" xfId="10090" xr:uid="{00000000-0005-0000-0000-00006B270000}"/>
    <cellStyle name="Standard 3 10 2 2 3 2 2 4" xfId="10091" xr:uid="{00000000-0005-0000-0000-00006C270000}"/>
    <cellStyle name="Standard 3 10 2 2 3 2 2 5" xfId="10092" xr:uid="{00000000-0005-0000-0000-00006D270000}"/>
    <cellStyle name="Standard 3 10 2 2 3 2 3" xfId="10093" xr:uid="{00000000-0005-0000-0000-00006E270000}"/>
    <cellStyle name="Standard 3 10 2 2 3 2 3 2" xfId="10094" xr:uid="{00000000-0005-0000-0000-00006F270000}"/>
    <cellStyle name="Standard 3 10 2 2 3 2 3 3" xfId="10095" xr:uid="{00000000-0005-0000-0000-000070270000}"/>
    <cellStyle name="Standard 3 10 2 2 3 2 3 4" xfId="10096" xr:uid="{00000000-0005-0000-0000-000071270000}"/>
    <cellStyle name="Standard 3 10 2 2 3 2 4" xfId="10097" xr:uid="{00000000-0005-0000-0000-000072270000}"/>
    <cellStyle name="Standard 3 10 2 2 3 2 5" xfId="10098" xr:uid="{00000000-0005-0000-0000-000073270000}"/>
    <cellStyle name="Standard 3 10 2 2 3 2 6" xfId="10099" xr:uid="{00000000-0005-0000-0000-000074270000}"/>
    <cellStyle name="Standard 3 10 2 2 3 3" xfId="10100" xr:uid="{00000000-0005-0000-0000-000075270000}"/>
    <cellStyle name="Standard 3 10 2 2 3 3 2" xfId="10101" xr:uid="{00000000-0005-0000-0000-000076270000}"/>
    <cellStyle name="Standard 3 10 2 2 3 3 2 2" xfId="10102" xr:uid="{00000000-0005-0000-0000-000077270000}"/>
    <cellStyle name="Standard 3 10 2 2 3 3 2 3" xfId="10103" xr:uid="{00000000-0005-0000-0000-000078270000}"/>
    <cellStyle name="Standard 3 10 2 2 3 3 2 4" xfId="10104" xr:uid="{00000000-0005-0000-0000-000079270000}"/>
    <cellStyle name="Standard 3 10 2 2 3 3 3" xfId="10105" xr:uid="{00000000-0005-0000-0000-00007A270000}"/>
    <cellStyle name="Standard 3 10 2 2 3 3 4" xfId="10106" xr:uid="{00000000-0005-0000-0000-00007B270000}"/>
    <cellStyle name="Standard 3 10 2 2 3 3 5" xfId="10107" xr:uid="{00000000-0005-0000-0000-00007C270000}"/>
    <cellStyle name="Standard 3 10 2 2 3 4" xfId="10108" xr:uid="{00000000-0005-0000-0000-00007D270000}"/>
    <cellStyle name="Standard 3 10 2 2 3 4 2" xfId="10109" xr:uid="{00000000-0005-0000-0000-00007E270000}"/>
    <cellStyle name="Standard 3 10 2 2 3 4 3" xfId="10110" xr:uid="{00000000-0005-0000-0000-00007F270000}"/>
    <cellStyle name="Standard 3 10 2 2 3 4 4" xfId="10111" xr:uid="{00000000-0005-0000-0000-000080270000}"/>
    <cellStyle name="Standard 3 10 2 2 3 5" xfId="10112" xr:uid="{00000000-0005-0000-0000-000081270000}"/>
    <cellStyle name="Standard 3 10 2 2 3 5 2" xfId="10113" xr:uid="{00000000-0005-0000-0000-000082270000}"/>
    <cellStyle name="Standard 3 10 2 2 3 5 3" xfId="10114" xr:uid="{00000000-0005-0000-0000-000083270000}"/>
    <cellStyle name="Standard 3 10 2 2 3 5 4" xfId="10115" xr:uid="{00000000-0005-0000-0000-000084270000}"/>
    <cellStyle name="Standard 3 10 2 2 3 6" xfId="10116" xr:uid="{00000000-0005-0000-0000-000085270000}"/>
    <cellStyle name="Standard 3 10 2 2 3 7" xfId="10117" xr:uid="{00000000-0005-0000-0000-000086270000}"/>
    <cellStyle name="Standard 3 10 2 2 3 8" xfId="10118" xr:uid="{00000000-0005-0000-0000-000087270000}"/>
    <cellStyle name="Standard 3 10 2 2 4" xfId="10119" xr:uid="{00000000-0005-0000-0000-000088270000}"/>
    <cellStyle name="Standard 3 10 2 2 4 2" xfId="10120" xr:uid="{00000000-0005-0000-0000-000089270000}"/>
    <cellStyle name="Standard 3 10 2 2 4 2 2" xfId="10121" xr:uid="{00000000-0005-0000-0000-00008A270000}"/>
    <cellStyle name="Standard 3 10 2 2 4 2 2 2" xfId="10122" xr:uid="{00000000-0005-0000-0000-00008B270000}"/>
    <cellStyle name="Standard 3 10 2 2 4 2 2 2 2" xfId="10123" xr:uid="{00000000-0005-0000-0000-00008C270000}"/>
    <cellStyle name="Standard 3 10 2 2 4 2 2 2 3" xfId="10124" xr:uid="{00000000-0005-0000-0000-00008D270000}"/>
    <cellStyle name="Standard 3 10 2 2 4 2 2 2 4" xfId="10125" xr:uid="{00000000-0005-0000-0000-00008E270000}"/>
    <cellStyle name="Standard 3 10 2 2 4 2 2 3" xfId="10126" xr:uid="{00000000-0005-0000-0000-00008F270000}"/>
    <cellStyle name="Standard 3 10 2 2 4 2 2 4" xfId="10127" xr:uid="{00000000-0005-0000-0000-000090270000}"/>
    <cellStyle name="Standard 3 10 2 2 4 2 2 5" xfId="10128" xr:uid="{00000000-0005-0000-0000-000091270000}"/>
    <cellStyle name="Standard 3 10 2 2 4 2 3" xfId="10129" xr:uid="{00000000-0005-0000-0000-000092270000}"/>
    <cellStyle name="Standard 3 10 2 2 4 2 3 2" xfId="10130" xr:uid="{00000000-0005-0000-0000-000093270000}"/>
    <cellStyle name="Standard 3 10 2 2 4 2 3 3" xfId="10131" xr:uid="{00000000-0005-0000-0000-000094270000}"/>
    <cellStyle name="Standard 3 10 2 2 4 2 3 4" xfId="10132" xr:uid="{00000000-0005-0000-0000-000095270000}"/>
    <cellStyle name="Standard 3 10 2 2 4 2 4" xfId="10133" xr:uid="{00000000-0005-0000-0000-000096270000}"/>
    <cellStyle name="Standard 3 10 2 2 4 2 5" xfId="10134" xr:uid="{00000000-0005-0000-0000-000097270000}"/>
    <cellStyle name="Standard 3 10 2 2 4 2 6" xfId="10135" xr:uid="{00000000-0005-0000-0000-000098270000}"/>
    <cellStyle name="Standard 3 10 2 2 4 3" xfId="10136" xr:uid="{00000000-0005-0000-0000-000099270000}"/>
    <cellStyle name="Standard 3 10 2 2 4 3 2" xfId="10137" xr:uid="{00000000-0005-0000-0000-00009A270000}"/>
    <cellStyle name="Standard 3 10 2 2 4 3 2 2" xfId="10138" xr:uid="{00000000-0005-0000-0000-00009B270000}"/>
    <cellStyle name="Standard 3 10 2 2 4 3 2 3" xfId="10139" xr:uid="{00000000-0005-0000-0000-00009C270000}"/>
    <cellStyle name="Standard 3 10 2 2 4 3 2 4" xfId="10140" xr:uid="{00000000-0005-0000-0000-00009D270000}"/>
    <cellStyle name="Standard 3 10 2 2 4 3 3" xfId="10141" xr:uid="{00000000-0005-0000-0000-00009E270000}"/>
    <cellStyle name="Standard 3 10 2 2 4 3 4" xfId="10142" xr:uid="{00000000-0005-0000-0000-00009F270000}"/>
    <cellStyle name="Standard 3 10 2 2 4 3 5" xfId="10143" xr:uid="{00000000-0005-0000-0000-0000A0270000}"/>
    <cellStyle name="Standard 3 10 2 2 4 4" xfId="10144" xr:uid="{00000000-0005-0000-0000-0000A1270000}"/>
    <cellStyle name="Standard 3 10 2 2 4 4 2" xfId="10145" xr:uid="{00000000-0005-0000-0000-0000A2270000}"/>
    <cellStyle name="Standard 3 10 2 2 4 4 3" xfId="10146" xr:uid="{00000000-0005-0000-0000-0000A3270000}"/>
    <cellStyle name="Standard 3 10 2 2 4 4 4" xfId="10147" xr:uid="{00000000-0005-0000-0000-0000A4270000}"/>
    <cellStyle name="Standard 3 10 2 2 4 5" xfId="10148" xr:uid="{00000000-0005-0000-0000-0000A5270000}"/>
    <cellStyle name="Standard 3 10 2 2 4 5 2" xfId="10149" xr:uid="{00000000-0005-0000-0000-0000A6270000}"/>
    <cellStyle name="Standard 3 10 2 2 4 5 3" xfId="10150" xr:uid="{00000000-0005-0000-0000-0000A7270000}"/>
    <cellStyle name="Standard 3 10 2 2 4 5 4" xfId="10151" xr:uid="{00000000-0005-0000-0000-0000A8270000}"/>
    <cellStyle name="Standard 3 10 2 2 4 6" xfId="10152" xr:uid="{00000000-0005-0000-0000-0000A9270000}"/>
    <cellStyle name="Standard 3 10 2 2 4 7" xfId="10153" xr:uid="{00000000-0005-0000-0000-0000AA270000}"/>
    <cellStyle name="Standard 3 10 2 2 4 8" xfId="10154" xr:uid="{00000000-0005-0000-0000-0000AB270000}"/>
    <cellStyle name="Standard 3 10 2 2 5" xfId="10155" xr:uid="{00000000-0005-0000-0000-0000AC270000}"/>
    <cellStyle name="Standard 3 10 2 2 5 2" xfId="10156" xr:uid="{00000000-0005-0000-0000-0000AD270000}"/>
    <cellStyle name="Standard 3 10 2 2 5 2 2" xfId="10157" xr:uid="{00000000-0005-0000-0000-0000AE270000}"/>
    <cellStyle name="Standard 3 10 2 2 5 2 2 2" xfId="10158" xr:uid="{00000000-0005-0000-0000-0000AF270000}"/>
    <cellStyle name="Standard 3 10 2 2 5 2 2 3" xfId="10159" xr:uid="{00000000-0005-0000-0000-0000B0270000}"/>
    <cellStyle name="Standard 3 10 2 2 5 2 2 4" xfId="10160" xr:uid="{00000000-0005-0000-0000-0000B1270000}"/>
    <cellStyle name="Standard 3 10 2 2 5 2 3" xfId="10161" xr:uid="{00000000-0005-0000-0000-0000B2270000}"/>
    <cellStyle name="Standard 3 10 2 2 5 2 4" xfId="10162" xr:uid="{00000000-0005-0000-0000-0000B3270000}"/>
    <cellStyle name="Standard 3 10 2 2 5 2 5" xfId="10163" xr:uid="{00000000-0005-0000-0000-0000B4270000}"/>
    <cellStyle name="Standard 3 10 2 2 5 3" xfId="10164" xr:uid="{00000000-0005-0000-0000-0000B5270000}"/>
    <cellStyle name="Standard 3 10 2 2 5 3 2" xfId="10165" xr:uid="{00000000-0005-0000-0000-0000B6270000}"/>
    <cellStyle name="Standard 3 10 2 2 5 3 3" xfId="10166" xr:uid="{00000000-0005-0000-0000-0000B7270000}"/>
    <cellStyle name="Standard 3 10 2 2 5 3 4" xfId="10167" xr:uid="{00000000-0005-0000-0000-0000B8270000}"/>
    <cellStyle name="Standard 3 10 2 2 5 4" xfId="10168" xr:uid="{00000000-0005-0000-0000-0000B9270000}"/>
    <cellStyle name="Standard 3 10 2 2 5 5" xfId="10169" xr:uid="{00000000-0005-0000-0000-0000BA270000}"/>
    <cellStyle name="Standard 3 10 2 2 5 6" xfId="10170" xr:uid="{00000000-0005-0000-0000-0000BB270000}"/>
    <cellStyle name="Standard 3 10 2 2 6" xfId="10171" xr:uid="{00000000-0005-0000-0000-0000BC270000}"/>
    <cellStyle name="Standard 3 10 2 2 6 2" xfId="10172" xr:uid="{00000000-0005-0000-0000-0000BD270000}"/>
    <cellStyle name="Standard 3 10 2 2 6 2 2" xfId="10173" xr:uid="{00000000-0005-0000-0000-0000BE270000}"/>
    <cellStyle name="Standard 3 10 2 2 6 2 3" xfId="10174" xr:uid="{00000000-0005-0000-0000-0000BF270000}"/>
    <cellStyle name="Standard 3 10 2 2 6 2 4" xfId="10175" xr:uid="{00000000-0005-0000-0000-0000C0270000}"/>
    <cellStyle name="Standard 3 10 2 2 6 3" xfId="10176" xr:uid="{00000000-0005-0000-0000-0000C1270000}"/>
    <cellStyle name="Standard 3 10 2 2 6 4" xfId="10177" xr:uid="{00000000-0005-0000-0000-0000C2270000}"/>
    <cellStyle name="Standard 3 10 2 2 6 5" xfId="10178" xr:uid="{00000000-0005-0000-0000-0000C3270000}"/>
    <cellStyle name="Standard 3 10 2 2 7" xfId="10179" xr:uid="{00000000-0005-0000-0000-0000C4270000}"/>
    <cellStyle name="Standard 3 10 2 2 7 2" xfId="10180" xr:uid="{00000000-0005-0000-0000-0000C5270000}"/>
    <cellStyle name="Standard 3 10 2 2 7 2 2" xfId="10181" xr:uid="{00000000-0005-0000-0000-0000C6270000}"/>
    <cellStyle name="Standard 3 10 2 2 7 2 3" xfId="10182" xr:uid="{00000000-0005-0000-0000-0000C7270000}"/>
    <cellStyle name="Standard 3 10 2 2 7 2 4" xfId="10183" xr:uid="{00000000-0005-0000-0000-0000C8270000}"/>
    <cellStyle name="Standard 3 10 2 2 7 3" xfId="10184" xr:uid="{00000000-0005-0000-0000-0000C9270000}"/>
    <cellStyle name="Standard 3 10 2 2 7 4" xfId="10185" xr:uid="{00000000-0005-0000-0000-0000CA270000}"/>
    <cellStyle name="Standard 3 10 2 2 7 5" xfId="10186" xr:uid="{00000000-0005-0000-0000-0000CB270000}"/>
    <cellStyle name="Standard 3 10 2 2 8" xfId="10187" xr:uid="{00000000-0005-0000-0000-0000CC270000}"/>
    <cellStyle name="Standard 3 10 2 2 8 2" xfId="10188" xr:uid="{00000000-0005-0000-0000-0000CD270000}"/>
    <cellStyle name="Standard 3 10 2 2 8 3" xfId="10189" xr:uid="{00000000-0005-0000-0000-0000CE270000}"/>
    <cellStyle name="Standard 3 10 2 2 8 4" xfId="10190" xr:uid="{00000000-0005-0000-0000-0000CF270000}"/>
    <cellStyle name="Standard 3 10 2 2 9" xfId="10191" xr:uid="{00000000-0005-0000-0000-0000D0270000}"/>
    <cellStyle name="Standard 3 10 2 2 9 2" xfId="10192" xr:uid="{00000000-0005-0000-0000-0000D1270000}"/>
    <cellStyle name="Standard 3 10 2 2 9 3" xfId="10193" xr:uid="{00000000-0005-0000-0000-0000D2270000}"/>
    <cellStyle name="Standard 3 10 2 2 9 4" xfId="10194" xr:uid="{00000000-0005-0000-0000-0000D3270000}"/>
    <cellStyle name="Standard 3 10 2 3" xfId="10195" xr:uid="{00000000-0005-0000-0000-0000D4270000}"/>
    <cellStyle name="Standard 3 10 2 3 10" xfId="10196" xr:uid="{00000000-0005-0000-0000-0000D5270000}"/>
    <cellStyle name="Standard 3 10 2 3 2" xfId="10197" xr:uid="{00000000-0005-0000-0000-0000D6270000}"/>
    <cellStyle name="Standard 3 10 2 3 2 2" xfId="10198" xr:uid="{00000000-0005-0000-0000-0000D7270000}"/>
    <cellStyle name="Standard 3 10 2 3 2 2 2" xfId="10199" xr:uid="{00000000-0005-0000-0000-0000D8270000}"/>
    <cellStyle name="Standard 3 10 2 3 2 2 2 2" xfId="10200" xr:uid="{00000000-0005-0000-0000-0000D9270000}"/>
    <cellStyle name="Standard 3 10 2 3 2 2 2 2 2" xfId="10201" xr:uid="{00000000-0005-0000-0000-0000DA270000}"/>
    <cellStyle name="Standard 3 10 2 3 2 2 2 2 3" xfId="10202" xr:uid="{00000000-0005-0000-0000-0000DB270000}"/>
    <cellStyle name="Standard 3 10 2 3 2 2 2 2 4" xfId="10203" xr:uid="{00000000-0005-0000-0000-0000DC270000}"/>
    <cellStyle name="Standard 3 10 2 3 2 2 2 3" xfId="10204" xr:uid="{00000000-0005-0000-0000-0000DD270000}"/>
    <cellStyle name="Standard 3 10 2 3 2 2 2 4" xfId="10205" xr:uid="{00000000-0005-0000-0000-0000DE270000}"/>
    <cellStyle name="Standard 3 10 2 3 2 2 2 5" xfId="10206" xr:uid="{00000000-0005-0000-0000-0000DF270000}"/>
    <cellStyle name="Standard 3 10 2 3 2 2 3" xfId="10207" xr:uid="{00000000-0005-0000-0000-0000E0270000}"/>
    <cellStyle name="Standard 3 10 2 3 2 2 3 2" xfId="10208" xr:uid="{00000000-0005-0000-0000-0000E1270000}"/>
    <cellStyle name="Standard 3 10 2 3 2 2 3 3" xfId="10209" xr:uid="{00000000-0005-0000-0000-0000E2270000}"/>
    <cellStyle name="Standard 3 10 2 3 2 2 3 4" xfId="10210" xr:uid="{00000000-0005-0000-0000-0000E3270000}"/>
    <cellStyle name="Standard 3 10 2 3 2 2 4" xfId="10211" xr:uid="{00000000-0005-0000-0000-0000E4270000}"/>
    <cellStyle name="Standard 3 10 2 3 2 2 5" xfId="10212" xr:uid="{00000000-0005-0000-0000-0000E5270000}"/>
    <cellStyle name="Standard 3 10 2 3 2 2 6" xfId="10213" xr:uid="{00000000-0005-0000-0000-0000E6270000}"/>
    <cellStyle name="Standard 3 10 2 3 2 3" xfId="10214" xr:uid="{00000000-0005-0000-0000-0000E7270000}"/>
    <cellStyle name="Standard 3 10 2 3 2 3 2" xfId="10215" xr:uid="{00000000-0005-0000-0000-0000E8270000}"/>
    <cellStyle name="Standard 3 10 2 3 2 3 2 2" xfId="10216" xr:uid="{00000000-0005-0000-0000-0000E9270000}"/>
    <cellStyle name="Standard 3 10 2 3 2 3 2 3" xfId="10217" xr:uid="{00000000-0005-0000-0000-0000EA270000}"/>
    <cellStyle name="Standard 3 10 2 3 2 3 2 4" xfId="10218" xr:uid="{00000000-0005-0000-0000-0000EB270000}"/>
    <cellStyle name="Standard 3 10 2 3 2 3 3" xfId="10219" xr:uid="{00000000-0005-0000-0000-0000EC270000}"/>
    <cellStyle name="Standard 3 10 2 3 2 3 4" xfId="10220" xr:uid="{00000000-0005-0000-0000-0000ED270000}"/>
    <cellStyle name="Standard 3 10 2 3 2 3 5" xfId="10221" xr:uid="{00000000-0005-0000-0000-0000EE270000}"/>
    <cellStyle name="Standard 3 10 2 3 2 4" xfId="10222" xr:uid="{00000000-0005-0000-0000-0000EF270000}"/>
    <cellStyle name="Standard 3 10 2 3 2 4 2" xfId="10223" xr:uid="{00000000-0005-0000-0000-0000F0270000}"/>
    <cellStyle name="Standard 3 10 2 3 2 4 3" xfId="10224" xr:uid="{00000000-0005-0000-0000-0000F1270000}"/>
    <cellStyle name="Standard 3 10 2 3 2 4 4" xfId="10225" xr:uid="{00000000-0005-0000-0000-0000F2270000}"/>
    <cellStyle name="Standard 3 10 2 3 2 5" xfId="10226" xr:uid="{00000000-0005-0000-0000-0000F3270000}"/>
    <cellStyle name="Standard 3 10 2 3 2 5 2" xfId="10227" xr:uid="{00000000-0005-0000-0000-0000F4270000}"/>
    <cellStyle name="Standard 3 10 2 3 2 5 3" xfId="10228" xr:uid="{00000000-0005-0000-0000-0000F5270000}"/>
    <cellStyle name="Standard 3 10 2 3 2 5 4" xfId="10229" xr:uid="{00000000-0005-0000-0000-0000F6270000}"/>
    <cellStyle name="Standard 3 10 2 3 2 6" xfId="10230" xr:uid="{00000000-0005-0000-0000-0000F7270000}"/>
    <cellStyle name="Standard 3 10 2 3 2 7" xfId="10231" xr:uid="{00000000-0005-0000-0000-0000F8270000}"/>
    <cellStyle name="Standard 3 10 2 3 2 8" xfId="10232" xr:uid="{00000000-0005-0000-0000-0000F9270000}"/>
    <cellStyle name="Standard 3 10 2 3 3" xfId="10233" xr:uid="{00000000-0005-0000-0000-0000FA270000}"/>
    <cellStyle name="Standard 3 10 2 3 3 2" xfId="10234" xr:uid="{00000000-0005-0000-0000-0000FB270000}"/>
    <cellStyle name="Standard 3 10 2 3 3 2 2" xfId="10235" xr:uid="{00000000-0005-0000-0000-0000FC270000}"/>
    <cellStyle name="Standard 3 10 2 3 3 2 2 2" xfId="10236" xr:uid="{00000000-0005-0000-0000-0000FD270000}"/>
    <cellStyle name="Standard 3 10 2 3 3 2 2 2 2" xfId="10237" xr:uid="{00000000-0005-0000-0000-0000FE270000}"/>
    <cellStyle name="Standard 3 10 2 3 3 2 2 2 3" xfId="10238" xr:uid="{00000000-0005-0000-0000-0000FF270000}"/>
    <cellStyle name="Standard 3 10 2 3 3 2 2 2 4" xfId="10239" xr:uid="{00000000-0005-0000-0000-000000280000}"/>
    <cellStyle name="Standard 3 10 2 3 3 2 2 3" xfId="10240" xr:uid="{00000000-0005-0000-0000-000001280000}"/>
    <cellStyle name="Standard 3 10 2 3 3 2 2 4" xfId="10241" xr:uid="{00000000-0005-0000-0000-000002280000}"/>
    <cellStyle name="Standard 3 10 2 3 3 2 2 5" xfId="10242" xr:uid="{00000000-0005-0000-0000-000003280000}"/>
    <cellStyle name="Standard 3 10 2 3 3 2 3" xfId="10243" xr:uid="{00000000-0005-0000-0000-000004280000}"/>
    <cellStyle name="Standard 3 10 2 3 3 2 3 2" xfId="10244" xr:uid="{00000000-0005-0000-0000-000005280000}"/>
    <cellStyle name="Standard 3 10 2 3 3 2 3 3" xfId="10245" xr:uid="{00000000-0005-0000-0000-000006280000}"/>
    <cellStyle name="Standard 3 10 2 3 3 2 3 4" xfId="10246" xr:uid="{00000000-0005-0000-0000-000007280000}"/>
    <cellStyle name="Standard 3 10 2 3 3 2 4" xfId="10247" xr:uid="{00000000-0005-0000-0000-000008280000}"/>
    <cellStyle name="Standard 3 10 2 3 3 2 5" xfId="10248" xr:uid="{00000000-0005-0000-0000-000009280000}"/>
    <cellStyle name="Standard 3 10 2 3 3 2 6" xfId="10249" xr:uid="{00000000-0005-0000-0000-00000A280000}"/>
    <cellStyle name="Standard 3 10 2 3 3 3" xfId="10250" xr:uid="{00000000-0005-0000-0000-00000B280000}"/>
    <cellStyle name="Standard 3 10 2 3 3 3 2" xfId="10251" xr:uid="{00000000-0005-0000-0000-00000C280000}"/>
    <cellStyle name="Standard 3 10 2 3 3 3 2 2" xfId="10252" xr:uid="{00000000-0005-0000-0000-00000D280000}"/>
    <cellStyle name="Standard 3 10 2 3 3 3 2 3" xfId="10253" xr:uid="{00000000-0005-0000-0000-00000E280000}"/>
    <cellStyle name="Standard 3 10 2 3 3 3 2 4" xfId="10254" xr:uid="{00000000-0005-0000-0000-00000F280000}"/>
    <cellStyle name="Standard 3 10 2 3 3 3 3" xfId="10255" xr:uid="{00000000-0005-0000-0000-000010280000}"/>
    <cellStyle name="Standard 3 10 2 3 3 3 4" xfId="10256" xr:uid="{00000000-0005-0000-0000-000011280000}"/>
    <cellStyle name="Standard 3 10 2 3 3 3 5" xfId="10257" xr:uid="{00000000-0005-0000-0000-000012280000}"/>
    <cellStyle name="Standard 3 10 2 3 3 4" xfId="10258" xr:uid="{00000000-0005-0000-0000-000013280000}"/>
    <cellStyle name="Standard 3 10 2 3 3 4 2" xfId="10259" xr:uid="{00000000-0005-0000-0000-000014280000}"/>
    <cellStyle name="Standard 3 10 2 3 3 4 3" xfId="10260" xr:uid="{00000000-0005-0000-0000-000015280000}"/>
    <cellStyle name="Standard 3 10 2 3 3 4 4" xfId="10261" xr:uid="{00000000-0005-0000-0000-000016280000}"/>
    <cellStyle name="Standard 3 10 2 3 3 5" xfId="10262" xr:uid="{00000000-0005-0000-0000-000017280000}"/>
    <cellStyle name="Standard 3 10 2 3 3 5 2" xfId="10263" xr:uid="{00000000-0005-0000-0000-000018280000}"/>
    <cellStyle name="Standard 3 10 2 3 3 5 3" xfId="10264" xr:uid="{00000000-0005-0000-0000-000019280000}"/>
    <cellStyle name="Standard 3 10 2 3 3 5 4" xfId="10265" xr:uid="{00000000-0005-0000-0000-00001A280000}"/>
    <cellStyle name="Standard 3 10 2 3 3 6" xfId="10266" xr:uid="{00000000-0005-0000-0000-00001B280000}"/>
    <cellStyle name="Standard 3 10 2 3 3 7" xfId="10267" xr:uid="{00000000-0005-0000-0000-00001C280000}"/>
    <cellStyle name="Standard 3 10 2 3 3 8" xfId="10268" xr:uid="{00000000-0005-0000-0000-00001D280000}"/>
    <cellStyle name="Standard 3 10 2 3 4" xfId="10269" xr:uid="{00000000-0005-0000-0000-00001E280000}"/>
    <cellStyle name="Standard 3 10 2 3 4 2" xfId="10270" xr:uid="{00000000-0005-0000-0000-00001F280000}"/>
    <cellStyle name="Standard 3 10 2 3 4 2 2" xfId="10271" xr:uid="{00000000-0005-0000-0000-000020280000}"/>
    <cellStyle name="Standard 3 10 2 3 4 2 2 2" xfId="10272" xr:uid="{00000000-0005-0000-0000-000021280000}"/>
    <cellStyle name="Standard 3 10 2 3 4 2 2 3" xfId="10273" xr:uid="{00000000-0005-0000-0000-000022280000}"/>
    <cellStyle name="Standard 3 10 2 3 4 2 2 4" xfId="10274" xr:uid="{00000000-0005-0000-0000-000023280000}"/>
    <cellStyle name="Standard 3 10 2 3 4 2 3" xfId="10275" xr:uid="{00000000-0005-0000-0000-000024280000}"/>
    <cellStyle name="Standard 3 10 2 3 4 2 4" xfId="10276" xr:uid="{00000000-0005-0000-0000-000025280000}"/>
    <cellStyle name="Standard 3 10 2 3 4 2 5" xfId="10277" xr:uid="{00000000-0005-0000-0000-000026280000}"/>
    <cellStyle name="Standard 3 10 2 3 4 3" xfId="10278" xr:uid="{00000000-0005-0000-0000-000027280000}"/>
    <cellStyle name="Standard 3 10 2 3 4 3 2" xfId="10279" xr:uid="{00000000-0005-0000-0000-000028280000}"/>
    <cellStyle name="Standard 3 10 2 3 4 3 3" xfId="10280" xr:uid="{00000000-0005-0000-0000-000029280000}"/>
    <cellStyle name="Standard 3 10 2 3 4 3 4" xfId="10281" xr:uid="{00000000-0005-0000-0000-00002A280000}"/>
    <cellStyle name="Standard 3 10 2 3 4 4" xfId="10282" xr:uid="{00000000-0005-0000-0000-00002B280000}"/>
    <cellStyle name="Standard 3 10 2 3 4 5" xfId="10283" xr:uid="{00000000-0005-0000-0000-00002C280000}"/>
    <cellStyle name="Standard 3 10 2 3 4 6" xfId="10284" xr:uid="{00000000-0005-0000-0000-00002D280000}"/>
    <cellStyle name="Standard 3 10 2 3 5" xfId="10285" xr:uid="{00000000-0005-0000-0000-00002E280000}"/>
    <cellStyle name="Standard 3 10 2 3 5 2" xfId="10286" xr:uid="{00000000-0005-0000-0000-00002F280000}"/>
    <cellStyle name="Standard 3 10 2 3 5 2 2" xfId="10287" xr:uid="{00000000-0005-0000-0000-000030280000}"/>
    <cellStyle name="Standard 3 10 2 3 5 2 3" xfId="10288" xr:uid="{00000000-0005-0000-0000-000031280000}"/>
    <cellStyle name="Standard 3 10 2 3 5 2 4" xfId="10289" xr:uid="{00000000-0005-0000-0000-000032280000}"/>
    <cellStyle name="Standard 3 10 2 3 5 3" xfId="10290" xr:uid="{00000000-0005-0000-0000-000033280000}"/>
    <cellStyle name="Standard 3 10 2 3 5 4" xfId="10291" xr:uid="{00000000-0005-0000-0000-000034280000}"/>
    <cellStyle name="Standard 3 10 2 3 5 5" xfId="10292" xr:uid="{00000000-0005-0000-0000-000035280000}"/>
    <cellStyle name="Standard 3 10 2 3 6" xfId="10293" xr:uid="{00000000-0005-0000-0000-000036280000}"/>
    <cellStyle name="Standard 3 10 2 3 6 2" xfId="10294" xr:uid="{00000000-0005-0000-0000-000037280000}"/>
    <cellStyle name="Standard 3 10 2 3 6 3" xfId="10295" xr:uid="{00000000-0005-0000-0000-000038280000}"/>
    <cellStyle name="Standard 3 10 2 3 6 4" xfId="10296" xr:uid="{00000000-0005-0000-0000-000039280000}"/>
    <cellStyle name="Standard 3 10 2 3 7" xfId="10297" xr:uid="{00000000-0005-0000-0000-00003A280000}"/>
    <cellStyle name="Standard 3 10 2 3 7 2" xfId="10298" xr:uid="{00000000-0005-0000-0000-00003B280000}"/>
    <cellStyle name="Standard 3 10 2 3 7 3" xfId="10299" xr:uid="{00000000-0005-0000-0000-00003C280000}"/>
    <cellStyle name="Standard 3 10 2 3 7 4" xfId="10300" xr:uid="{00000000-0005-0000-0000-00003D280000}"/>
    <cellStyle name="Standard 3 10 2 3 8" xfId="10301" xr:uid="{00000000-0005-0000-0000-00003E280000}"/>
    <cellStyle name="Standard 3 10 2 3 9" xfId="10302" xr:uid="{00000000-0005-0000-0000-00003F280000}"/>
    <cellStyle name="Standard 3 10 2 4" xfId="10303" xr:uid="{00000000-0005-0000-0000-000040280000}"/>
    <cellStyle name="Standard 3 10 2 4 2" xfId="10304" xr:uid="{00000000-0005-0000-0000-000041280000}"/>
    <cellStyle name="Standard 3 10 2 4 2 2" xfId="10305" xr:uid="{00000000-0005-0000-0000-000042280000}"/>
    <cellStyle name="Standard 3 10 2 4 2 2 2" xfId="10306" xr:uid="{00000000-0005-0000-0000-000043280000}"/>
    <cellStyle name="Standard 3 10 2 4 2 2 2 2" xfId="10307" xr:uid="{00000000-0005-0000-0000-000044280000}"/>
    <cellStyle name="Standard 3 10 2 4 2 2 2 3" xfId="10308" xr:uid="{00000000-0005-0000-0000-000045280000}"/>
    <cellStyle name="Standard 3 10 2 4 2 2 2 4" xfId="10309" xr:uid="{00000000-0005-0000-0000-000046280000}"/>
    <cellStyle name="Standard 3 10 2 4 2 2 3" xfId="10310" xr:uid="{00000000-0005-0000-0000-000047280000}"/>
    <cellStyle name="Standard 3 10 2 4 2 2 4" xfId="10311" xr:uid="{00000000-0005-0000-0000-000048280000}"/>
    <cellStyle name="Standard 3 10 2 4 2 2 5" xfId="10312" xr:uid="{00000000-0005-0000-0000-000049280000}"/>
    <cellStyle name="Standard 3 10 2 4 2 3" xfId="10313" xr:uid="{00000000-0005-0000-0000-00004A280000}"/>
    <cellStyle name="Standard 3 10 2 4 2 3 2" xfId="10314" xr:uid="{00000000-0005-0000-0000-00004B280000}"/>
    <cellStyle name="Standard 3 10 2 4 2 3 3" xfId="10315" xr:uid="{00000000-0005-0000-0000-00004C280000}"/>
    <cellStyle name="Standard 3 10 2 4 2 3 4" xfId="10316" xr:uid="{00000000-0005-0000-0000-00004D280000}"/>
    <cellStyle name="Standard 3 10 2 4 2 4" xfId="10317" xr:uid="{00000000-0005-0000-0000-00004E280000}"/>
    <cellStyle name="Standard 3 10 2 4 2 5" xfId="10318" xr:uid="{00000000-0005-0000-0000-00004F280000}"/>
    <cellStyle name="Standard 3 10 2 4 2 6" xfId="10319" xr:uid="{00000000-0005-0000-0000-000050280000}"/>
    <cellStyle name="Standard 3 10 2 4 3" xfId="10320" xr:uid="{00000000-0005-0000-0000-000051280000}"/>
    <cellStyle name="Standard 3 10 2 4 3 2" xfId="10321" xr:uid="{00000000-0005-0000-0000-000052280000}"/>
    <cellStyle name="Standard 3 10 2 4 3 2 2" xfId="10322" xr:uid="{00000000-0005-0000-0000-000053280000}"/>
    <cellStyle name="Standard 3 10 2 4 3 2 3" xfId="10323" xr:uid="{00000000-0005-0000-0000-000054280000}"/>
    <cellStyle name="Standard 3 10 2 4 3 2 4" xfId="10324" xr:uid="{00000000-0005-0000-0000-000055280000}"/>
    <cellStyle name="Standard 3 10 2 4 3 3" xfId="10325" xr:uid="{00000000-0005-0000-0000-000056280000}"/>
    <cellStyle name="Standard 3 10 2 4 3 4" xfId="10326" xr:uid="{00000000-0005-0000-0000-000057280000}"/>
    <cellStyle name="Standard 3 10 2 4 3 5" xfId="10327" xr:uid="{00000000-0005-0000-0000-000058280000}"/>
    <cellStyle name="Standard 3 10 2 4 4" xfId="10328" xr:uid="{00000000-0005-0000-0000-000059280000}"/>
    <cellStyle name="Standard 3 10 2 4 4 2" xfId="10329" xr:uid="{00000000-0005-0000-0000-00005A280000}"/>
    <cellStyle name="Standard 3 10 2 4 4 3" xfId="10330" xr:uid="{00000000-0005-0000-0000-00005B280000}"/>
    <cellStyle name="Standard 3 10 2 4 4 4" xfId="10331" xr:uid="{00000000-0005-0000-0000-00005C280000}"/>
    <cellStyle name="Standard 3 10 2 4 5" xfId="10332" xr:uid="{00000000-0005-0000-0000-00005D280000}"/>
    <cellStyle name="Standard 3 10 2 4 5 2" xfId="10333" xr:uid="{00000000-0005-0000-0000-00005E280000}"/>
    <cellStyle name="Standard 3 10 2 4 5 3" xfId="10334" xr:uid="{00000000-0005-0000-0000-00005F280000}"/>
    <cellStyle name="Standard 3 10 2 4 5 4" xfId="10335" xr:uid="{00000000-0005-0000-0000-000060280000}"/>
    <cellStyle name="Standard 3 10 2 4 6" xfId="10336" xr:uid="{00000000-0005-0000-0000-000061280000}"/>
    <cellStyle name="Standard 3 10 2 4 7" xfId="10337" xr:uid="{00000000-0005-0000-0000-000062280000}"/>
    <cellStyle name="Standard 3 10 2 4 8" xfId="10338" xr:uid="{00000000-0005-0000-0000-000063280000}"/>
    <cellStyle name="Standard 3 10 2 5" xfId="10339" xr:uid="{00000000-0005-0000-0000-000064280000}"/>
    <cellStyle name="Standard 3 10 2 5 2" xfId="10340" xr:uid="{00000000-0005-0000-0000-000065280000}"/>
    <cellStyle name="Standard 3 10 2 5 2 2" xfId="10341" xr:uid="{00000000-0005-0000-0000-000066280000}"/>
    <cellStyle name="Standard 3 10 2 5 2 2 2" xfId="10342" xr:uid="{00000000-0005-0000-0000-000067280000}"/>
    <cellStyle name="Standard 3 10 2 5 2 2 2 2" xfId="10343" xr:uid="{00000000-0005-0000-0000-000068280000}"/>
    <cellStyle name="Standard 3 10 2 5 2 2 2 3" xfId="10344" xr:uid="{00000000-0005-0000-0000-000069280000}"/>
    <cellStyle name="Standard 3 10 2 5 2 2 2 4" xfId="10345" xr:uid="{00000000-0005-0000-0000-00006A280000}"/>
    <cellStyle name="Standard 3 10 2 5 2 2 3" xfId="10346" xr:uid="{00000000-0005-0000-0000-00006B280000}"/>
    <cellStyle name="Standard 3 10 2 5 2 2 4" xfId="10347" xr:uid="{00000000-0005-0000-0000-00006C280000}"/>
    <cellStyle name="Standard 3 10 2 5 2 2 5" xfId="10348" xr:uid="{00000000-0005-0000-0000-00006D280000}"/>
    <cellStyle name="Standard 3 10 2 5 2 3" xfId="10349" xr:uid="{00000000-0005-0000-0000-00006E280000}"/>
    <cellStyle name="Standard 3 10 2 5 2 3 2" xfId="10350" xr:uid="{00000000-0005-0000-0000-00006F280000}"/>
    <cellStyle name="Standard 3 10 2 5 2 3 3" xfId="10351" xr:uid="{00000000-0005-0000-0000-000070280000}"/>
    <cellStyle name="Standard 3 10 2 5 2 3 4" xfId="10352" xr:uid="{00000000-0005-0000-0000-000071280000}"/>
    <cellStyle name="Standard 3 10 2 5 2 4" xfId="10353" xr:uid="{00000000-0005-0000-0000-000072280000}"/>
    <cellStyle name="Standard 3 10 2 5 2 5" xfId="10354" xr:uid="{00000000-0005-0000-0000-000073280000}"/>
    <cellStyle name="Standard 3 10 2 5 2 6" xfId="10355" xr:uid="{00000000-0005-0000-0000-000074280000}"/>
    <cellStyle name="Standard 3 10 2 5 3" xfId="10356" xr:uid="{00000000-0005-0000-0000-000075280000}"/>
    <cellStyle name="Standard 3 10 2 5 3 2" xfId="10357" xr:uid="{00000000-0005-0000-0000-000076280000}"/>
    <cellStyle name="Standard 3 10 2 5 3 2 2" xfId="10358" xr:uid="{00000000-0005-0000-0000-000077280000}"/>
    <cellStyle name="Standard 3 10 2 5 3 2 3" xfId="10359" xr:uid="{00000000-0005-0000-0000-000078280000}"/>
    <cellStyle name="Standard 3 10 2 5 3 2 4" xfId="10360" xr:uid="{00000000-0005-0000-0000-000079280000}"/>
    <cellStyle name="Standard 3 10 2 5 3 3" xfId="10361" xr:uid="{00000000-0005-0000-0000-00007A280000}"/>
    <cellStyle name="Standard 3 10 2 5 3 4" xfId="10362" xr:uid="{00000000-0005-0000-0000-00007B280000}"/>
    <cellStyle name="Standard 3 10 2 5 3 5" xfId="10363" xr:uid="{00000000-0005-0000-0000-00007C280000}"/>
    <cellStyle name="Standard 3 10 2 5 4" xfId="10364" xr:uid="{00000000-0005-0000-0000-00007D280000}"/>
    <cellStyle name="Standard 3 10 2 5 4 2" xfId="10365" xr:uid="{00000000-0005-0000-0000-00007E280000}"/>
    <cellStyle name="Standard 3 10 2 5 4 3" xfId="10366" xr:uid="{00000000-0005-0000-0000-00007F280000}"/>
    <cellStyle name="Standard 3 10 2 5 4 4" xfId="10367" xr:uid="{00000000-0005-0000-0000-000080280000}"/>
    <cellStyle name="Standard 3 10 2 5 5" xfId="10368" xr:uid="{00000000-0005-0000-0000-000081280000}"/>
    <cellStyle name="Standard 3 10 2 5 5 2" xfId="10369" xr:uid="{00000000-0005-0000-0000-000082280000}"/>
    <cellStyle name="Standard 3 10 2 5 5 3" xfId="10370" xr:uid="{00000000-0005-0000-0000-000083280000}"/>
    <cellStyle name="Standard 3 10 2 5 5 4" xfId="10371" xr:uid="{00000000-0005-0000-0000-000084280000}"/>
    <cellStyle name="Standard 3 10 2 5 6" xfId="10372" xr:uid="{00000000-0005-0000-0000-000085280000}"/>
    <cellStyle name="Standard 3 10 2 5 7" xfId="10373" xr:uid="{00000000-0005-0000-0000-000086280000}"/>
    <cellStyle name="Standard 3 10 2 5 8" xfId="10374" xr:uid="{00000000-0005-0000-0000-000087280000}"/>
    <cellStyle name="Standard 3 10 2 6" xfId="10375" xr:uid="{00000000-0005-0000-0000-000088280000}"/>
    <cellStyle name="Standard 3 10 2 6 2" xfId="10376" xr:uid="{00000000-0005-0000-0000-000089280000}"/>
    <cellStyle name="Standard 3 10 2 6 2 2" xfId="10377" xr:uid="{00000000-0005-0000-0000-00008A280000}"/>
    <cellStyle name="Standard 3 10 2 6 2 2 2" xfId="10378" xr:uid="{00000000-0005-0000-0000-00008B280000}"/>
    <cellStyle name="Standard 3 10 2 6 2 2 3" xfId="10379" xr:uid="{00000000-0005-0000-0000-00008C280000}"/>
    <cellStyle name="Standard 3 10 2 6 2 2 4" xfId="10380" xr:uid="{00000000-0005-0000-0000-00008D280000}"/>
    <cellStyle name="Standard 3 10 2 6 2 3" xfId="10381" xr:uid="{00000000-0005-0000-0000-00008E280000}"/>
    <cellStyle name="Standard 3 10 2 6 2 4" xfId="10382" xr:uid="{00000000-0005-0000-0000-00008F280000}"/>
    <cellStyle name="Standard 3 10 2 6 2 5" xfId="10383" xr:uid="{00000000-0005-0000-0000-000090280000}"/>
    <cellStyle name="Standard 3 10 2 6 3" xfId="10384" xr:uid="{00000000-0005-0000-0000-000091280000}"/>
    <cellStyle name="Standard 3 10 2 6 3 2" xfId="10385" xr:uid="{00000000-0005-0000-0000-000092280000}"/>
    <cellStyle name="Standard 3 10 2 6 3 3" xfId="10386" xr:uid="{00000000-0005-0000-0000-000093280000}"/>
    <cellStyle name="Standard 3 10 2 6 3 4" xfId="10387" xr:uid="{00000000-0005-0000-0000-000094280000}"/>
    <cellStyle name="Standard 3 10 2 6 4" xfId="10388" xr:uid="{00000000-0005-0000-0000-000095280000}"/>
    <cellStyle name="Standard 3 10 2 6 5" xfId="10389" xr:uid="{00000000-0005-0000-0000-000096280000}"/>
    <cellStyle name="Standard 3 10 2 6 6" xfId="10390" xr:uid="{00000000-0005-0000-0000-000097280000}"/>
    <cellStyle name="Standard 3 10 2 7" xfId="10391" xr:uid="{00000000-0005-0000-0000-000098280000}"/>
    <cellStyle name="Standard 3 10 2 7 2" xfId="10392" xr:uid="{00000000-0005-0000-0000-000099280000}"/>
    <cellStyle name="Standard 3 10 2 7 2 2" xfId="10393" xr:uid="{00000000-0005-0000-0000-00009A280000}"/>
    <cellStyle name="Standard 3 10 2 7 2 3" xfId="10394" xr:uid="{00000000-0005-0000-0000-00009B280000}"/>
    <cellStyle name="Standard 3 10 2 7 2 4" xfId="10395" xr:uid="{00000000-0005-0000-0000-00009C280000}"/>
    <cellStyle name="Standard 3 10 2 7 3" xfId="10396" xr:uid="{00000000-0005-0000-0000-00009D280000}"/>
    <cellStyle name="Standard 3 10 2 7 4" xfId="10397" xr:uid="{00000000-0005-0000-0000-00009E280000}"/>
    <cellStyle name="Standard 3 10 2 7 5" xfId="10398" xr:uid="{00000000-0005-0000-0000-00009F280000}"/>
    <cellStyle name="Standard 3 10 2 8" xfId="10399" xr:uid="{00000000-0005-0000-0000-0000A0280000}"/>
    <cellStyle name="Standard 3 10 2 8 2" xfId="10400" xr:uid="{00000000-0005-0000-0000-0000A1280000}"/>
    <cellStyle name="Standard 3 10 2 8 2 2" xfId="10401" xr:uid="{00000000-0005-0000-0000-0000A2280000}"/>
    <cellStyle name="Standard 3 10 2 8 2 3" xfId="10402" xr:uid="{00000000-0005-0000-0000-0000A3280000}"/>
    <cellStyle name="Standard 3 10 2 8 2 4" xfId="10403" xr:uid="{00000000-0005-0000-0000-0000A4280000}"/>
    <cellStyle name="Standard 3 10 2 8 3" xfId="10404" xr:uid="{00000000-0005-0000-0000-0000A5280000}"/>
    <cellStyle name="Standard 3 10 2 8 4" xfId="10405" xr:uid="{00000000-0005-0000-0000-0000A6280000}"/>
    <cellStyle name="Standard 3 10 2 8 5" xfId="10406" xr:uid="{00000000-0005-0000-0000-0000A7280000}"/>
    <cellStyle name="Standard 3 10 2 9" xfId="10407" xr:uid="{00000000-0005-0000-0000-0000A8280000}"/>
    <cellStyle name="Standard 3 10 2 9 2" xfId="10408" xr:uid="{00000000-0005-0000-0000-0000A9280000}"/>
    <cellStyle name="Standard 3 10 2 9 3" xfId="10409" xr:uid="{00000000-0005-0000-0000-0000AA280000}"/>
    <cellStyle name="Standard 3 10 2 9 4" xfId="10410" xr:uid="{00000000-0005-0000-0000-0000AB280000}"/>
    <cellStyle name="Standard 3 10 3" xfId="10411" xr:uid="{00000000-0005-0000-0000-0000AC280000}"/>
    <cellStyle name="Standard 3 10 3 10" xfId="10412" xr:uid="{00000000-0005-0000-0000-0000AD280000}"/>
    <cellStyle name="Standard 3 10 3 10 2" xfId="10413" xr:uid="{00000000-0005-0000-0000-0000AE280000}"/>
    <cellStyle name="Standard 3 10 3 10 3" xfId="10414" xr:uid="{00000000-0005-0000-0000-0000AF280000}"/>
    <cellStyle name="Standard 3 10 3 10 4" xfId="10415" xr:uid="{00000000-0005-0000-0000-0000B0280000}"/>
    <cellStyle name="Standard 3 10 3 11" xfId="10416" xr:uid="{00000000-0005-0000-0000-0000B1280000}"/>
    <cellStyle name="Standard 3 10 3 12" xfId="10417" xr:uid="{00000000-0005-0000-0000-0000B2280000}"/>
    <cellStyle name="Standard 3 10 3 13" xfId="10418" xr:uid="{00000000-0005-0000-0000-0000B3280000}"/>
    <cellStyle name="Standard 3 10 3 2" xfId="10419" xr:uid="{00000000-0005-0000-0000-0000B4280000}"/>
    <cellStyle name="Standard 3 10 3 2 10" xfId="10420" xr:uid="{00000000-0005-0000-0000-0000B5280000}"/>
    <cellStyle name="Standard 3 10 3 2 2" xfId="10421" xr:uid="{00000000-0005-0000-0000-0000B6280000}"/>
    <cellStyle name="Standard 3 10 3 2 2 2" xfId="10422" xr:uid="{00000000-0005-0000-0000-0000B7280000}"/>
    <cellStyle name="Standard 3 10 3 2 2 2 2" xfId="10423" xr:uid="{00000000-0005-0000-0000-0000B8280000}"/>
    <cellStyle name="Standard 3 10 3 2 2 2 2 2" xfId="10424" xr:uid="{00000000-0005-0000-0000-0000B9280000}"/>
    <cellStyle name="Standard 3 10 3 2 2 2 2 2 2" xfId="10425" xr:uid="{00000000-0005-0000-0000-0000BA280000}"/>
    <cellStyle name="Standard 3 10 3 2 2 2 2 2 3" xfId="10426" xr:uid="{00000000-0005-0000-0000-0000BB280000}"/>
    <cellStyle name="Standard 3 10 3 2 2 2 2 2 4" xfId="10427" xr:uid="{00000000-0005-0000-0000-0000BC280000}"/>
    <cellStyle name="Standard 3 10 3 2 2 2 2 3" xfId="10428" xr:uid="{00000000-0005-0000-0000-0000BD280000}"/>
    <cellStyle name="Standard 3 10 3 2 2 2 2 4" xfId="10429" xr:uid="{00000000-0005-0000-0000-0000BE280000}"/>
    <cellStyle name="Standard 3 10 3 2 2 2 2 5" xfId="10430" xr:uid="{00000000-0005-0000-0000-0000BF280000}"/>
    <cellStyle name="Standard 3 10 3 2 2 2 3" xfId="10431" xr:uid="{00000000-0005-0000-0000-0000C0280000}"/>
    <cellStyle name="Standard 3 10 3 2 2 2 3 2" xfId="10432" xr:uid="{00000000-0005-0000-0000-0000C1280000}"/>
    <cellStyle name="Standard 3 10 3 2 2 2 3 3" xfId="10433" xr:uid="{00000000-0005-0000-0000-0000C2280000}"/>
    <cellStyle name="Standard 3 10 3 2 2 2 3 4" xfId="10434" xr:uid="{00000000-0005-0000-0000-0000C3280000}"/>
    <cellStyle name="Standard 3 10 3 2 2 2 4" xfId="10435" xr:uid="{00000000-0005-0000-0000-0000C4280000}"/>
    <cellStyle name="Standard 3 10 3 2 2 2 5" xfId="10436" xr:uid="{00000000-0005-0000-0000-0000C5280000}"/>
    <cellStyle name="Standard 3 10 3 2 2 2 6" xfId="10437" xr:uid="{00000000-0005-0000-0000-0000C6280000}"/>
    <cellStyle name="Standard 3 10 3 2 2 3" xfId="10438" xr:uid="{00000000-0005-0000-0000-0000C7280000}"/>
    <cellStyle name="Standard 3 10 3 2 2 3 2" xfId="10439" xr:uid="{00000000-0005-0000-0000-0000C8280000}"/>
    <cellStyle name="Standard 3 10 3 2 2 3 2 2" xfId="10440" xr:uid="{00000000-0005-0000-0000-0000C9280000}"/>
    <cellStyle name="Standard 3 10 3 2 2 3 2 3" xfId="10441" xr:uid="{00000000-0005-0000-0000-0000CA280000}"/>
    <cellStyle name="Standard 3 10 3 2 2 3 2 4" xfId="10442" xr:uid="{00000000-0005-0000-0000-0000CB280000}"/>
    <cellStyle name="Standard 3 10 3 2 2 3 3" xfId="10443" xr:uid="{00000000-0005-0000-0000-0000CC280000}"/>
    <cellStyle name="Standard 3 10 3 2 2 3 4" xfId="10444" xr:uid="{00000000-0005-0000-0000-0000CD280000}"/>
    <cellStyle name="Standard 3 10 3 2 2 3 5" xfId="10445" xr:uid="{00000000-0005-0000-0000-0000CE280000}"/>
    <cellStyle name="Standard 3 10 3 2 2 4" xfId="10446" xr:uid="{00000000-0005-0000-0000-0000CF280000}"/>
    <cellStyle name="Standard 3 10 3 2 2 4 2" xfId="10447" xr:uid="{00000000-0005-0000-0000-0000D0280000}"/>
    <cellStyle name="Standard 3 10 3 2 2 4 3" xfId="10448" xr:uid="{00000000-0005-0000-0000-0000D1280000}"/>
    <cellStyle name="Standard 3 10 3 2 2 4 4" xfId="10449" xr:uid="{00000000-0005-0000-0000-0000D2280000}"/>
    <cellStyle name="Standard 3 10 3 2 2 5" xfId="10450" xr:uid="{00000000-0005-0000-0000-0000D3280000}"/>
    <cellStyle name="Standard 3 10 3 2 2 5 2" xfId="10451" xr:uid="{00000000-0005-0000-0000-0000D4280000}"/>
    <cellStyle name="Standard 3 10 3 2 2 5 3" xfId="10452" xr:uid="{00000000-0005-0000-0000-0000D5280000}"/>
    <cellStyle name="Standard 3 10 3 2 2 5 4" xfId="10453" xr:uid="{00000000-0005-0000-0000-0000D6280000}"/>
    <cellStyle name="Standard 3 10 3 2 2 6" xfId="10454" xr:uid="{00000000-0005-0000-0000-0000D7280000}"/>
    <cellStyle name="Standard 3 10 3 2 2 7" xfId="10455" xr:uid="{00000000-0005-0000-0000-0000D8280000}"/>
    <cellStyle name="Standard 3 10 3 2 2 8" xfId="10456" xr:uid="{00000000-0005-0000-0000-0000D9280000}"/>
    <cellStyle name="Standard 3 10 3 2 3" xfId="10457" xr:uid="{00000000-0005-0000-0000-0000DA280000}"/>
    <cellStyle name="Standard 3 10 3 2 3 2" xfId="10458" xr:uid="{00000000-0005-0000-0000-0000DB280000}"/>
    <cellStyle name="Standard 3 10 3 2 3 2 2" xfId="10459" xr:uid="{00000000-0005-0000-0000-0000DC280000}"/>
    <cellStyle name="Standard 3 10 3 2 3 2 2 2" xfId="10460" xr:uid="{00000000-0005-0000-0000-0000DD280000}"/>
    <cellStyle name="Standard 3 10 3 2 3 2 2 2 2" xfId="10461" xr:uid="{00000000-0005-0000-0000-0000DE280000}"/>
    <cellStyle name="Standard 3 10 3 2 3 2 2 2 3" xfId="10462" xr:uid="{00000000-0005-0000-0000-0000DF280000}"/>
    <cellStyle name="Standard 3 10 3 2 3 2 2 2 4" xfId="10463" xr:uid="{00000000-0005-0000-0000-0000E0280000}"/>
    <cellStyle name="Standard 3 10 3 2 3 2 2 3" xfId="10464" xr:uid="{00000000-0005-0000-0000-0000E1280000}"/>
    <cellStyle name="Standard 3 10 3 2 3 2 2 4" xfId="10465" xr:uid="{00000000-0005-0000-0000-0000E2280000}"/>
    <cellStyle name="Standard 3 10 3 2 3 2 2 5" xfId="10466" xr:uid="{00000000-0005-0000-0000-0000E3280000}"/>
    <cellStyle name="Standard 3 10 3 2 3 2 3" xfId="10467" xr:uid="{00000000-0005-0000-0000-0000E4280000}"/>
    <cellStyle name="Standard 3 10 3 2 3 2 3 2" xfId="10468" xr:uid="{00000000-0005-0000-0000-0000E5280000}"/>
    <cellStyle name="Standard 3 10 3 2 3 2 3 3" xfId="10469" xr:uid="{00000000-0005-0000-0000-0000E6280000}"/>
    <cellStyle name="Standard 3 10 3 2 3 2 3 4" xfId="10470" xr:uid="{00000000-0005-0000-0000-0000E7280000}"/>
    <cellStyle name="Standard 3 10 3 2 3 2 4" xfId="10471" xr:uid="{00000000-0005-0000-0000-0000E8280000}"/>
    <cellStyle name="Standard 3 10 3 2 3 2 5" xfId="10472" xr:uid="{00000000-0005-0000-0000-0000E9280000}"/>
    <cellStyle name="Standard 3 10 3 2 3 2 6" xfId="10473" xr:uid="{00000000-0005-0000-0000-0000EA280000}"/>
    <cellStyle name="Standard 3 10 3 2 3 3" xfId="10474" xr:uid="{00000000-0005-0000-0000-0000EB280000}"/>
    <cellStyle name="Standard 3 10 3 2 3 3 2" xfId="10475" xr:uid="{00000000-0005-0000-0000-0000EC280000}"/>
    <cellStyle name="Standard 3 10 3 2 3 3 2 2" xfId="10476" xr:uid="{00000000-0005-0000-0000-0000ED280000}"/>
    <cellStyle name="Standard 3 10 3 2 3 3 2 3" xfId="10477" xr:uid="{00000000-0005-0000-0000-0000EE280000}"/>
    <cellStyle name="Standard 3 10 3 2 3 3 2 4" xfId="10478" xr:uid="{00000000-0005-0000-0000-0000EF280000}"/>
    <cellStyle name="Standard 3 10 3 2 3 3 3" xfId="10479" xr:uid="{00000000-0005-0000-0000-0000F0280000}"/>
    <cellStyle name="Standard 3 10 3 2 3 3 4" xfId="10480" xr:uid="{00000000-0005-0000-0000-0000F1280000}"/>
    <cellStyle name="Standard 3 10 3 2 3 3 5" xfId="10481" xr:uid="{00000000-0005-0000-0000-0000F2280000}"/>
    <cellStyle name="Standard 3 10 3 2 3 4" xfId="10482" xr:uid="{00000000-0005-0000-0000-0000F3280000}"/>
    <cellStyle name="Standard 3 10 3 2 3 4 2" xfId="10483" xr:uid="{00000000-0005-0000-0000-0000F4280000}"/>
    <cellStyle name="Standard 3 10 3 2 3 4 3" xfId="10484" xr:uid="{00000000-0005-0000-0000-0000F5280000}"/>
    <cellStyle name="Standard 3 10 3 2 3 4 4" xfId="10485" xr:uid="{00000000-0005-0000-0000-0000F6280000}"/>
    <cellStyle name="Standard 3 10 3 2 3 5" xfId="10486" xr:uid="{00000000-0005-0000-0000-0000F7280000}"/>
    <cellStyle name="Standard 3 10 3 2 3 5 2" xfId="10487" xr:uid="{00000000-0005-0000-0000-0000F8280000}"/>
    <cellStyle name="Standard 3 10 3 2 3 5 3" xfId="10488" xr:uid="{00000000-0005-0000-0000-0000F9280000}"/>
    <cellStyle name="Standard 3 10 3 2 3 5 4" xfId="10489" xr:uid="{00000000-0005-0000-0000-0000FA280000}"/>
    <cellStyle name="Standard 3 10 3 2 3 6" xfId="10490" xr:uid="{00000000-0005-0000-0000-0000FB280000}"/>
    <cellStyle name="Standard 3 10 3 2 3 7" xfId="10491" xr:uid="{00000000-0005-0000-0000-0000FC280000}"/>
    <cellStyle name="Standard 3 10 3 2 3 8" xfId="10492" xr:uid="{00000000-0005-0000-0000-0000FD280000}"/>
    <cellStyle name="Standard 3 10 3 2 4" xfId="10493" xr:uid="{00000000-0005-0000-0000-0000FE280000}"/>
    <cellStyle name="Standard 3 10 3 2 4 2" xfId="10494" xr:uid="{00000000-0005-0000-0000-0000FF280000}"/>
    <cellStyle name="Standard 3 10 3 2 4 2 2" xfId="10495" xr:uid="{00000000-0005-0000-0000-000000290000}"/>
    <cellStyle name="Standard 3 10 3 2 4 2 2 2" xfId="10496" xr:uid="{00000000-0005-0000-0000-000001290000}"/>
    <cellStyle name="Standard 3 10 3 2 4 2 2 3" xfId="10497" xr:uid="{00000000-0005-0000-0000-000002290000}"/>
    <cellStyle name="Standard 3 10 3 2 4 2 2 4" xfId="10498" xr:uid="{00000000-0005-0000-0000-000003290000}"/>
    <cellStyle name="Standard 3 10 3 2 4 2 3" xfId="10499" xr:uid="{00000000-0005-0000-0000-000004290000}"/>
    <cellStyle name="Standard 3 10 3 2 4 2 4" xfId="10500" xr:uid="{00000000-0005-0000-0000-000005290000}"/>
    <cellStyle name="Standard 3 10 3 2 4 2 5" xfId="10501" xr:uid="{00000000-0005-0000-0000-000006290000}"/>
    <cellStyle name="Standard 3 10 3 2 4 3" xfId="10502" xr:uid="{00000000-0005-0000-0000-000007290000}"/>
    <cellStyle name="Standard 3 10 3 2 4 3 2" xfId="10503" xr:uid="{00000000-0005-0000-0000-000008290000}"/>
    <cellStyle name="Standard 3 10 3 2 4 3 3" xfId="10504" xr:uid="{00000000-0005-0000-0000-000009290000}"/>
    <cellStyle name="Standard 3 10 3 2 4 3 4" xfId="10505" xr:uid="{00000000-0005-0000-0000-00000A290000}"/>
    <cellStyle name="Standard 3 10 3 2 4 4" xfId="10506" xr:uid="{00000000-0005-0000-0000-00000B290000}"/>
    <cellStyle name="Standard 3 10 3 2 4 5" xfId="10507" xr:uid="{00000000-0005-0000-0000-00000C290000}"/>
    <cellStyle name="Standard 3 10 3 2 4 6" xfId="10508" xr:uid="{00000000-0005-0000-0000-00000D290000}"/>
    <cellStyle name="Standard 3 10 3 2 5" xfId="10509" xr:uid="{00000000-0005-0000-0000-00000E290000}"/>
    <cellStyle name="Standard 3 10 3 2 5 2" xfId="10510" xr:uid="{00000000-0005-0000-0000-00000F290000}"/>
    <cellStyle name="Standard 3 10 3 2 5 2 2" xfId="10511" xr:uid="{00000000-0005-0000-0000-000010290000}"/>
    <cellStyle name="Standard 3 10 3 2 5 2 3" xfId="10512" xr:uid="{00000000-0005-0000-0000-000011290000}"/>
    <cellStyle name="Standard 3 10 3 2 5 2 4" xfId="10513" xr:uid="{00000000-0005-0000-0000-000012290000}"/>
    <cellStyle name="Standard 3 10 3 2 5 3" xfId="10514" xr:uid="{00000000-0005-0000-0000-000013290000}"/>
    <cellStyle name="Standard 3 10 3 2 5 4" xfId="10515" xr:uid="{00000000-0005-0000-0000-000014290000}"/>
    <cellStyle name="Standard 3 10 3 2 5 5" xfId="10516" xr:uid="{00000000-0005-0000-0000-000015290000}"/>
    <cellStyle name="Standard 3 10 3 2 6" xfId="10517" xr:uid="{00000000-0005-0000-0000-000016290000}"/>
    <cellStyle name="Standard 3 10 3 2 6 2" xfId="10518" xr:uid="{00000000-0005-0000-0000-000017290000}"/>
    <cellStyle name="Standard 3 10 3 2 6 3" xfId="10519" xr:uid="{00000000-0005-0000-0000-000018290000}"/>
    <cellStyle name="Standard 3 10 3 2 6 4" xfId="10520" xr:uid="{00000000-0005-0000-0000-000019290000}"/>
    <cellStyle name="Standard 3 10 3 2 7" xfId="10521" xr:uid="{00000000-0005-0000-0000-00001A290000}"/>
    <cellStyle name="Standard 3 10 3 2 7 2" xfId="10522" xr:uid="{00000000-0005-0000-0000-00001B290000}"/>
    <cellStyle name="Standard 3 10 3 2 7 3" xfId="10523" xr:uid="{00000000-0005-0000-0000-00001C290000}"/>
    <cellStyle name="Standard 3 10 3 2 7 4" xfId="10524" xr:uid="{00000000-0005-0000-0000-00001D290000}"/>
    <cellStyle name="Standard 3 10 3 2 8" xfId="10525" xr:uid="{00000000-0005-0000-0000-00001E290000}"/>
    <cellStyle name="Standard 3 10 3 2 9" xfId="10526" xr:uid="{00000000-0005-0000-0000-00001F290000}"/>
    <cellStyle name="Standard 3 10 3 3" xfId="10527" xr:uid="{00000000-0005-0000-0000-000020290000}"/>
    <cellStyle name="Standard 3 10 3 3 2" xfId="10528" xr:uid="{00000000-0005-0000-0000-000021290000}"/>
    <cellStyle name="Standard 3 10 3 3 2 2" xfId="10529" xr:uid="{00000000-0005-0000-0000-000022290000}"/>
    <cellStyle name="Standard 3 10 3 3 2 2 2" xfId="10530" xr:uid="{00000000-0005-0000-0000-000023290000}"/>
    <cellStyle name="Standard 3 10 3 3 2 2 2 2" xfId="10531" xr:uid="{00000000-0005-0000-0000-000024290000}"/>
    <cellStyle name="Standard 3 10 3 3 2 2 2 3" xfId="10532" xr:uid="{00000000-0005-0000-0000-000025290000}"/>
    <cellStyle name="Standard 3 10 3 3 2 2 2 4" xfId="10533" xr:uid="{00000000-0005-0000-0000-000026290000}"/>
    <cellStyle name="Standard 3 10 3 3 2 2 3" xfId="10534" xr:uid="{00000000-0005-0000-0000-000027290000}"/>
    <cellStyle name="Standard 3 10 3 3 2 2 4" xfId="10535" xr:uid="{00000000-0005-0000-0000-000028290000}"/>
    <cellStyle name="Standard 3 10 3 3 2 2 5" xfId="10536" xr:uid="{00000000-0005-0000-0000-000029290000}"/>
    <cellStyle name="Standard 3 10 3 3 2 3" xfId="10537" xr:uid="{00000000-0005-0000-0000-00002A290000}"/>
    <cellStyle name="Standard 3 10 3 3 2 3 2" xfId="10538" xr:uid="{00000000-0005-0000-0000-00002B290000}"/>
    <cellStyle name="Standard 3 10 3 3 2 3 3" xfId="10539" xr:uid="{00000000-0005-0000-0000-00002C290000}"/>
    <cellStyle name="Standard 3 10 3 3 2 3 4" xfId="10540" xr:uid="{00000000-0005-0000-0000-00002D290000}"/>
    <cellStyle name="Standard 3 10 3 3 2 4" xfId="10541" xr:uid="{00000000-0005-0000-0000-00002E290000}"/>
    <cellStyle name="Standard 3 10 3 3 2 5" xfId="10542" xr:uid="{00000000-0005-0000-0000-00002F290000}"/>
    <cellStyle name="Standard 3 10 3 3 2 6" xfId="10543" xr:uid="{00000000-0005-0000-0000-000030290000}"/>
    <cellStyle name="Standard 3 10 3 3 3" xfId="10544" xr:uid="{00000000-0005-0000-0000-000031290000}"/>
    <cellStyle name="Standard 3 10 3 3 3 2" xfId="10545" xr:uid="{00000000-0005-0000-0000-000032290000}"/>
    <cellStyle name="Standard 3 10 3 3 3 2 2" xfId="10546" xr:uid="{00000000-0005-0000-0000-000033290000}"/>
    <cellStyle name="Standard 3 10 3 3 3 2 3" xfId="10547" xr:uid="{00000000-0005-0000-0000-000034290000}"/>
    <cellStyle name="Standard 3 10 3 3 3 2 4" xfId="10548" xr:uid="{00000000-0005-0000-0000-000035290000}"/>
    <cellStyle name="Standard 3 10 3 3 3 3" xfId="10549" xr:uid="{00000000-0005-0000-0000-000036290000}"/>
    <cellStyle name="Standard 3 10 3 3 3 4" xfId="10550" xr:uid="{00000000-0005-0000-0000-000037290000}"/>
    <cellStyle name="Standard 3 10 3 3 3 5" xfId="10551" xr:uid="{00000000-0005-0000-0000-000038290000}"/>
    <cellStyle name="Standard 3 10 3 3 4" xfId="10552" xr:uid="{00000000-0005-0000-0000-000039290000}"/>
    <cellStyle name="Standard 3 10 3 3 4 2" xfId="10553" xr:uid="{00000000-0005-0000-0000-00003A290000}"/>
    <cellStyle name="Standard 3 10 3 3 4 3" xfId="10554" xr:uid="{00000000-0005-0000-0000-00003B290000}"/>
    <cellStyle name="Standard 3 10 3 3 4 4" xfId="10555" xr:uid="{00000000-0005-0000-0000-00003C290000}"/>
    <cellStyle name="Standard 3 10 3 3 5" xfId="10556" xr:uid="{00000000-0005-0000-0000-00003D290000}"/>
    <cellStyle name="Standard 3 10 3 3 5 2" xfId="10557" xr:uid="{00000000-0005-0000-0000-00003E290000}"/>
    <cellStyle name="Standard 3 10 3 3 5 3" xfId="10558" xr:uid="{00000000-0005-0000-0000-00003F290000}"/>
    <cellStyle name="Standard 3 10 3 3 5 4" xfId="10559" xr:uid="{00000000-0005-0000-0000-000040290000}"/>
    <cellStyle name="Standard 3 10 3 3 6" xfId="10560" xr:uid="{00000000-0005-0000-0000-000041290000}"/>
    <cellStyle name="Standard 3 10 3 3 7" xfId="10561" xr:uid="{00000000-0005-0000-0000-000042290000}"/>
    <cellStyle name="Standard 3 10 3 3 8" xfId="10562" xr:uid="{00000000-0005-0000-0000-000043290000}"/>
    <cellStyle name="Standard 3 10 3 4" xfId="10563" xr:uid="{00000000-0005-0000-0000-000044290000}"/>
    <cellStyle name="Standard 3 10 3 4 2" xfId="10564" xr:uid="{00000000-0005-0000-0000-000045290000}"/>
    <cellStyle name="Standard 3 10 3 4 2 2" xfId="10565" xr:uid="{00000000-0005-0000-0000-000046290000}"/>
    <cellStyle name="Standard 3 10 3 4 2 2 2" xfId="10566" xr:uid="{00000000-0005-0000-0000-000047290000}"/>
    <cellStyle name="Standard 3 10 3 4 2 2 2 2" xfId="10567" xr:uid="{00000000-0005-0000-0000-000048290000}"/>
    <cellStyle name="Standard 3 10 3 4 2 2 2 3" xfId="10568" xr:uid="{00000000-0005-0000-0000-000049290000}"/>
    <cellStyle name="Standard 3 10 3 4 2 2 2 4" xfId="10569" xr:uid="{00000000-0005-0000-0000-00004A290000}"/>
    <cellStyle name="Standard 3 10 3 4 2 2 3" xfId="10570" xr:uid="{00000000-0005-0000-0000-00004B290000}"/>
    <cellStyle name="Standard 3 10 3 4 2 2 4" xfId="10571" xr:uid="{00000000-0005-0000-0000-00004C290000}"/>
    <cellStyle name="Standard 3 10 3 4 2 2 5" xfId="10572" xr:uid="{00000000-0005-0000-0000-00004D290000}"/>
    <cellStyle name="Standard 3 10 3 4 2 3" xfId="10573" xr:uid="{00000000-0005-0000-0000-00004E290000}"/>
    <cellStyle name="Standard 3 10 3 4 2 3 2" xfId="10574" xr:uid="{00000000-0005-0000-0000-00004F290000}"/>
    <cellStyle name="Standard 3 10 3 4 2 3 3" xfId="10575" xr:uid="{00000000-0005-0000-0000-000050290000}"/>
    <cellStyle name="Standard 3 10 3 4 2 3 4" xfId="10576" xr:uid="{00000000-0005-0000-0000-000051290000}"/>
    <cellStyle name="Standard 3 10 3 4 2 4" xfId="10577" xr:uid="{00000000-0005-0000-0000-000052290000}"/>
    <cellStyle name="Standard 3 10 3 4 2 5" xfId="10578" xr:uid="{00000000-0005-0000-0000-000053290000}"/>
    <cellStyle name="Standard 3 10 3 4 2 6" xfId="10579" xr:uid="{00000000-0005-0000-0000-000054290000}"/>
    <cellStyle name="Standard 3 10 3 4 3" xfId="10580" xr:uid="{00000000-0005-0000-0000-000055290000}"/>
    <cellStyle name="Standard 3 10 3 4 3 2" xfId="10581" xr:uid="{00000000-0005-0000-0000-000056290000}"/>
    <cellStyle name="Standard 3 10 3 4 3 2 2" xfId="10582" xr:uid="{00000000-0005-0000-0000-000057290000}"/>
    <cellStyle name="Standard 3 10 3 4 3 2 3" xfId="10583" xr:uid="{00000000-0005-0000-0000-000058290000}"/>
    <cellStyle name="Standard 3 10 3 4 3 2 4" xfId="10584" xr:uid="{00000000-0005-0000-0000-000059290000}"/>
    <cellStyle name="Standard 3 10 3 4 3 3" xfId="10585" xr:uid="{00000000-0005-0000-0000-00005A290000}"/>
    <cellStyle name="Standard 3 10 3 4 3 4" xfId="10586" xr:uid="{00000000-0005-0000-0000-00005B290000}"/>
    <cellStyle name="Standard 3 10 3 4 3 5" xfId="10587" xr:uid="{00000000-0005-0000-0000-00005C290000}"/>
    <cellStyle name="Standard 3 10 3 4 4" xfId="10588" xr:uid="{00000000-0005-0000-0000-00005D290000}"/>
    <cellStyle name="Standard 3 10 3 4 4 2" xfId="10589" xr:uid="{00000000-0005-0000-0000-00005E290000}"/>
    <cellStyle name="Standard 3 10 3 4 4 3" xfId="10590" xr:uid="{00000000-0005-0000-0000-00005F290000}"/>
    <cellStyle name="Standard 3 10 3 4 4 4" xfId="10591" xr:uid="{00000000-0005-0000-0000-000060290000}"/>
    <cellStyle name="Standard 3 10 3 4 5" xfId="10592" xr:uid="{00000000-0005-0000-0000-000061290000}"/>
    <cellStyle name="Standard 3 10 3 4 5 2" xfId="10593" xr:uid="{00000000-0005-0000-0000-000062290000}"/>
    <cellStyle name="Standard 3 10 3 4 5 3" xfId="10594" xr:uid="{00000000-0005-0000-0000-000063290000}"/>
    <cellStyle name="Standard 3 10 3 4 5 4" xfId="10595" xr:uid="{00000000-0005-0000-0000-000064290000}"/>
    <cellStyle name="Standard 3 10 3 4 6" xfId="10596" xr:uid="{00000000-0005-0000-0000-000065290000}"/>
    <cellStyle name="Standard 3 10 3 4 7" xfId="10597" xr:uid="{00000000-0005-0000-0000-000066290000}"/>
    <cellStyle name="Standard 3 10 3 4 8" xfId="10598" xr:uid="{00000000-0005-0000-0000-000067290000}"/>
    <cellStyle name="Standard 3 10 3 5" xfId="10599" xr:uid="{00000000-0005-0000-0000-000068290000}"/>
    <cellStyle name="Standard 3 10 3 5 2" xfId="10600" xr:uid="{00000000-0005-0000-0000-000069290000}"/>
    <cellStyle name="Standard 3 10 3 5 2 2" xfId="10601" xr:uid="{00000000-0005-0000-0000-00006A290000}"/>
    <cellStyle name="Standard 3 10 3 5 2 2 2" xfId="10602" xr:uid="{00000000-0005-0000-0000-00006B290000}"/>
    <cellStyle name="Standard 3 10 3 5 2 2 3" xfId="10603" xr:uid="{00000000-0005-0000-0000-00006C290000}"/>
    <cellStyle name="Standard 3 10 3 5 2 2 4" xfId="10604" xr:uid="{00000000-0005-0000-0000-00006D290000}"/>
    <cellStyle name="Standard 3 10 3 5 2 3" xfId="10605" xr:uid="{00000000-0005-0000-0000-00006E290000}"/>
    <cellStyle name="Standard 3 10 3 5 2 4" xfId="10606" xr:uid="{00000000-0005-0000-0000-00006F290000}"/>
    <cellStyle name="Standard 3 10 3 5 2 5" xfId="10607" xr:uid="{00000000-0005-0000-0000-000070290000}"/>
    <cellStyle name="Standard 3 10 3 5 3" xfId="10608" xr:uid="{00000000-0005-0000-0000-000071290000}"/>
    <cellStyle name="Standard 3 10 3 5 3 2" xfId="10609" xr:uid="{00000000-0005-0000-0000-000072290000}"/>
    <cellStyle name="Standard 3 10 3 5 3 3" xfId="10610" xr:uid="{00000000-0005-0000-0000-000073290000}"/>
    <cellStyle name="Standard 3 10 3 5 3 4" xfId="10611" xr:uid="{00000000-0005-0000-0000-000074290000}"/>
    <cellStyle name="Standard 3 10 3 5 4" xfId="10612" xr:uid="{00000000-0005-0000-0000-000075290000}"/>
    <cellStyle name="Standard 3 10 3 5 5" xfId="10613" xr:uid="{00000000-0005-0000-0000-000076290000}"/>
    <cellStyle name="Standard 3 10 3 5 6" xfId="10614" xr:uid="{00000000-0005-0000-0000-000077290000}"/>
    <cellStyle name="Standard 3 10 3 6" xfId="10615" xr:uid="{00000000-0005-0000-0000-000078290000}"/>
    <cellStyle name="Standard 3 10 3 6 2" xfId="10616" xr:uid="{00000000-0005-0000-0000-000079290000}"/>
    <cellStyle name="Standard 3 10 3 6 2 2" xfId="10617" xr:uid="{00000000-0005-0000-0000-00007A290000}"/>
    <cellStyle name="Standard 3 10 3 6 2 3" xfId="10618" xr:uid="{00000000-0005-0000-0000-00007B290000}"/>
    <cellStyle name="Standard 3 10 3 6 2 4" xfId="10619" xr:uid="{00000000-0005-0000-0000-00007C290000}"/>
    <cellStyle name="Standard 3 10 3 6 3" xfId="10620" xr:uid="{00000000-0005-0000-0000-00007D290000}"/>
    <cellStyle name="Standard 3 10 3 6 4" xfId="10621" xr:uid="{00000000-0005-0000-0000-00007E290000}"/>
    <cellStyle name="Standard 3 10 3 6 5" xfId="10622" xr:uid="{00000000-0005-0000-0000-00007F290000}"/>
    <cellStyle name="Standard 3 10 3 7" xfId="10623" xr:uid="{00000000-0005-0000-0000-000080290000}"/>
    <cellStyle name="Standard 3 10 3 7 2" xfId="10624" xr:uid="{00000000-0005-0000-0000-000081290000}"/>
    <cellStyle name="Standard 3 10 3 7 2 2" xfId="10625" xr:uid="{00000000-0005-0000-0000-000082290000}"/>
    <cellStyle name="Standard 3 10 3 7 2 3" xfId="10626" xr:uid="{00000000-0005-0000-0000-000083290000}"/>
    <cellStyle name="Standard 3 10 3 7 2 4" xfId="10627" xr:uid="{00000000-0005-0000-0000-000084290000}"/>
    <cellStyle name="Standard 3 10 3 7 3" xfId="10628" xr:uid="{00000000-0005-0000-0000-000085290000}"/>
    <cellStyle name="Standard 3 10 3 7 4" xfId="10629" xr:uid="{00000000-0005-0000-0000-000086290000}"/>
    <cellStyle name="Standard 3 10 3 7 5" xfId="10630" xr:uid="{00000000-0005-0000-0000-000087290000}"/>
    <cellStyle name="Standard 3 10 3 8" xfId="10631" xr:uid="{00000000-0005-0000-0000-000088290000}"/>
    <cellStyle name="Standard 3 10 3 8 2" xfId="10632" xr:uid="{00000000-0005-0000-0000-000089290000}"/>
    <cellStyle name="Standard 3 10 3 8 3" xfId="10633" xr:uid="{00000000-0005-0000-0000-00008A290000}"/>
    <cellStyle name="Standard 3 10 3 8 4" xfId="10634" xr:uid="{00000000-0005-0000-0000-00008B290000}"/>
    <cellStyle name="Standard 3 10 3 9" xfId="10635" xr:uid="{00000000-0005-0000-0000-00008C290000}"/>
    <cellStyle name="Standard 3 10 3 9 2" xfId="10636" xr:uid="{00000000-0005-0000-0000-00008D290000}"/>
    <cellStyle name="Standard 3 10 3 9 3" xfId="10637" xr:uid="{00000000-0005-0000-0000-00008E290000}"/>
    <cellStyle name="Standard 3 10 3 9 4" xfId="10638" xr:uid="{00000000-0005-0000-0000-00008F290000}"/>
    <cellStyle name="Standard 3 10 4" xfId="10639" xr:uid="{00000000-0005-0000-0000-000090290000}"/>
    <cellStyle name="Standard 3 10 4 10" xfId="10640" xr:uid="{00000000-0005-0000-0000-000091290000}"/>
    <cellStyle name="Standard 3 10 4 2" xfId="10641" xr:uid="{00000000-0005-0000-0000-000092290000}"/>
    <cellStyle name="Standard 3 10 4 2 2" xfId="10642" xr:uid="{00000000-0005-0000-0000-000093290000}"/>
    <cellStyle name="Standard 3 10 4 2 2 2" xfId="10643" xr:uid="{00000000-0005-0000-0000-000094290000}"/>
    <cellStyle name="Standard 3 10 4 2 2 2 2" xfId="10644" xr:uid="{00000000-0005-0000-0000-000095290000}"/>
    <cellStyle name="Standard 3 10 4 2 2 2 2 2" xfId="10645" xr:uid="{00000000-0005-0000-0000-000096290000}"/>
    <cellStyle name="Standard 3 10 4 2 2 2 2 3" xfId="10646" xr:uid="{00000000-0005-0000-0000-000097290000}"/>
    <cellStyle name="Standard 3 10 4 2 2 2 2 4" xfId="10647" xr:uid="{00000000-0005-0000-0000-000098290000}"/>
    <cellStyle name="Standard 3 10 4 2 2 2 3" xfId="10648" xr:uid="{00000000-0005-0000-0000-000099290000}"/>
    <cellStyle name="Standard 3 10 4 2 2 2 4" xfId="10649" xr:uid="{00000000-0005-0000-0000-00009A290000}"/>
    <cellStyle name="Standard 3 10 4 2 2 2 5" xfId="10650" xr:uid="{00000000-0005-0000-0000-00009B290000}"/>
    <cellStyle name="Standard 3 10 4 2 2 3" xfId="10651" xr:uid="{00000000-0005-0000-0000-00009C290000}"/>
    <cellStyle name="Standard 3 10 4 2 2 3 2" xfId="10652" xr:uid="{00000000-0005-0000-0000-00009D290000}"/>
    <cellStyle name="Standard 3 10 4 2 2 3 3" xfId="10653" xr:uid="{00000000-0005-0000-0000-00009E290000}"/>
    <cellStyle name="Standard 3 10 4 2 2 3 4" xfId="10654" xr:uid="{00000000-0005-0000-0000-00009F290000}"/>
    <cellStyle name="Standard 3 10 4 2 2 4" xfId="10655" xr:uid="{00000000-0005-0000-0000-0000A0290000}"/>
    <cellStyle name="Standard 3 10 4 2 2 5" xfId="10656" xr:uid="{00000000-0005-0000-0000-0000A1290000}"/>
    <cellStyle name="Standard 3 10 4 2 2 6" xfId="10657" xr:uid="{00000000-0005-0000-0000-0000A2290000}"/>
    <cellStyle name="Standard 3 10 4 2 3" xfId="10658" xr:uid="{00000000-0005-0000-0000-0000A3290000}"/>
    <cellStyle name="Standard 3 10 4 2 3 2" xfId="10659" xr:uid="{00000000-0005-0000-0000-0000A4290000}"/>
    <cellStyle name="Standard 3 10 4 2 3 2 2" xfId="10660" xr:uid="{00000000-0005-0000-0000-0000A5290000}"/>
    <cellStyle name="Standard 3 10 4 2 3 2 3" xfId="10661" xr:uid="{00000000-0005-0000-0000-0000A6290000}"/>
    <cellStyle name="Standard 3 10 4 2 3 2 4" xfId="10662" xr:uid="{00000000-0005-0000-0000-0000A7290000}"/>
    <cellStyle name="Standard 3 10 4 2 3 3" xfId="10663" xr:uid="{00000000-0005-0000-0000-0000A8290000}"/>
    <cellStyle name="Standard 3 10 4 2 3 4" xfId="10664" xr:uid="{00000000-0005-0000-0000-0000A9290000}"/>
    <cellStyle name="Standard 3 10 4 2 3 5" xfId="10665" xr:uid="{00000000-0005-0000-0000-0000AA290000}"/>
    <cellStyle name="Standard 3 10 4 2 4" xfId="10666" xr:uid="{00000000-0005-0000-0000-0000AB290000}"/>
    <cellStyle name="Standard 3 10 4 2 4 2" xfId="10667" xr:uid="{00000000-0005-0000-0000-0000AC290000}"/>
    <cellStyle name="Standard 3 10 4 2 4 3" xfId="10668" xr:uid="{00000000-0005-0000-0000-0000AD290000}"/>
    <cellStyle name="Standard 3 10 4 2 4 4" xfId="10669" xr:uid="{00000000-0005-0000-0000-0000AE290000}"/>
    <cellStyle name="Standard 3 10 4 2 5" xfId="10670" xr:uid="{00000000-0005-0000-0000-0000AF290000}"/>
    <cellStyle name="Standard 3 10 4 2 5 2" xfId="10671" xr:uid="{00000000-0005-0000-0000-0000B0290000}"/>
    <cellStyle name="Standard 3 10 4 2 5 3" xfId="10672" xr:uid="{00000000-0005-0000-0000-0000B1290000}"/>
    <cellStyle name="Standard 3 10 4 2 5 4" xfId="10673" xr:uid="{00000000-0005-0000-0000-0000B2290000}"/>
    <cellStyle name="Standard 3 10 4 2 6" xfId="10674" xr:uid="{00000000-0005-0000-0000-0000B3290000}"/>
    <cellStyle name="Standard 3 10 4 2 7" xfId="10675" xr:uid="{00000000-0005-0000-0000-0000B4290000}"/>
    <cellStyle name="Standard 3 10 4 2 8" xfId="10676" xr:uid="{00000000-0005-0000-0000-0000B5290000}"/>
    <cellStyle name="Standard 3 10 4 3" xfId="10677" xr:uid="{00000000-0005-0000-0000-0000B6290000}"/>
    <cellStyle name="Standard 3 10 4 3 2" xfId="10678" xr:uid="{00000000-0005-0000-0000-0000B7290000}"/>
    <cellStyle name="Standard 3 10 4 3 2 2" xfId="10679" xr:uid="{00000000-0005-0000-0000-0000B8290000}"/>
    <cellStyle name="Standard 3 10 4 3 2 2 2" xfId="10680" xr:uid="{00000000-0005-0000-0000-0000B9290000}"/>
    <cellStyle name="Standard 3 10 4 3 2 2 2 2" xfId="10681" xr:uid="{00000000-0005-0000-0000-0000BA290000}"/>
    <cellStyle name="Standard 3 10 4 3 2 2 2 3" xfId="10682" xr:uid="{00000000-0005-0000-0000-0000BB290000}"/>
    <cellStyle name="Standard 3 10 4 3 2 2 2 4" xfId="10683" xr:uid="{00000000-0005-0000-0000-0000BC290000}"/>
    <cellStyle name="Standard 3 10 4 3 2 2 3" xfId="10684" xr:uid="{00000000-0005-0000-0000-0000BD290000}"/>
    <cellStyle name="Standard 3 10 4 3 2 2 4" xfId="10685" xr:uid="{00000000-0005-0000-0000-0000BE290000}"/>
    <cellStyle name="Standard 3 10 4 3 2 2 5" xfId="10686" xr:uid="{00000000-0005-0000-0000-0000BF290000}"/>
    <cellStyle name="Standard 3 10 4 3 2 3" xfId="10687" xr:uid="{00000000-0005-0000-0000-0000C0290000}"/>
    <cellStyle name="Standard 3 10 4 3 2 3 2" xfId="10688" xr:uid="{00000000-0005-0000-0000-0000C1290000}"/>
    <cellStyle name="Standard 3 10 4 3 2 3 3" xfId="10689" xr:uid="{00000000-0005-0000-0000-0000C2290000}"/>
    <cellStyle name="Standard 3 10 4 3 2 3 4" xfId="10690" xr:uid="{00000000-0005-0000-0000-0000C3290000}"/>
    <cellStyle name="Standard 3 10 4 3 2 4" xfId="10691" xr:uid="{00000000-0005-0000-0000-0000C4290000}"/>
    <cellStyle name="Standard 3 10 4 3 2 5" xfId="10692" xr:uid="{00000000-0005-0000-0000-0000C5290000}"/>
    <cellStyle name="Standard 3 10 4 3 2 6" xfId="10693" xr:uid="{00000000-0005-0000-0000-0000C6290000}"/>
    <cellStyle name="Standard 3 10 4 3 3" xfId="10694" xr:uid="{00000000-0005-0000-0000-0000C7290000}"/>
    <cellStyle name="Standard 3 10 4 3 3 2" xfId="10695" xr:uid="{00000000-0005-0000-0000-0000C8290000}"/>
    <cellStyle name="Standard 3 10 4 3 3 2 2" xfId="10696" xr:uid="{00000000-0005-0000-0000-0000C9290000}"/>
    <cellStyle name="Standard 3 10 4 3 3 2 3" xfId="10697" xr:uid="{00000000-0005-0000-0000-0000CA290000}"/>
    <cellStyle name="Standard 3 10 4 3 3 2 4" xfId="10698" xr:uid="{00000000-0005-0000-0000-0000CB290000}"/>
    <cellStyle name="Standard 3 10 4 3 3 3" xfId="10699" xr:uid="{00000000-0005-0000-0000-0000CC290000}"/>
    <cellStyle name="Standard 3 10 4 3 3 4" xfId="10700" xr:uid="{00000000-0005-0000-0000-0000CD290000}"/>
    <cellStyle name="Standard 3 10 4 3 3 5" xfId="10701" xr:uid="{00000000-0005-0000-0000-0000CE290000}"/>
    <cellStyle name="Standard 3 10 4 3 4" xfId="10702" xr:uid="{00000000-0005-0000-0000-0000CF290000}"/>
    <cellStyle name="Standard 3 10 4 3 4 2" xfId="10703" xr:uid="{00000000-0005-0000-0000-0000D0290000}"/>
    <cellStyle name="Standard 3 10 4 3 4 3" xfId="10704" xr:uid="{00000000-0005-0000-0000-0000D1290000}"/>
    <cellStyle name="Standard 3 10 4 3 4 4" xfId="10705" xr:uid="{00000000-0005-0000-0000-0000D2290000}"/>
    <cellStyle name="Standard 3 10 4 3 5" xfId="10706" xr:uid="{00000000-0005-0000-0000-0000D3290000}"/>
    <cellStyle name="Standard 3 10 4 3 5 2" xfId="10707" xr:uid="{00000000-0005-0000-0000-0000D4290000}"/>
    <cellStyle name="Standard 3 10 4 3 5 3" xfId="10708" xr:uid="{00000000-0005-0000-0000-0000D5290000}"/>
    <cellStyle name="Standard 3 10 4 3 5 4" xfId="10709" xr:uid="{00000000-0005-0000-0000-0000D6290000}"/>
    <cellStyle name="Standard 3 10 4 3 6" xfId="10710" xr:uid="{00000000-0005-0000-0000-0000D7290000}"/>
    <cellStyle name="Standard 3 10 4 3 7" xfId="10711" xr:uid="{00000000-0005-0000-0000-0000D8290000}"/>
    <cellStyle name="Standard 3 10 4 3 8" xfId="10712" xr:uid="{00000000-0005-0000-0000-0000D9290000}"/>
    <cellStyle name="Standard 3 10 4 4" xfId="10713" xr:uid="{00000000-0005-0000-0000-0000DA290000}"/>
    <cellStyle name="Standard 3 10 4 4 2" xfId="10714" xr:uid="{00000000-0005-0000-0000-0000DB290000}"/>
    <cellStyle name="Standard 3 10 4 4 2 2" xfId="10715" xr:uid="{00000000-0005-0000-0000-0000DC290000}"/>
    <cellStyle name="Standard 3 10 4 4 2 2 2" xfId="10716" xr:uid="{00000000-0005-0000-0000-0000DD290000}"/>
    <cellStyle name="Standard 3 10 4 4 2 2 3" xfId="10717" xr:uid="{00000000-0005-0000-0000-0000DE290000}"/>
    <cellStyle name="Standard 3 10 4 4 2 2 4" xfId="10718" xr:uid="{00000000-0005-0000-0000-0000DF290000}"/>
    <cellStyle name="Standard 3 10 4 4 2 3" xfId="10719" xr:uid="{00000000-0005-0000-0000-0000E0290000}"/>
    <cellStyle name="Standard 3 10 4 4 2 4" xfId="10720" xr:uid="{00000000-0005-0000-0000-0000E1290000}"/>
    <cellStyle name="Standard 3 10 4 4 2 5" xfId="10721" xr:uid="{00000000-0005-0000-0000-0000E2290000}"/>
    <cellStyle name="Standard 3 10 4 4 3" xfId="10722" xr:uid="{00000000-0005-0000-0000-0000E3290000}"/>
    <cellStyle name="Standard 3 10 4 4 3 2" xfId="10723" xr:uid="{00000000-0005-0000-0000-0000E4290000}"/>
    <cellStyle name="Standard 3 10 4 4 3 3" xfId="10724" xr:uid="{00000000-0005-0000-0000-0000E5290000}"/>
    <cellStyle name="Standard 3 10 4 4 3 4" xfId="10725" xr:uid="{00000000-0005-0000-0000-0000E6290000}"/>
    <cellStyle name="Standard 3 10 4 4 4" xfId="10726" xr:uid="{00000000-0005-0000-0000-0000E7290000}"/>
    <cellStyle name="Standard 3 10 4 4 5" xfId="10727" xr:uid="{00000000-0005-0000-0000-0000E8290000}"/>
    <cellStyle name="Standard 3 10 4 4 6" xfId="10728" xr:uid="{00000000-0005-0000-0000-0000E9290000}"/>
    <cellStyle name="Standard 3 10 4 5" xfId="10729" xr:uid="{00000000-0005-0000-0000-0000EA290000}"/>
    <cellStyle name="Standard 3 10 4 5 2" xfId="10730" xr:uid="{00000000-0005-0000-0000-0000EB290000}"/>
    <cellStyle name="Standard 3 10 4 5 2 2" xfId="10731" xr:uid="{00000000-0005-0000-0000-0000EC290000}"/>
    <cellStyle name="Standard 3 10 4 5 2 3" xfId="10732" xr:uid="{00000000-0005-0000-0000-0000ED290000}"/>
    <cellStyle name="Standard 3 10 4 5 2 4" xfId="10733" xr:uid="{00000000-0005-0000-0000-0000EE290000}"/>
    <cellStyle name="Standard 3 10 4 5 3" xfId="10734" xr:uid="{00000000-0005-0000-0000-0000EF290000}"/>
    <cellStyle name="Standard 3 10 4 5 4" xfId="10735" xr:uid="{00000000-0005-0000-0000-0000F0290000}"/>
    <cellStyle name="Standard 3 10 4 5 5" xfId="10736" xr:uid="{00000000-0005-0000-0000-0000F1290000}"/>
    <cellStyle name="Standard 3 10 4 6" xfId="10737" xr:uid="{00000000-0005-0000-0000-0000F2290000}"/>
    <cellStyle name="Standard 3 10 4 6 2" xfId="10738" xr:uid="{00000000-0005-0000-0000-0000F3290000}"/>
    <cellStyle name="Standard 3 10 4 6 3" xfId="10739" xr:uid="{00000000-0005-0000-0000-0000F4290000}"/>
    <cellStyle name="Standard 3 10 4 6 4" xfId="10740" xr:uid="{00000000-0005-0000-0000-0000F5290000}"/>
    <cellStyle name="Standard 3 10 4 7" xfId="10741" xr:uid="{00000000-0005-0000-0000-0000F6290000}"/>
    <cellStyle name="Standard 3 10 4 7 2" xfId="10742" xr:uid="{00000000-0005-0000-0000-0000F7290000}"/>
    <cellStyle name="Standard 3 10 4 7 3" xfId="10743" xr:uid="{00000000-0005-0000-0000-0000F8290000}"/>
    <cellStyle name="Standard 3 10 4 7 4" xfId="10744" xr:uid="{00000000-0005-0000-0000-0000F9290000}"/>
    <cellStyle name="Standard 3 10 4 8" xfId="10745" xr:uid="{00000000-0005-0000-0000-0000FA290000}"/>
    <cellStyle name="Standard 3 10 4 9" xfId="10746" xr:uid="{00000000-0005-0000-0000-0000FB290000}"/>
    <cellStyle name="Standard 3 10 5" xfId="10747" xr:uid="{00000000-0005-0000-0000-0000FC290000}"/>
    <cellStyle name="Standard 3 10 5 2" xfId="10748" xr:uid="{00000000-0005-0000-0000-0000FD290000}"/>
    <cellStyle name="Standard 3 10 5 2 2" xfId="10749" xr:uid="{00000000-0005-0000-0000-0000FE290000}"/>
    <cellStyle name="Standard 3 10 5 2 2 2" xfId="10750" xr:uid="{00000000-0005-0000-0000-0000FF290000}"/>
    <cellStyle name="Standard 3 10 5 2 2 2 2" xfId="10751" xr:uid="{00000000-0005-0000-0000-0000002A0000}"/>
    <cellStyle name="Standard 3 10 5 2 2 2 3" xfId="10752" xr:uid="{00000000-0005-0000-0000-0000012A0000}"/>
    <cellStyle name="Standard 3 10 5 2 2 2 4" xfId="10753" xr:uid="{00000000-0005-0000-0000-0000022A0000}"/>
    <cellStyle name="Standard 3 10 5 2 2 3" xfId="10754" xr:uid="{00000000-0005-0000-0000-0000032A0000}"/>
    <cellStyle name="Standard 3 10 5 2 2 4" xfId="10755" xr:uid="{00000000-0005-0000-0000-0000042A0000}"/>
    <cellStyle name="Standard 3 10 5 2 2 5" xfId="10756" xr:uid="{00000000-0005-0000-0000-0000052A0000}"/>
    <cellStyle name="Standard 3 10 5 2 3" xfId="10757" xr:uid="{00000000-0005-0000-0000-0000062A0000}"/>
    <cellStyle name="Standard 3 10 5 2 3 2" xfId="10758" xr:uid="{00000000-0005-0000-0000-0000072A0000}"/>
    <cellStyle name="Standard 3 10 5 2 3 3" xfId="10759" xr:uid="{00000000-0005-0000-0000-0000082A0000}"/>
    <cellStyle name="Standard 3 10 5 2 3 4" xfId="10760" xr:uid="{00000000-0005-0000-0000-0000092A0000}"/>
    <cellStyle name="Standard 3 10 5 2 4" xfId="10761" xr:uid="{00000000-0005-0000-0000-00000A2A0000}"/>
    <cellStyle name="Standard 3 10 5 2 5" xfId="10762" xr:uid="{00000000-0005-0000-0000-00000B2A0000}"/>
    <cellStyle name="Standard 3 10 5 2 6" xfId="10763" xr:uid="{00000000-0005-0000-0000-00000C2A0000}"/>
    <cellStyle name="Standard 3 10 5 3" xfId="10764" xr:uid="{00000000-0005-0000-0000-00000D2A0000}"/>
    <cellStyle name="Standard 3 10 5 3 2" xfId="10765" xr:uid="{00000000-0005-0000-0000-00000E2A0000}"/>
    <cellStyle name="Standard 3 10 5 3 2 2" xfId="10766" xr:uid="{00000000-0005-0000-0000-00000F2A0000}"/>
    <cellStyle name="Standard 3 10 5 3 2 3" xfId="10767" xr:uid="{00000000-0005-0000-0000-0000102A0000}"/>
    <cellStyle name="Standard 3 10 5 3 2 4" xfId="10768" xr:uid="{00000000-0005-0000-0000-0000112A0000}"/>
    <cellStyle name="Standard 3 10 5 3 3" xfId="10769" xr:uid="{00000000-0005-0000-0000-0000122A0000}"/>
    <cellStyle name="Standard 3 10 5 3 4" xfId="10770" xr:uid="{00000000-0005-0000-0000-0000132A0000}"/>
    <cellStyle name="Standard 3 10 5 3 5" xfId="10771" xr:uid="{00000000-0005-0000-0000-0000142A0000}"/>
    <cellStyle name="Standard 3 10 5 4" xfId="10772" xr:uid="{00000000-0005-0000-0000-0000152A0000}"/>
    <cellStyle name="Standard 3 10 5 4 2" xfId="10773" xr:uid="{00000000-0005-0000-0000-0000162A0000}"/>
    <cellStyle name="Standard 3 10 5 4 3" xfId="10774" xr:uid="{00000000-0005-0000-0000-0000172A0000}"/>
    <cellStyle name="Standard 3 10 5 4 4" xfId="10775" xr:uid="{00000000-0005-0000-0000-0000182A0000}"/>
    <cellStyle name="Standard 3 10 5 5" xfId="10776" xr:uid="{00000000-0005-0000-0000-0000192A0000}"/>
    <cellStyle name="Standard 3 10 5 5 2" xfId="10777" xr:uid="{00000000-0005-0000-0000-00001A2A0000}"/>
    <cellStyle name="Standard 3 10 5 5 3" xfId="10778" xr:uid="{00000000-0005-0000-0000-00001B2A0000}"/>
    <cellStyle name="Standard 3 10 5 5 4" xfId="10779" xr:uid="{00000000-0005-0000-0000-00001C2A0000}"/>
    <cellStyle name="Standard 3 10 5 6" xfId="10780" xr:uid="{00000000-0005-0000-0000-00001D2A0000}"/>
    <cellStyle name="Standard 3 10 5 7" xfId="10781" xr:uid="{00000000-0005-0000-0000-00001E2A0000}"/>
    <cellStyle name="Standard 3 10 5 8" xfId="10782" xr:uid="{00000000-0005-0000-0000-00001F2A0000}"/>
    <cellStyle name="Standard 3 10 6" xfId="10783" xr:uid="{00000000-0005-0000-0000-0000202A0000}"/>
    <cellStyle name="Standard 3 10 6 2" xfId="10784" xr:uid="{00000000-0005-0000-0000-0000212A0000}"/>
    <cellStyle name="Standard 3 10 6 2 2" xfId="10785" xr:uid="{00000000-0005-0000-0000-0000222A0000}"/>
    <cellStyle name="Standard 3 10 6 2 2 2" xfId="10786" xr:uid="{00000000-0005-0000-0000-0000232A0000}"/>
    <cellStyle name="Standard 3 10 6 2 2 2 2" xfId="10787" xr:uid="{00000000-0005-0000-0000-0000242A0000}"/>
    <cellStyle name="Standard 3 10 6 2 2 2 3" xfId="10788" xr:uid="{00000000-0005-0000-0000-0000252A0000}"/>
    <cellStyle name="Standard 3 10 6 2 2 2 4" xfId="10789" xr:uid="{00000000-0005-0000-0000-0000262A0000}"/>
    <cellStyle name="Standard 3 10 6 2 2 3" xfId="10790" xr:uid="{00000000-0005-0000-0000-0000272A0000}"/>
    <cellStyle name="Standard 3 10 6 2 2 4" xfId="10791" xr:uid="{00000000-0005-0000-0000-0000282A0000}"/>
    <cellStyle name="Standard 3 10 6 2 2 5" xfId="10792" xr:uid="{00000000-0005-0000-0000-0000292A0000}"/>
    <cellStyle name="Standard 3 10 6 2 3" xfId="10793" xr:uid="{00000000-0005-0000-0000-00002A2A0000}"/>
    <cellStyle name="Standard 3 10 6 2 3 2" xfId="10794" xr:uid="{00000000-0005-0000-0000-00002B2A0000}"/>
    <cellStyle name="Standard 3 10 6 2 3 3" xfId="10795" xr:uid="{00000000-0005-0000-0000-00002C2A0000}"/>
    <cellStyle name="Standard 3 10 6 2 3 4" xfId="10796" xr:uid="{00000000-0005-0000-0000-00002D2A0000}"/>
    <cellStyle name="Standard 3 10 6 2 4" xfId="10797" xr:uid="{00000000-0005-0000-0000-00002E2A0000}"/>
    <cellStyle name="Standard 3 10 6 2 5" xfId="10798" xr:uid="{00000000-0005-0000-0000-00002F2A0000}"/>
    <cellStyle name="Standard 3 10 6 2 6" xfId="10799" xr:uid="{00000000-0005-0000-0000-0000302A0000}"/>
    <cellStyle name="Standard 3 10 6 3" xfId="10800" xr:uid="{00000000-0005-0000-0000-0000312A0000}"/>
    <cellStyle name="Standard 3 10 6 3 2" xfId="10801" xr:uid="{00000000-0005-0000-0000-0000322A0000}"/>
    <cellStyle name="Standard 3 10 6 3 2 2" xfId="10802" xr:uid="{00000000-0005-0000-0000-0000332A0000}"/>
    <cellStyle name="Standard 3 10 6 3 2 3" xfId="10803" xr:uid="{00000000-0005-0000-0000-0000342A0000}"/>
    <cellStyle name="Standard 3 10 6 3 2 4" xfId="10804" xr:uid="{00000000-0005-0000-0000-0000352A0000}"/>
    <cellStyle name="Standard 3 10 6 3 3" xfId="10805" xr:uid="{00000000-0005-0000-0000-0000362A0000}"/>
    <cellStyle name="Standard 3 10 6 3 4" xfId="10806" xr:uid="{00000000-0005-0000-0000-0000372A0000}"/>
    <cellStyle name="Standard 3 10 6 3 5" xfId="10807" xr:uid="{00000000-0005-0000-0000-0000382A0000}"/>
    <cellStyle name="Standard 3 10 6 4" xfId="10808" xr:uid="{00000000-0005-0000-0000-0000392A0000}"/>
    <cellStyle name="Standard 3 10 6 4 2" xfId="10809" xr:uid="{00000000-0005-0000-0000-00003A2A0000}"/>
    <cellStyle name="Standard 3 10 6 4 3" xfId="10810" xr:uid="{00000000-0005-0000-0000-00003B2A0000}"/>
    <cellStyle name="Standard 3 10 6 4 4" xfId="10811" xr:uid="{00000000-0005-0000-0000-00003C2A0000}"/>
    <cellStyle name="Standard 3 10 6 5" xfId="10812" xr:uid="{00000000-0005-0000-0000-00003D2A0000}"/>
    <cellStyle name="Standard 3 10 6 5 2" xfId="10813" xr:uid="{00000000-0005-0000-0000-00003E2A0000}"/>
    <cellStyle name="Standard 3 10 6 5 3" xfId="10814" xr:uid="{00000000-0005-0000-0000-00003F2A0000}"/>
    <cellStyle name="Standard 3 10 6 5 4" xfId="10815" xr:uid="{00000000-0005-0000-0000-0000402A0000}"/>
    <cellStyle name="Standard 3 10 6 6" xfId="10816" xr:uid="{00000000-0005-0000-0000-0000412A0000}"/>
    <cellStyle name="Standard 3 10 6 7" xfId="10817" xr:uid="{00000000-0005-0000-0000-0000422A0000}"/>
    <cellStyle name="Standard 3 10 6 8" xfId="10818" xr:uid="{00000000-0005-0000-0000-0000432A0000}"/>
    <cellStyle name="Standard 3 10 7" xfId="10819" xr:uid="{00000000-0005-0000-0000-0000442A0000}"/>
    <cellStyle name="Standard 3 10 7 2" xfId="10820" xr:uid="{00000000-0005-0000-0000-0000452A0000}"/>
    <cellStyle name="Standard 3 10 7 2 2" xfId="10821" xr:uid="{00000000-0005-0000-0000-0000462A0000}"/>
    <cellStyle name="Standard 3 10 7 2 2 2" xfId="10822" xr:uid="{00000000-0005-0000-0000-0000472A0000}"/>
    <cellStyle name="Standard 3 10 7 2 2 3" xfId="10823" xr:uid="{00000000-0005-0000-0000-0000482A0000}"/>
    <cellStyle name="Standard 3 10 7 2 2 4" xfId="10824" xr:uid="{00000000-0005-0000-0000-0000492A0000}"/>
    <cellStyle name="Standard 3 10 7 2 3" xfId="10825" xr:uid="{00000000-0005-0000-0000-00004A2A0000}"/>
    <cellStyle name="Standard 3 10 7 2 4" xfId="10826" xr:uid="{00000000-0005-0000-0000-00004B2A0000}"/>
    <cellStyle name="Standard 3 10 7 2 5" xfId="10827" xr:uid="{00000000-0005-0000-0000-00004C2A0000}"/>
    <cellStyle name="Standard 3 10 7 3" xfId="10828" xr:uid="{00000000-0005-0000-0000-00004D2A0000}"/>
    <cellStyle name="Standard 3 10 7 3 2" xfId="10829" xr:uid="{00000000-0005-0000-0000-00004E2A0000}"/>
    <cellStyle name="Standard 3 10 7 3 3" xfId="10830" xr:uid="{00000000-0005-0000-0000-00004F2A0000}"/>
    <cellStyle name="Standard 3 10 7 3 4" xfId="10831" xr:uid="{00000000-0005-0000-0000-0000502A0000}"/>
    <cellStyle name="Standard 3 10 7 4" xfId="10832" xr:uid="{00000000-0005-0000-0000-0000512A0000}"/>
    <cellStyle name="Standard 3 10 7 5" xfId="10833" xr:uid="{00000000-0005-0000-0000-0000522A0000}"/>
    <cellStyle name="Standard 3 10 7 6" xfId="10834" xr:uid="{00000000-0005-0000-0000-0000532A0000}"/>
    <cellStyle name="Standard 3 10 8" xfId="10835" xr:uid="{00000000-0005-0000-0000-0000542A0000}"/>
    <cellStyle name="Standard 3 10 8 2" xfId="10836" xr:uid="{00000000-0005-0000-0000-0000552A0000}"/>
    <cellStyle name="Standard 3 10 8 2 2" xfId="10837" xr:uid="{00000000-0005-0000-0000-0000562A0000}"/>
    <cellStyle name="Standard 3 10 8 2 3" xfId="10838" xr:uid="{00000000-0005-0000-0000-0000572A0000}"/>
    <cellStyle name="Standard 3 10 8 2 4" xfId="10839" xr:uid="{00000000-0005-0000-0000-0000582A0000}"/>
    <cellStyle name="Standard 3 10 8 3" xfId="10840" xr:uid="{00000000-0005-0000-0000-0000592A0000}"/>
    <cellStyle name="Standard 3 10 8 4" xfId="10841" xr:uid="{00000000-0005-0000-0000-00005A2A0000}"/>
    <cellStyle name="Standard 3 10 8 5" xfId="10842" xr:uid="{00000000-0005-0000-0000-00005B2A0000}"/>
    <cellStyle name="Standard 3 10 9" xfId="10843" xr:uid="{00000000-0005-0000-0000-00005C2A0000}"/>
    <cellStyle name="Standard 3 10 9 2" xfId="10844" xr:uid="{00000000-0005-0000-0000-00005D2A0000}"/>
    <cellStyle name="Standard 3 10 9 2 2" xfId="10845" xr:uid="{00000000-0005-0000-0000-00005E2A0000}"/>
    <cellStyle name="Standard 3 10 9 2 3" xfId="10846" xr:uid="{00000000-0005-0000-0000-00005F2A0000}"/>
    <cellStyle name="Standard 3 10 9 2 4" xfId="10847" xr:uid="{00000000-0005-0000-0000-0000602A0000}"/>
    <cellStyle name="Standard 3 10 9 3" xfId="10848" xr:uid="{00000000-0005-0000-0000-0000612A0000}"/>
    <cellStyle name="Standard 3 10 9 4" xfId="10849" xr:uid="{00000000-0005-0000-0000-0000622A0000}"/>
    <cellStyle name="Standard 3 10 9 5" xfId="10850" xr:uid="{00000000-0005-0000-0000-0000632A0000}"/>
    <cellStyle name="Standard 3 11" xfId="10851" xr:uid="{00000000-0005-0000-0000-0000642A0000}"/>
    <cellStyle name="Standard 3 11 10" xfId="10852" xr:uid="{00000000-0005-0000-0000-0000652A0000}"/>
    <cellStyle name="Standard 3 11 10 2" xfId="10853" xr:uid="{00000000-0005-0000-0000-0000662A0000}"/>
    <cellStyle name="Standard 3 11 10 3" xfId="10854" xr:uid="{00000000-0005-0000-0000-0000672A0000}"/>
    <cellStyle name="Standard 3 11 10 4" xfId="10855" xr:uid="{00000000-0005-0000-0000-0000682A0000}"/>
    <cellStyle name="Standard 3 11 11" xfId="10856" xr:uid="{00000000-0005-0000-0000-0000692A0000}"/>
    <cellStyle name="Standard 3 11 11 2" xfId="10857" xr:uid="{00000000-0005-0000-0000-00006A2A0000}"/>
    <cellStyle name="Standard 3 11 11 3" xfId="10858" xr:uid="{00000000-0005-0000-0000-00006B2A0000}"/>
    <cellStyle name="Standard 3 11 11 4" xfId="10859" xr:uid="{00000000-0005-0000-0000-00006C2A0000}"/>
    <cellStyle name="Standard 3 11 12" xfId="10860" xr:uid="{00000000-0005-0000-0000-00006D2A0000}"/>
    <cellStyle name="Standard 3 11 13" xfId="10861" xr:uid="{00000000-0005-0000-0000-00006E2A0000}"/>
    <cellStyle name="Standard 3 11 14" xfId="10862" xr:uid="{00000000-0005-0000-0000-00006F2A0000}"/>
    <cellStyle name="Standard 3 11 2" xfId="10863" xr:uid="{00000000-0005-0000-0000-0000702A0000}"/>
    <cellStyle name="Standard 3 11 2 10" xfId="10864" xr:uid="{00000000-0005-0000-0000-0000712A0000}"/>
    <cellStyle name="Standard 3 11 2 10 2" xfId="10865" xr:uid="{00000000-0005-0000-0000-0000722A0000}"/>
    <cellStyle name="Standard 3 11 2 10 3" xfId="10866" xr:uid="{00000000-0005-0000-0000-0000732A0000}"/>
    <cellStyle name="Standard 3 11 2 10 4" xfId="10867" xr:uid="{00000000-0005-0000-0000-0000742A0000}"/>
    <cellStyle name="Standard 3 11 2 11" xfId="10868" xr:uid="{00000000-0005-0000-0000-0000752A0000}"/>
    <cellStyle name="Standard 3 11 2 12" xfId="10869" xr:uid="{00000000-0005-0000-0000-0000762A0000}"/>
    <cellStyle name="Standard 3 11 2 13" xfId="10870" xr:uid="{00000000-0005-0000-0000-0000772A0000}"/>
    <cellStyle name="Standard 3 11 2 2" xfId="10871" xr:uid="{00000000-0005-0000-0000-0000782A0000}"/>
    <cellStyle name="Standard 3 11 2 2 10" xfId="10872" xr:uid="{00000000-0005-0000-0000-0000792A0000}"/>
    <cellStyle name="Standard 3 11 2 2 2" xfId="10873" xr:uid="{00000000-0005-0000-0000-00007A2A0000}"/>
    <cellStyle name="Standard 3 11 2 2 2 2" xfId="10874" xr:uid="{00000000-0005-0000-0000-00007B2A0000}"/>
    <cellStyle name="Standard 3 11 2 2 2 2 2" xfId="10875" xr:uid="{00000000-0005-0000-0000-00007C2A0000}"/>
    <cellStyle name="Standard 3 11 2 2 2 2 2 2" xfId="10876" xr:uid="{00000000-0005-0000-0000-00007D2A0000}"/>
    <cellStyle name="Standard 3 11 2 2 2 2 2 2 2" xfId="10877" xr:uid="{00000000-0005-0000-0000-00007E2A0000}"/>
    <cellStyle name="Standard 3 11 2 2 2 2 2 2 3" xfId="10878" xr:uid="{00000000-0005-0000-0000-00007F2A0000}"/>
    <cellStyle name="Standard 3 11 2 2 2 2 2 2 4" xfId="10879" xr:uid="{00000000-0005-0000-0000-0000802A0000}"/>
    <cellStyle name="Standard 3 11 2 2 2 2 2 3" xfId="10880" xr:uid="{00000000-0005-0000-0000-0000812A0000}"/>
    <cellStyle name="Standard 3 11 2 2 2 2 2 4" xfId="10881" xr:uid="{00000000-0005-0000-0000-0000822A0000}"/>
    <cellStyle name="Standard 3 11 2 2 2 2 2 5" xfId="10882" xr:uid="{00000000-0005-0000-0000-0000832A0000}"/>
    <cellStyle name="Standard 3 11 2 2 2 2 3" xfId="10883" xr:uid="{00000000-0005-0000-0000-0000842A0000}"/>
    <cellStyle name="Standard 3 11 2 2 2 2 3 2" xfId="10884" xr:uid="{00000000-0005-0000-0000-0000852A0000}"/>
    <cellStyle name="Standard 3 11 2 2 2 2 3 3" xfId="10885" xr:uid="{00000000-0005-0000-0000-0000862A0000}"/>
    <cellStyle name="Standard 3 11 2 2 2 2 3 4" xfId="10886" xr:uid="{00000000-0005-0000-0000-0000872A0000}"/>
    <cellStyle name="Standard 3 11 2 2 2 2 4" xfId="10887" xr:uid="{00000000-0005-0000-0000-0000882A0000}"/>
    <cellStyle name="Standard 3 11 2 2 2 2 5" xfId="10888" xr:uid="{00000000-0005-0000-0000-0000892A0000}"/>
    <cellStyle name="Standard 3 11 2 2 2 2 6" xfId="10889" xr:uid="{00000000-0005-0000-0000-00008A2A0000}"/>
    <cellStyle name="Standard 3 11 2 2 2 3" xfId="10890" xr:uid="{00000000-0005-0000-0000-00008B2A0000}"/>
    <cellStyle name="Standard 3 11 2 2 2 3 2" xfId="10891" xr:uid="{00000000-0005-0000-0000-00008C2A0000}"/>
    <cellStyle name="Standard 3 11 2 2 2 3 2 2" xfId="10892" xr:uid="{00000000-0005-0000-0000-00008D2A0000}"/>
    <cellStyle name="Standard 3 11 2 2 2 3 2 3" xfId="10893" xr:uid="{00000000-0005-0000-0000-00008E2A0000}"/>
    <cellStyle name="Standard 3 11 2 2 2 3 2 4" xfId="10894" xr:uid="{00000000-0005-0000-0000-00008F2A0000}"/>
    <cellStyle name="Standard 3 11 2 2 2 3 3" xfId="10895" xr:uid="{00000000-0005-0000-0000-0000902A0000}"/>
    <cellStyle name="Standard 3 11 2 2 2 3 4" xfId="10896" xr:uid="{00000000-0005-0000-0000-0000912A0000}"/>
    <cellStyle name="Standard 3 11 2 2 2 3 5" xfId="10897" xr:uid="{00000000-0005-0000-0000-0000922A0000}"/>
    <cellStyle name="Standard 3 11 2 2 2 4" xfId="10898" xr:uid="{00000000-0005-0000-0000-0000932A0000}"/>
    <cellStyle name="Standard 3 11 2 2 2 4 2" xfId="10899" xr:uid="{00000000-0005-0000-0000-0000942A0000}"/>
    <cellStyle name="Standard 3 11 2 2 2 4 3" xfId="10900" xr:uid="{00000000-0005-0000-0000-0000952A0000}"/>
    <cellStyle name="Standard 3 11 2 2 2 4 4" xfId="10901" xr:uid="{00000000-0005-0000-0000-0000962A0000}"/>
    <cellStyle name="Standard 3 11 2 2 2 5" xfId="10902" xr:uid="{00000000-0005-0000-0000-0000972A0000}"/>
    <cellStyle name="Standard 3 11 2 2 2 5 2" xfId="10903" xr:uid="{00000000-0005-0000-0000-0000982A0000}"/>
    <cellStyle name="Standard 3 11 2 2 2 5 3" xfId="10904" xr:uid="{00000000-0005-0000-0000-0000992A0000}"/>
    <cellStyle name="Standard 3 11 2 2 2 5 4" xfId="10905" xr:uid="{00000000-0005-0000-0000-00009A2A0000}"/>
    <cellStyle name="Standard 3 11 2 2 2 6" xfId="10906" xr:uid="{00000000-0005-0000-0000-00009B2A0000}"/>
    <cellStyle name="Standard 3 11 2 2 2 7" xfId="10907" xr:uid="{00000000-0005-0000-0000-00009C2A0000}"/>
    <cellStyle name="Standard 3 11 2 2 2 8" xfId="10908" xr:uid="{00000000-0005-0000-0000-00009D2A0000}"/>
    <cellStyle name="Standard 3 11 2 2 3" xfId="10909" xr:uid="{00000000-0005-0000-0000-00009E2A0000}"/>
    <cellStyle name="Standard 3 11 2 2 3 2" xfId="10910" xr:uid="{00000000-0005-0000-0000-00009F2A0000}"/>
    <cellStyle name="Standard 3 11 2 2 3 2 2" xfId="10911" xr:uid="{00000000-0005-0000-0000-0000A02A0000}"/>
    <cellStyle name="Standard 3 11 2 2 3 2 2 2" xfId="10912" xr:uid="{00000000-0005-0000-0000-0000A12A0000}"/>
    <cellStyle name="Standard 3 11 2 2 3 2 2 2 2" xfId="10913" xr:uid="{00000000-0005-0000-0000-0000A22A0000}"/>
    <cellStyle name="Standard 3 11 2 2 3 2 2 2 3" xfId="10914" xr:uid="{00000000-0005-0000-0000-0000A32A0000}"/>
    <cellStyle name="Standard 3 11 2 2 3 2 2 2 4" xfId="10915" xr:uid="{00000000-0005-0000-0000-0000A42A0000}"/>
    <cellStyle name="Standard 3 11 2 2 3 2 2 3" xfId="10916" xr:uid="{00000000-0005-0000-0000-0000A52A0000}"/>
    <cellStyle name="Standard 3 11 2 2 3 2 2 4" xfId="10917" xr:uid="{00000000-0005-0000-0000-0000A62A0000}"/>
    <cellStyle name="Standard 3 11 2 2 3 2 2 5" xfId="10918" xr:uid="{00000000-0005-0000-0000-0000A72A0000}"/>
    <cellStyle name="Standard 3 11 2 2 3 2 3" xfId="10919" xr:uid="{00000000-0005-0000-0000-0000A82A0000}"/>
    <cellStyle name="Standard 3 11 2 2 3 2 3 2" xfId="10920" xr:uid="{00000000-0005-0000-0000-0000A92A0000}"/>
    <cellStyle name="Standard 3 11 2 2 3 2 3 3" xfId="10921" xr:uid="{00000000-0005-0000-0000-0000AA2A0000}"/>
    <cellStyle name="Standard 3 11 2 2 3 2 3 4" xfId="10922" xr:uid="{00000000-0005-0000-0000-0000AB2A0000}"/>
    <cellStyle name="Standard 3 11 2 2 3 2 4" xfId="10923" xr:uid="{00000000-0005-0000-0000-0000AC2A0000}"/>
    <cellStyle name="Standard 3 11 2 2 3 2 5" xfId="10924" xr:uid="{00000000-0005-0000-0000-0000AD2A0000}"/>
    <cellStyle name="Standard 3 11 2 2 3 2 6" xfId="10925" xr:uid="{00000000-0005-0000-0000-0000AE2A0000}"/>
    <cellStyle name="Standard 3 11 2 2 3 3" xfId="10926" xr:uid="{00000000-0005-0000-0000-0000AF2A0000}"/>
    <cellStyle name="Standard 3 11 2 2 3 3 2" xfId="10927" xr:uid="{00000000-0005-0000-0000-0000B02A0000}"/>
    <cellStyle name="Standard 3 11 2 2 3 3 2 2" xfId="10928" xr:uid="{00000000-0005-0000-0000-0000B12A0000}"/>
    <cellStyle name="Standard 3 11 2 2 3 3 2 3" xfId="10929" xr:uid="{00000000-0005-0000-0000-0000B22A0000}"/>
    <cellStyle name="Standard 3 11 2 2 3 3 2 4" xfId="10930" xr:uid="{00000000-0005-0000-0000-0000B32A0000}"/>
    <cellStyle name="Standard 3 11 2 2 3 3 3" xfId="10931" xr:uid="{00000000-0005-0000-0000-0000B42A0000}"/>
    <cellStyle name="Standard 3 11 2 2 3 3 4" xfId="10932" xr:uid="{00000000-0005-0000-0000-0000B52A0000}"/>
    <cellStyle name="Standard 3 11 2 2 3 3 5" xfId="10933" xr:uid="{00000000-0005-0000-0000-0000B62A0000}"/>
    <cellStyle name="Standard 3 11 2 2 3 4" xfId="10934" xr:uid="{00000000-0005-0000-0000-0000B72A0000}"/>
    <cellStyle name="Standard 3 11 2 2 3 4 2" xfId="10935" xr:uid="{00000000-0005-0000-0000-0000B82A0000}"/>
    <cellStyle name="Standard 3 11 2 2 3 4 3" xfId="10936" xr:uid="{00000000-0005-0000-0000-0000B92A0000}"/>
    <cellStyle name="Standard 3 11 2 2 3 4 4" xfId="10937" xr:uid="{00000000-0005-0000-0000-0000BA2A0000}"/>
    <cellStyle name="Standard 3 11 2 2 3 5" xfId="10938" xr:uid="{00000000-0005-0000-0000-0000BB2A0000}"/>
    <cellStyle name="Standard 3 11 2 2 3 5 2" xfId="10939" xr:uid="{00000000-0005-0000-0000-0000BC2A0000}"/>
    <cellStyle name="Standard 3 11 2 2 3 5 3" xfId="10940" xr:uid="{00000000-0005-0000-0000-0000BD2A0000}"/>
    <cellStyle name="Standard 3 11 2 2 3 5 4" xfId="10941" xr:uid="{00000000-0005-0000-0000-0000BE2A0000}"/>
    <cellStyle name="Standard 3 11 2 2 3 6" xfId="10942" xr:uid="{00000000-0005-0000-0000-0000BF2A0000}"/>
    <cellStyle name="Standard 3 11 2 2 3 7" xfId="10943" xr:uid="{00000000-0005-0000-0000-0000C02A0000}"/>
    <cellStyle name="Standard 3 11 2 2 3 8" xfId="10944" xr:uid="{00000000-0005-0000-0000-0000C12A0000}"/>
    <cellStyle name="Standard 3 11 2 2 4" xfId="10945" xr:uid="{00000000-0005-0000-0000-0000C22A0000}"/>
    <cellStyle name="Standard 3 11 2 2 4 2" xfId="10946" xr:uid="{00000000-0005-0000-0000-0000C32A0000}"/>
    <cellStyle name="Standard 3 11 2 2 4 2 2" xfId="10947" xr:uid="{00000000-0005-0000-0000-0000C42A0000}"/>
    <cellStyle name="Standard 3 11 2 2 4 2 2 2" xfId="10948" xr:uid="{00000000-0005-0000-0000-0000C52A0000}"/>
    <cellStyle name="Standard 3 11 2 2 4 2 2 3" xfId="10949" xr:uid="{00000000-0005-0000-0000-0000C62A0000}"/>
    <cellStyle name="Standard 3 11 2 2 4 2 2 4" xfId="10950" xr:uid="{00000000-0005-0000-0000-0000C72A0000}"/>
    <cellStyle name="Standard 3 11 2 2 4 2 3" xfId="10951" xr:uid="{00000000-0005-0000-0000-0000C82A0000}"/>
    <cellStyle name="Standard 3 11 2 2 4 2 4" xfId="10952" xr:uid="{00000000-0005-0000-0000-0000C92A0000}"/>
    <cellStyle name="Standard 3 11 2 2 4 2 5" xfId="10953" xr:uid="{00000000-0005-0000-0000-0000CA2A0000}"/>
    <cellStyle name="Standard 3 11 2 2 4 3" xfId="10954" xr:uid="{00000000-0005-0000-0000-0000CB2A0000}"/>
    <cellStyle name="Standard 3 11 2 2 4 3 2" xfId="10955" xr:uid="{00000000-0005-0000-0000-0000CC2A0000}"/>
    <cellStyle name="Standard 3 11 2 2 4 3 3" xfId="10956" xr:uid="{00000000-0005-0000-0000-0000CD2A0000}"/>
    <cellStyle name="Standard 3 11 2 2 4 3 4" xfId="10957" xr:uid="{00000000-0005-0000-0000-0000CE2A0000}"/>
    <cellStyle name="Standard 3 11 2 2 4 4" xfId="10958" xr:uid="{00000000-0005-0000-0000-0000CF2A0000}"/>
    <cellStyle name="Standard 3 11 2 2 4 5" xfId="10959" xr:uid="{00000000-0005-0000-0000-0000D02A0000}"/>
    <cellStyle name="Standard 3 11 2 2 4 6" xfId="10960" xr:uid="{00000000-0005-0000-0000-0000D12A0000}"/>
    <cellStyle name="Standard 3 11 2 2 5" xfId="10961" xr:uid="{00000000-0005-0000-0000-0000D22A0000}"/>
    <cellStyle name="Standard 3 11 2 2 5 2" xfId="10962" xr:uid="{00000000-0005-0000-0000-0000D32A0000}"/>
    <cellStyle name="Standard 3 11 2 2 5 2 2" xfId="10963" xr:uid="{00000000-0005-0000-0000-0000D42A0000}"/>
    <cellStyle name="Standard 3 11 2 2 5 2 3" xfId="10964" xr:uid="{00000000-0005-0000-0000-0000D52A0000}"/>
    <cellStyle name="Standard 3 11 2 2 5 2 4" xfId="10965" xr:uid="{00000000-0005-0000-0000-0000D62A0000}"/>
    <cellStyle name="Standard 3 11 2 2 5 3" xfId="10966" xr:uid="{00000000-0005-0000-0000-0000D72A0000}"/>
    <cellStyle name="Standard 3 11 2 2 5 4" xfId="10967" xr:uid="{00000000-0005-0000-0000-0000D82A0000}"/>
    <cellStyle name="Standard 3 11 2 2 5 5" xfId="10968" xr:uid="{00000000-0005-0000-0000-0000D92A0000}"/>
    <cellStyle name="Standard 3 11 2 2 6" xfId="10969" xr:uid="{00000000-0005-0000-0000-0000DA2A0000}"/>
    <cellStyle name="Standard 3 11 2 2 6 2" xfId="10970" xr:uid="{00000000-0005-0000-0000-0000DB2A0000}"/>
    <cellStyle name="Standard 3 11 2 2 6 3" xfId="10971" xr:uid="{00000000-0005-0000-0000-0000DC2A0000}"/>
    <cellStyle name="Standard 3 11 2 2 6 4" xfId="10972" xr:uid="{00000000-0005-0000-0000-0000DD2A0000}"/>
    <cellStyle name="Standard 3 11 2 2 7" xfId="10973" xr:uid="{00000000-0005-0000-0000-0000DE2A0000}"/>
    <cellStyle name="Standard 3 11 2 2 7 2" xfId="10974" xr:uid="{00000000-0005-0000-0000-0000DF2A0000}"/>
    <cellStyle name="Standard 3 11 2 2 7 3" xfId="10975" xr:uid="{00000000-0005-0000-0000-0000E02A0000}"/>
    <cellStyle name="Standard 3 11 2 2 7 4" xfId="10976" xr:uid="{00000000-0005-0000-0000-0000E12A0000}"/>
    <cellStyle name="Standard 3 11 2 2 8" xfId="10977" xr:uid="{00000000-0005-0000-0000-0000E22A0000}"/>
    <cellStyle name="Standard 3 11 2 2 9" xfId="10978" xr:uid="{00000000-0005-0000-0000-0000E32A0000}"/>
    <cellStyle name="Standard 3 11 2 3" xfId="10979" xr:uid="{00000000-0005-0000-0000-0000E42A0000}"/>
    <cellStyle name="Standard 3 11 2 3 2" xfId="10980" xr:uid="{00000000-0005-0000-0000-0000E52A0000}"/>
    <cellStyle name="Standard 3 11 2 3 2 2" xfId="10981" xr:uid="{00000000-0005-0000-0000-0000E62A0000}"/>
    <cellStyle name="Standard 3 11 2 3 2 2 2" xfId="10982" xr:uid="{00000000-0005-0000-0000-0000E72A0000}"/>
    <cellStyle name="Standard 3 11 2 3 2 2 2 2" xfId="10983" xr:uid="{00000000-0005-0000-0000-0000E82A0000}"/>
    <cellStyle name="Standard 3 11 2 3 2 2 2 3" xfId="10984" xr:uid="{00000000-0005-0000-0000-0000E92A0000}"/>
    <cellStyle name="Standard 3 11 2 3 2 2 2 4" xfId="10985" xr:uid="{00000000-0005-0000-0000-0000EA2A0000}"/>
    <cellStyle name="Standard 3 11 2 3 2 2 3" xfId="10986" xr:uid="{00000000-0005-0000-0000-0000EB2A0000}"/>
    <cellStyle name="Standard 3 11 2 3 2 2 4" xfId="10987" xr:uid="{00000000-0005-0000-0000-0000EC2A0000}"/>
    <cellStyle name="Standard 3 11 2 3 2 2 5" xfId="10988" xr:uid="{00000000-0005-0000-0000-0000ED2A0000}"/>
    <cellStyle name="Standard 3 11 2 3 2 3" xfId="10989" xr:uid="{00000000-0005-0000-0000-0000EE2A0000}"/>
    <cellStyle name="Standard 3 11 2 3 2 3 2" xfId="10990" xr:uid="{00000000-0005-0000-0000-0000EF2A0000}"/>
    <cellStyle name="Standard 3 11 2 3 2 3 3" xfId="10991" xr:uid="{00000000-0005-0000-0000-0000F02A0000}"/>
    <cellStyle name="Standard 3 11 2 3 2 3 4" xfId="10992" xr:uid="{00000000-0005-0000-0000-0000F12A0000}"/>
    <cellStyle name="Standard 3 11 2 3 2 4" xfId="10993" xr:uid="{00000000-0005-0000-0000-0000F22A0000}"/>
    <cellStyle name="Standard 3 11 2 3 2 5" xfId="10994" xr:uid="{00000000-0005-0000-0000-0000F32A0000}"/>
    <cellStyle name="Standard 3 11 2 3 2 6" xfId="10995" xr:uid="{00000000-0005-0000-0000-0000F42A0000}"/>
    <cellStyle name="Standard 3 11 2 3 3" xfId="10996" xr:uid="{00000000-0005-0000-0000-0000F52A0000}"/>
    <cellStyle name="Standard 3 11 2 3 3 2" xfId="10997" xr:uid="{00000000-0005-0000-0000-0000F62A0000}"/>
    <cellStyle name="Standard 3 11 2 3 3 2 2" xfId="10998" xr:uid="{00000000-0005-0000-0000-0000F72A0000}"/>
    <cellStyle name="Standard 3 11 2 3 3 2 3" xfId="10999" xr:uid="{00000000-0005-0000-0000-0000F82A0000}"/>
    <cellStyle name="Standard 3 11 2 3 3 2 4" xfId="11000" xr:uid="{00000000-0005-0000-0000-0000F92A0000}"/>
    <cellStyle name="Standard 3 11 2 3 3 3" xfId="11001" xr:uid="{00000000-0005-0000-0000-0000FA2A0000}"/>
    <cellStyle name="Standard 3 11 2 3 3 4" xfId="11002" xr:uid="{00000000-0005-0000-0000-0000FB2A0000}"/>
    <cellStyle name="Standard 3 11 2 3 3 5" xfId="11003" xr:uid="{00000000-0005-0000-0000-0000FC2A0000}"/>
    <cellStyle name="Standard 3 11 2 3 4" xfId="11004" xr:uid="{00000000-0005-0000-0000-0000FD2A0000}"/>
    <cellStyle name="Standard 3 11 2 3 4 2" xfId="11005" xr:uid="{00000000-0005-0000-0000-0000FE2A0000}"/>
    <cellStyle name="Standard 3 11 2 3 4 3" xfId="11006" xr:uid="{00000000-0005-0000-0000-0000FF2A0000}"/>
    <cellStyle name="Standard 3 11 2 3 4 4" xfId="11007" xr:uid="{00000000-0005-0000-0000-0000002B0000}"/>
    <cellStyle name="Standard 3 11 2 3 5" xfId="11008" xr:uid="{00000000-0005-0000-0000-0000012B0000}"/>
    <cellStyle name="Standard 3 11 2 3 5 2" xfId="11009" xr:uid="{00000000-0005-0000-0000-0000022B0000}"/>
    <cellStyle name="Standard 3 11 2 3 5 3" xfId="11010" xr:uid="{00000000-0005-0000-0000-0000032B0000}"/>
    <cellStyle name="Standard 3 11 2 3 5 4" xfId="11011" xr:uid="{00000000-0005-0000-0000-0000042B0000}"/>
    <cellStyle name="Standard 3 11 2 3 6" xfId="11012" xr:uid="{00000000-0005-0000-0000-0000052B0000}"/>
    <cellStyle name="Standard 3 11 2 3 7" xfId="11013" xr:uid="{00000000-0005-0000-0000-0000062B0000}"/>
    <cellStyle name="Standard 3 11 2 3 8" xfId="11014" xr:uid="{00000000-0005-0000-0000-0000072B0000}"/>
    <cellStyle name="Standard 3 11 2 4" xfId="11015" xr:uid="{00000000-0005-0000-0000-0000082B0000}"/>
    <cellStyle name="Standard 3 11 2 4 2" xfId="11016" xr:uid="{00000000-0005-0000-0000-0000092B0000}"/>
    <cellStyle name="Standard 3 11 2 4 2 2" xfId="11017" xr:uid="{00000000-0005-0000-0000-00000A2B0000}"/>
    <cellStyle name="Standard 3 11 2 4 2 2 2" xfId="11018" xr:uid="{00000000-0005-0000-0000-00000B2B0000}"/>
    <cellStyle name="Standard 3 11 2 4 2 2 2 2" xfId="11019" xr:uid="{00000000-0005-0000-0000-00000C2B0000}"/>
    <cellStyle name="Standard 3 11 2 4 2 2 2 3" xfId="11020" xr:uid="{00000000-0005-0000-0000-00000D2B0000}"/>
    <cellStyle name="Standard 3 11 2 4 2 2 2 4" xfId="11021" xr:uid="{00000000-0005-0000-0000-00000E2B0000}"/>
    <cellStyle name="Standard 3 11 2 4 2 2 3" xfId="11022" xr:uid="{00000000-0005-0000-0000-00000F2B0000}"/>
    <cellStyle name="Standard 3 11 2 4 2 2 4" xfId="11023" xr:uid="{00000000-0005-0000-0000-0000102B0000}"/>
    <cellStyle name="Standard 3 11 2 4 2 2 5" xfId="11024" xr:uid="{00000000-0005-0000-0000-0000112B0000}"/>
    <cellStyle name="Standard 3 11 2 4 2 3" xfId="11025" xr:uid="{00000000-0005-0000-0000-0000122B0000}"/>
    <cellStyle name="Standard 3 11 2 4 2 3 2" xfId="11026" xr:uid="{00000000-0005-0000-0000-0000132B0000}"/>
    <cellStyle name="Standard 3 11 2 4 2 3 3" xfId="11027" xr:uid="{00000000-0005-0000-0000-0000142B0000}"/>
    <cellStyle name="Standard 3 11 2 4 2 3 4" xfId="11028" xr:uid="{00000000-0005-0000-0000-0000152B0000}"/>
    <cellStyle name="Standard 3 11 2 4 2 4" xfId="11029" xr:uid="{00000000-0005-0000-0000-0000162B0000}"/>
    <cellStyle name="Standard 3 11 2 4 2 5" xfId="11030" xr:uid="{00000000-0005-0000-0000-0000172B0000}"/>
    <cellStyle name="Standard 3 11 2 4 2 6" xfId="11031" xr:uid="{00000000-0005-0000-0000-0000182B0000}"/>
    <cellStyle name="Standard 3 11 2 4 3" xfId="11032" xr:uid="{00000000-0005-0000-0000-0000192B0000}"/>
    <cellStyle name="Standard 3 11 2 4 3 2" xfId="11033" xr:uid="{00000000-0005-0000-0000-00001A2B0000}"/>
    <cellStyle name="Standard 3 11 2 4 3 2 2" xfId="11034" xr:uid="{00000000-0005-0000-0000-00001B2B0000}"/>
    <cellStyle name="Standard 3 11 2 4 3 2 3" xfId="11035" xr:uid="{00000000-0005-0000-0000-00001C2B0000}"/>
    <cellStyle name="Standard 3 11 2 4 3 2 4" xfId="11036" xr:uid="{00000000-0005-0000-0000-00001D2B0000}"/>
    <cellStyle name="Standard 3 11 2 4 3 3" xfId="11037" xr:uid="{00000000-0005-0000-0000-00001E2B0000}"/>
    <cellStyle name="Standard 3 11 2 4 3 4" xfId="11038" xr:uid="{00000000-0005-0000-0000-00001F2B0000}"/>
    <cellStyle name="Standard 3 11 2 4 3 5" xfId="11039" xr:uid="{00000000-0005-0000-0000-0000202B0000}"/>
    <cellStyle name="Standard 3 11 2 4 4" xfId="11040" xr:uid="{00000000-0005-0000-0000-0000212B0000}"/>
    <cellStyle name="Standard 3 11 2 4 4 2" xfId="11041" xr:uid="{00000000-0005-0000-0000-0000222B0000}"/>
    <cellStyle name="Standard 3 11 2 4 4 3" xfId="11042" xr:uid="{00000000-0005-0000-0000-0000232B0000}"/>
    <cellStyle name="Standard 3 11 2 4 4 4" xfId="11043" xr:uid="{00000000-0005-0000-0000-0000242B0000}"/>
    <cellStyle name="Standard 3 11 2 4 5" xfId="11044" xr:uid="{00000000-0005-0000-0000-0000252B0000}"/>
    <cellStyle name="Standard 3 11 2 4 5 2" xfId="11045" xr:uid="{00000000-0005-0000-0000-0000262B0000}"/>
    <cellStyle name="Standard 3 11 2 4 5 3" xfId="11046" xr:uid="{00000000-0005-0000-0000-0000272B0000}"/>
    <cellStyle name="Standard 3 11 2 4 5 4" xfId="11047" xr:uid="{00000000-0005-0000-0000-0000282B0000}"/>
    <cellStyle name="Standard 3 11 2 4 6" xfId="11048" xr:uid="{00000000-0005-0000-0000-0000292B0000}"/>
    <cellStyle name="Standard 3 11 2 4 7" xfId="11049" xr:uid="{00000000-0005-0000-0000-00002A2B0000}"/>
    <cellStyle name="Standard 3 11 2 4 8" xfId="11050" xr:uid="{00000000-0005-0000-0000-00002B2B0000}"/>
    <cellStyle name="Standard 3 11 2 5" xfId="11051" xr:uid="{00000000-0005-0000-0000-00002C2B0000}"/>
    <cellStyle name="Standard 3 11 2 5 2" xfId="11052" xr:uid="{00000000-0005-0000-0000-00002D2B0000}"/>
    <cellStyle name="Standard 3 11 2 5 2 2" xfId="11053" xr:uid="{00000000-0005-0000-0000-00002E2B0000}"/>
    <cellStyle name="Standard 3 11 2 5 2 2 2" xfId="11054" xr:uid="{00000000-0005-0000-0000-00002F2B0000}"/>
    <cellStyle name="Standard 3 11 2 5 2 2 3" xfId="11055" xr:uid="{00000000-0005-0000-0000-0000302B0000}"/>
    <cellStyle name="Standard 3 11 2 5 2 2 4" xfId="11056" xr:uid="{00000000-0005-0000-0000-0000312B0000}"/>
    <cellStyle name="Standard 3 11 2 5 2 3" xfId="11057" xr:uid="{00000000-0005-0000-0000-0000322B0000}"/>
    <cellStyle name="Standard 3 11 2 5 2 4" xfId="11058" xr:uid="{00000000-0005-0000-0000-0000332B0000}"/>
    <cellStyle name="Standard 3 11 2 5 2 5" xfId="11059" xr:uid="{00000000-0005-0000-0000-0000342B0000}"/>
    <cellStyle name="Standard 3 11 2 5 3" xfId="11060" xr:uid="{00000000-0005-0000-0000-0000352B0000}"/>
    <cellStyle name="Standard 3 11 2 5 3 2" xfId="11061" xr:uid="{00000000-0005-0000-0000-0000362B0000}"/>
    <cellStyle name="Standard 3 11 2 5 3 3" xfId="11062" xr:uid="{00000000-0005-0000-0000-0000372B0000}"/>
    <cellStyle name="Standard 3 11 2 5 3 4" xfId="11063" xr:uid="{00000000-0005-0000-0000-0000382B0000}"/>
    <cellStyle name="Standard 3 11 2 5 4" xfId="11064" xr:uid="{00000000-0005-0000-0000-0000392B0000}"/>
    <cellStyle name="Standard 3 11 2 5 5" xfId="11065" xr:uid="{00000000-0005-0000-0000-00003A2B0000}"/>
    <cellStyle name="Standard 3 11 2 5 6" xfId="11066" xr:uid="{00000000-0005-0000-0000-00003B2B0000}"/>
    <cellStyle name="Standard 3 11 2 6" xfId="11067" xr:uid="{00000000-0005-0000-0000-00003C2B0000}"/>
    <cellStyle name="Standard 3 11 2 6 2" xfId="11068" xr:uid="{00000000-0005-0000-0000-00003D2B0000}"/>
    <cellStyle name="Standard 3 11 2 6 2 2" xfId="11069" xr:uid="{00000000-0005-0000-0000-00003E2B0000}"/>
    <cellStyle name="Standard 3 11 2 6 2 3" xfId="11070" xr:uid="{00000000-0005-0000-0000-00003F2B0000}"/>
    <cellStyle name="Standard 3 11 2 6 2 4" xfId="11071" xr:uid="{00000000-0005-0000-0000-0000402B0000}"/>
    <cellStyle name="Standard 3 11 2 6 3" xfId="11072" xr:uid="{00000000-0005-0000-0000-0000412B0000}"/>
    <cellStyle name="Standard 3 11 2 6 4" xfId="11073" xr:uid="{00000000-0005-0000-0000-0000422B0000}"/>
    <cellStyle name="Standard 3 11 2 6 5" xfId="11074" xr:uid="{00000000-0005-0000-0000-0000432B0000}"/>
    <cellStyle name="Standard 3 11 2 7" xfId="11075" xr:uid="{00000000-0005-0000-0000-0000442B0000}"/>
    <cellStyle name="Standard 3 11 2 7 2" xfId="11076" xr:uid="{00000000-0005-0000-0000-0000452B0000}"/>
    <cellStyle name="Standard 3 11 2 7 2 2" xfId="11077" xr:uid="{00000000-0005-0000-0000-0000462B0000}"/>
    <cellStyle name="Standard 3 11 2 7 2 3" xfId="11078" xr:uid="{00000000-0005-0000-0000-0000472B0000}"/>
    <cellStyle name="Standard 3 11 2 7 2 4" xfId="11079" xr:uid="{00000000-0005-0000-0000-0000482B0000}"/>
    <cellStyle name="Standard 3 11 2 7 3" xfId="11080" xr:uid="{00000000-0005-0000-0000-0000492B0000}"/>
    <cellStyle name="Standard 3 11 2 7 4" xfId="11081" xr:uid="{00000000-0005-0000-0000-00004A2B0000}"/>
    <cellStyle name="Standard 3 11 2 7 5" xfId="11082" xr:uid="{00000000-0005-0000-0000-00004B2B0000}"/>
    <cellStyle name="Standard 3 11 2 8" xfId="11083" xr:uid="{00000000-0005-0000-0000-00004C2B0000}"/>
    <cellStyle name="Standard 3 11 2 8 2" xfId="11084" xr:uid="{00000000-0005-0000-0000-00004D2B0000}"/>
    <cellStyle name="Standard 3 11 2 8 3" xfId="11085" xr:uid="{00000000-0005-0000-0000-00004E2B0000}"/>
    <cellStyle name="Standard 3 11 2 8 4" xfId="11086" xr:uid="{00000000-0005-0000-0000-00004F2B0000}"/>
    <cellStyle name="Standard 3 11 2 9" xfId="11087" xr:uid="{00000000-0005-0000-0000-0000502B0000}"/>
    <cellStyle name="Standard 3 11 2 9 2" xfId="11088" xr:uid="{00000000-0005-0000-0000-0000512B0000}"/>
    <cellStyle name="Standard 3 11 2 9 3" xfId="11089" xr:uid="{00000000-0005-0000-0000-0000522B0000}"/>
    <cellStyle name="Standard 3 11 2 9 4" xfId="11090" xr:uid="{00000000-0005-0000-0000-0000532B0000}"/>
    <cellStyle name="Standard 3 11 3" xfId="11091" xr:uid="{00000000-0005-0000-0000-0000542B0000}"/>
    <cellStyle name="Standard 3 11 3 10" xfId="11092" xr:uid="{00000000-0005-0000-0000-0000552B0000}"/>
    <cellStyle name="Standard 3 11 3 2" xfId="11093" xr:uid="{00000000-0005-0000-0000-0000562B0000}"/>
    <cellStyle name="Standard 3 11 3 2 2" xfId="11094" xr:uid="{00000000-0005-0000-0000-0000572B0000}"/>
    <cellStyle name="Standard 3 11 3 2 2 2" xfId="11095" xr:uid="{00000000-0005-0000-0000-0000582B0000}"/>
    <cellStyle name="Standard 3 11 3 2 2 2 2" xfId="11096" xr:uid="{00000000-0005-0000-0000-0000592B0000}"/>
    <cellStyle name="Standard 3 11 3 2 2 2 2 2" xfId="11097" xr:uid="{00000000-0005-0000-0000-00005A2B0000}"/>
    <cellStyle name="Standard 3 11 3 2 2 2 2 3" xfId="11098" xr:uid="{00000000-0005-0000-0000-00005B2B0000}"/>
    <cellStyle name="Standard 3 11 3 2 2 2 2 4" xfId="11099" xr:uid="{00000000-0005-0000-0000-00005C2B0000}"/>
    <cellStyle name="Standard 3 11 3 2 2 2 3" xfId="11100" xr:uid="{00000000-0005-0000-0000-00005D2B0000}"/>
    <cellStyle name="Standard 3 11 3 2 2 2 4" xfId="11101" xr:uid="{00000000-0005-0000-0000-00005E2B0000}"/>
    <cellStyle name="Standard 3 11 3 2 2 2 5" xfId="11102" xr:uid="{00000000-0005-0000-0000-00005F2B0000}"/>
    <cellStyle name="Standard 3 11 3 2 2 3" xfId="11103" xr:uid="{00000000-0005-0000-0000-0000602B0000}"/>
    <cellStyle name="Standard 3 11 3 2 2 3 2" xfId="11104" xr:uid="{00000000-0005-0000-0000-0000612B0000}"/>
    <cellStyle name="Standard 3 11 3 2 2 3 3" xfId="11105" xr:uid="{00000000-0005-0000-0000-0000622B0000}"/>
    <cellStyle name="Standard 3 11 3 2 2 3 4" xfId="11106" xr:uid="{00000000-0005-0000-0000-0000632B0000}"/>
    <cellStyle name="Standard 3 11 3 2 2 4" xfId="11107" xr:uid="{00000000-0005-0000-0000-0000642B0000}"/>
    <cellStyle name="Standard 3 11 3 2 2 5" xfId="11108" xr:uid="{00000000-0005-0000-0000-0000652B0000}"/>
    <cellStyle name="Standard 3 11 3 2 2 6" xfId="11109" xr:uid="{00000000-0005-0000-0000-0000662B0000}"/>
    <cellStyle name="Standard 3 11 3 2 3" xfId="11110" xr:uid="{00000000-0005-0000-0000-0000672B0000}"/>
    <cellStyle name="Standard 3 11 3 2 3 2" xfId="11111" xr:uid="{00000000-0005-0000-0000-0000682B0000}"/>
    <cellStyle name="Standard 3 11 3 2 3 2 2" xfId="11112" xr:uid="{00000000-0005-0000-0000-0000692B0000}"/>
    <cellStyle name="Standard 3 11 3 2 3 2 3" xfId="11113" xr:uid="{00000000-0005-0000-0000-00006A2B0000}"/>
    <cellStyle name="Standard 3 11 3 2 3 2 4" xfId="11114" xr:uid="{00000000-0005-0000-0000-00006B2B0000}"/>
    <cellStyle name="Standard 3 11 3 2 3 3" xfId="11115" xr:uid="{00000000-0005-0000-0000-00006C2B0000}"/>
    <cellStyle name="Standard 3 11 3 2 3 4" xfId="11116" xr:uid="{00000000-0005-0000-0000-00006D2B0000}"/>
    <cellStyle name="Standard 3 11 3 2 3 5" xfId="11117" xr:uid="{00000000-0005-0000-0000-00006E2B0000}"/>
    <cellStyle name="Standard 3 11 3 2 4" xfId="11118" xr:uid="{00000000-0005-0000-0000-00006F2B0000}"/>
    <cellStyle name="Standard 3 11 3 2 4 2" xfId="11119" xr:uid="{00000000-0005-0000-0000-0000702B0000}"/>
    <cellStyle name="Standard 3 11 3 2 4 3" xfId="11120" xr:uid="{00000000-0005-0000-0000-0000712B0000}"/>
    <cellStyle name="Standard 3 11 3 2 4 4" xfId="11121" xr:uid="{00000000-0005-0000-0000-0000722B0000}"/>
    <cellStyle name="Standard 3 11 3 2 5" xfId="11122" xr:uid="{00000000-0005-0000-0000-0000732B0000}"/>
    <cellStyle name="Standard 3 11 3 2 5 2" xfId="11123" xr:uid="{00000000-0005-0000-0000-0000742B0000}"/>
    <cellStyle name="Standard 3 11 3 2 5 3" xfId="11124" xr:uid="{00000000-0005-0000-0000-0000752B0000}"/>
    <cellStyle name="Standard 3 11 3 2 5 4" xfId="11125" xr:uid="{00000000-0005-0000-0000-0000762B0000}"/>
    <cellStyle name="Standard 3 11 3 2 6" xfId="11126" xr:uid="{00000000-0005-0000-0000-0000772B0000}"/>
    <cellStyle name="Standard 3 11 3 2 7" xfId="11127" xr:uid="{00000000-0005-0000-0000-0000782B0000}"/>
    <cellStyle name="Standard 3 11 3 2 8" xfId="11128" xr:uid="{00000000-0005-0000-0000-0000792B0000}"/>
    <cellStyle name="Standard 3 11 3 3" xfId="11129" xr:uid="{00000000-0005-0000-0000-00007A2B0000}"/>
    <cellStyle name="Standard 3 11 3 3 2" xfId="11130" xr:uid="{00000000-0005-0000-0000-00007B2B0000}"/>
    <cellStyle name="Standard 3 11 3 3 2 2" xfId="11131" xr:uid="{00000000-0005-0000-0000-00007C2B0000}"/>
    <cellStyle name="Standard 3 11 3 3 2 2 2" xfId="11132" xr:uid="{00000000-0005-0000-0000-00007D2B0000}"/>
    <cellStyle name="Standard 3 11 3 3 2 2 2 2" xfId="11133" xr:uid="{00000000-0005-0000-0000-00007E2B0000}"/>
    <cellStyle name="Standard 3 11 3 3 2 2 2 3" xfId="11134" xr:uid="{00000000-0005-0000-0000-00007F2B0000}"/>
    <cellStyle name="Standard 3 11 3 3 2 2 2 4" xfId="11135" xr:uid="{00000000-0005-0000-0000-0000802B0000}"/>
    <cellStyle name="Standard 3 11 3 3 2 2 3" xfId="11136" xr:uid="{00000000-0005-0000-0000-0000812B0000}"/>
    <cellStyle name="Standard 3 11 3 3 2 2 4" xfId="11137" xr:uid="{00000000-0005-0000-0000-0000822B0000}"/>
    <cellStyle name="Standard 3 11 3 3 2 2 5" xfId="11138" xr:uid="{00000000-0005-0000-0000-0000832B0000}"/>
    <cellStyle name="Standard 3 11 3 3 2 3" xfId="11139" xr:uid="{00000000-0005-0000-0000-0000842B0000}"/>
    <cellStyle name="Standard 3 11 3 3 2 3 2" xfId="11140" xr:uid="{00000000-0005-0000-0000-0000852B0000}"/>
    <cellStyle name="Standard 3 11 3 3 2 3 3" xfId="11141" xr:uid="{00000000-0005-0000-0000-0000862B0000}"/>
    <cellStyle name="Standard 3 11 3 3 2 3 4" xfId="11142" xr:uid="{00000000-0005-0000-0000-0000872B0000}"/>
    <cellStyle name="Standard 3 11 3 3 2 4" xfId="11143" xr:uid="{00000000-0005-0000-0000-0000882B0000}"/>
    <cellStyle name="Standard 3 11 3 3 2 5" xfId="11144" xr:uid="{00000000-0005-0000-0000-0000892B0000}"/>
    <cellStyle name="Standard 3 11 3 3 2 6" xfId="11145" xr:uid="{00000000-0005-0000-0000-00008A2B0000}"/>
    <cellStyle name="Standard 3 11 3 3 3" xfId="11146" xr:uid="{00000000-0005-0000-0000-00008B2B0000}"/>
    <cellStyle name="Standard 3 11 3 3 3 2" xfId="11147" xr:uid="{00000000-0005-0000-0000-00008C2B0000}"/>
    <cellStyle name="Standard 3 11 3 3 3 2 2" xfId="11148" xr:uid="{00000000-0005-0000-0000-00008D2B0000}"/>
    <cellStyle name="Standard 3 11 3 3 3 2 3" xfId="11149" xr:uid="{00000000-0005-0000-0000-00008E2B0000}"/>
    <cellStyle name="Standard 3 11 3 3 3 2 4" xfId="11150" xr:uid="{00000000-0005-0000-0000-00008F2B0000}"/>
    <cellStyle name="Standard 3 11 3 3 3 3" xfId="11151" xr:uid="{00000000-0005-0000-0000-0000902B0000}"/>
    <cellStyle name="Standard 3 11 3 3 3 4" xfId="11152" xr:uid="{00000000-0005-0000-0000-0000912B0000}"/>
    <cellStyle name="Standard 3 11 3 3 3 5" xfId="11153" xr:uid="{00000000-0005-0000-0000-0000922B0000}"/>
    <cellStyle name="Standard 3 11 3 3 4" xfId="11154" xr:uid="{00000000-0005-0000-0000-0000932B0000}"/>
    <cellStyle name="Standard 3 11 3 3 4 2" xfId="11155" xr:uid="{00000000-0005-0000-0000-0000942B0000}"/>
    <cellStyle name="Standard 3 11 3 3 4 3" xfId="11156" xr:uid="{00000000-0005-0000-0000-0000952B0000}"/>
    <cellStyle name="Standard 3 11 3 3 4 4" xfId="11157" xr:uid="{00000000-0005-0000-0000-0000962B0000}"/>
    <cellStyle name="Standard 3 11 3 3 5" xfId="11158" xr:uid="{00000000-0005-0000-0000-0000972B0000}"/>
    <cellStyle name="Standard 3 11 3 3 5 2" xfId="11159" xr:uid="{00000000-0005-0000-0000-0000982B0000}"/>
    <cellStyle name="Standard 3 11 3 3 5 3" xfId="11160" xr:uid="{00000000-0005-0000-0000-0000992B0000}"/>
    <cellStyle name="Standard 3 11 3 3 5 4" xfId="11161" xr:uid="{00000000-0005-0000-0000-00009A2B0000}"/>
    <cellStyle name="Standard 3 11 3 3 6" xfId="11162" xr:uid="{00000000-0005-0000-0000-00009B2B0000}"/>
    <cellStyle name="Standard 3 11 3 3 7" xfId="11163" xr:uid="{00000000-0005-0000-0000-00009C2B0000}"/>
    <cellStyle name="Standard 3 11 3 3 8" xfId="11164" xr:uid="{00000000-0005-0000-0000-00009D2B0000}"/>
    <cellStyle name="Standard 3 11 3 4" xfId="11165" xr:uid="{00000000-0005-0000-0000-00009E2B0000}"/>
    <cellStyle name="Standard 3 11 3 4 2" xfId="11166" xr:uid="{00000000-0005-0000-0000-00009F2B0000}"/>
    <cellStyle name="Standard 3 11 3 4 2 2" xfId="11167" xr:uid="{00000000-0005-0000-0000-0000A02B0000}"/>
    <cellStyle name="Standard 3 11 3 4 2 2 2" xfId="11168" xr:uid="{00000000-0005-0000-0000-0000A12B0000}"/>
    <cellStyle name="Standard 3 11 3 4 2 2 3" xfId="11169" xr:uid="{00000000-0005-0000-0000-0000A22B0000}"/>
    <cellStyle name="Standard 3 11 3 4 2 2 4" xfId="11170" xr:uid="{00000000-0005-0000-0000-0000A32B0000}"/>
    <cellStyle name="Standard 3 11 3 4 2 3" xfId="11171" xr:uid="{00000000-0005-0000-0000-0000A42B0000}"/>
    <cellStyle name="Standard 3 11 3 4 2 4" xfId="11172" xr:uid="{00000000-0005-0000-0000-0000A52B0000}"/>
    <cellStyle name="Standard 3 11 3 4 2 5" xfId="11173" xr:uid="{00000000-0005-0000-0000-0000A62B0000}"/>
    <cellStyle name="Standard 3 11 3 4 3" xfId="11174" xr:uid="{00000000-0005-0000-0000-0000A72B0000}"/>
    <cellStyle name="Standard 3 11 3 4 3 2" xfId="11175" xr:uid="{00000000-0005-0000-0000-0000A82B0000}"/>
    <cellStyle name="Standard 3 11 3 4 3 3" xfId="11176" xr:uid="{00000000-0005-0000-0000-0000A92B0000}"/>
    <cellStyle name="Standard 3 11 3 4 3 4" xfId="11177" xr:uid="{00000000-0005-0000-0000-0000AA2B0000}"/>
    <cellStyle name="Standard 3 11 3 4 4" xfId="11178" xr:uid="{00000000-0005-0000-0000-0000AB2B0000}"/>
    <cellStyle name="Standard 3 11 3 4 5" xfId="11179" xr:uid="{00000000-0005-0000-0000-0000AC2B0000}"/>
    <cellStyle name="Standard 3 11 3 4 6" xfId="11180" xr:uid="{00000000-0005-0000-0000-0000AD2B0000}"/>
    <cellStyle name="Standard 3 11 3 5" xfId="11181" xr:uid="{00000000-0005-0000-0000-0000AE2B0000}"/>
    <cellStyle name="Standard 3 11 3 5 2" xfId="11182" xr:uid="{00000000-0005-0000-0000-0000AF2B0000}"/>
    <cellStyle name="Standard 3 11 3 5 2 2" xfId="11183" xr:uid="{00000000-0005-0000-0000-0000B02B0000}"/>
    <cellStyle name="Standard 3 11 3 5 2 3" xfId="11184" xr:uid="{00000000-0005-0000-0000-0000B12B0000}"/>
    <cellStyle name="Standard 3 11 3 5 2 4" xfId="11185" xr:uid="{00000000-0005-0000-0000-0000B22B0000}"/>
    <cellStyle name="Standard 3 11 3 5 3" xfId="11186" xr:uid="{00000000-0005-0000-0000-0000B32B0000}"/>
    <cellStyle name="Standard 3 11 3 5 4" xfId="11187" xr:uid="{00000000-0005-0000-0000-0000B42B0000}"/>
    <cellStyle name="Standard 3 11 3 5 5" xfId="11188" xr:uid="{00000000-0005-0000-0000-0000B52B0000}"/>
    <cellStyle name="Standard 3 11 3 6" xfId="11189" xr:uid="{00000000-0005-0000-0000-0000B62B0000}"/>
    <cellStyle name="Standard 3 11 3 6 2" xfId="11190" xr:uid="{00000000-0005-0000-0000-0000B72B0000}"/>
    <cellStyle name="Standard 3 11 3 6 3" xfId="11191" xr:uid="{00000000-0005-0000-0000-0000B82B0000}"/>
    <cellStyle name="Standard 3 11 3 6 4" xfId="11192" xr:uid="{00000000-0005-0000-0000-0000B92B0000}"/>
    <cellStyle name="Standard 3 11 3 7" xfId="11193" xr:uid="{00000000-0005-0000-0000-0000BA2B0000}"/>
    <cellStyle name="Standard 3 11 3 7 2" xfId="11194" xr:uid="{00000000-0005-0000-0000-0000BB2B0000}"/>
    <cellStyle name="Standard 3 11 3 7 3" xfId="11195" xr:uid="{00000000-0005-0000-0000-0000BC2B0000}"/>
    <cellStyle name="Standard 3 11 3 7 4" xfId="11196" xr:uid="{00000000-0005-0000-0000-0000BD2B0000}"/>
    <cellStyle name="Standard 3 11 3 8" xfId="11197" xr:uid="{00000000-0005-0000-0000-0000BE2B0000}"/>
    <cellStyle name="Standard 3 11 3 9" xfId="11198" xr:uid="{00000000-0005-0000-0000-0000BF2B0000}"/>
    <cellStyle name="Standard 3 11 4" xfId="11199" xr:uid="{00000000-0005-0000-0000-0000C02B0000}"/>
    <cellStyle name="Standard 3 11 4 2" xfId="11200" xr:uid="{00000000-0005-0000-0000-0000C12B0000}"/>
    <cellStyle name="Standard 3 11 4 2 2" xfId="11201" xr:uid="{00000000-0005-0000-0000-0000C22B0000}"/>
    <cellStyle name="Standard 3 11 4 2 2 2" xfId="11202" xr:uid="{00000000-0005-0000-0000-0000C32B0000}"/>
    <cellStyle name="Standard 3 11 4 2 2 2 2" xfId="11203" xr:uid="{00000000-0005-0000-0000-0000C42B0000}"/>
    <cellStyle name="Standard 3 11 4 2 2 2 3" xfId="11204" xr:uid="{00000000-0005-0000-0000-0000C52B0000}"/>
    <cellStyle name="Standard 3 11 4 2 2 2 4" xfId="11205" xr:uid="{00000000-0005-0000-0000-0000C62B0000}"/>
    <cellStyle name="Standard 3 11 4 2 2 3" xfId="11206" xr:uid="{00000000-0005-0000-0000-0000C72B0000}"/>
    <cellStyle name="Standard 3 11 4 2 2 4" xfId="11207" xr:uid="{00000000-0005-0000-0000-0000C82B0000}"/>
    <cellStyle name="Standard 3 11 4 2 2 5" xfId="11208" xr:uid="{00000000-0005-0000-0000-0000C92B0000}"/>
    <cellStyle name="Standard 3 11 4 2 3" xfId="11209" xr:uid="{00000000-0005-0000-0000-0000CA2B0000}"/>
    <cellStyle name="Standard 3 11 4 2 3 2" xfId="11210" xr:uid="{00000000-0005-0000-0000-0000CB2B0000}"/>
    <cellStyle name="Standard 3 11 4 2 3 3" xfId="11211" xr:uid="{00000000-0005-0000-0000-0000CC2B0000}"/>
    <cellStyle name="Standard 3 11 4 2 3 4" xfId="11212" xr:uid="{00000000-0005-0000-0000-0000CD2B0000}"/>
    <cellStyle name="Standard 3 11 4 2 4" xfId="11213" xr:uid="{00000000-0005-0000-0000-0000CE2B0000}"/>
    <cellStyle name="Standard 3 11 4 2 5" xfId="11214" xr:uid="{00000000-0005-0000-0000-0000CF2B0000}"/>
    <cellStyle name="Standard 3 11 4 2 6" xfId="11215" xr:uid="{00000000-0005-0000-0000-0000D02B0000}"/>
    <cellStyle name="Standard 3 11 4 3" xfId="11216" xr:uid="{00000000-0005-0000-0000-0000D12B0000}"/>
    <cellStyle name="Standard 3 11 4 3 2" xfId="11217" xr:uid="{00000000-0005-0000-0000-0000D22B0000}"/>
    <cellStyle name="Standard 3 11 4 3 2 2" xfId="11218" xr:uid="{00000000-0005-0000-0000-0000D32B0000}"/>
    <cellStyle name="Standard 3 11 4 3 2 3" xfId="11219" xr:uid="{00000000-0005-0000-0000-0000D42B0000}"/>
    <cellStyle name="Standard 3 11 4 3 2 4" xfId="11220" xr:uid="{00000000-0005-0000-0000-0000D52B0000}"/>
    <cellStyle name="Standard 3 11 4 3 3" xfId="11221" xr:uid="{00000000-0005-0000-0000-0000D62B0000}"/>
    <cellStyle name="Standard 3 11 4 3 4" xfId="11222" xr:uid="{00000000-0005-0000-0000-0000D72B0000}"/>
    <cellStyle name="Standard 3 11 4 3 5" xfId="11223" xr:uid="{00000000-0005-0000-0000-0000D82B0000}"/>
    <cellStyle name="Standard 3 11 4 4" xfId="11224" xr:uid="{00000000-0005-0000-0000-0000D92B0000}"/>
    <cellStyle name="Standard 3 11 4 4 2" xfId="11225" xr:uid="{00000000-0005-0000-0000-0000DA2B0000}"/>
    <cellStyle name="Standard 3 11 4 4 3" xfId="11226" xr:uid="{00000000-0005-0000-0000-0000DB2B0000}"/>
    <cellStyle name="Standard 3 11 4 4 4" xfId="11227" xr:uid="{00000000-0005-0000-0000-0000DC2B0000}"/>
    <cellStyle name="Standard 3 11 4 5" xfId="11228" xr:uid="{00000000-0005-0000-0000-0000DD2B0000}"/>
    <cellStyle name="Standard 3 11 4 5 2" xfId="11229" xr:uid="{00000000-0005-0000-0000-0000DE2B0000}"/>
    <cellStyle name="Standard 3 11 4 5 3" xfId="11230" xr:uid="{00000000-0005-0000-0000-0000DF2B0000}"/>
    <cellStyle name="Standard 3 11 4 5 4" xfId="11231" xr:uid="{00000000-0005-0000-0000-0000E02B0000}"/>
    <cellStyle name="Standard 3 11 4 6" xfId="11232" xr:uid="{00000000-0005-0000-0000-0000E12B0000}"/>
    <cellStyle name="Standard 3 11 4 7" xfId="11233" xr:uid="{00000000-0005-0000-0000-0000E22B0000}"/>
    <cellStyle name="Standard 3 11 4 8" xfId="11234" xr:uid="{00000000-0005-0000-0000-0000E32B0000}"/>
    <cellStyle name="Standard 3 11 5" xfId="11235" xr:uid="{00000000-0005-0000-0000-0000E42B0000}"/>
    <cellStyle name="Standard 3 11 5 2" xfId="11236" xr:uid="{00000000-0005-0000-0000-0000E52B0000}"/>
    <cellStyle name="Standard 3 11 5 2 2" xfId="11237" xr:uid="{00000000-0005-0000-0000-0000E62B0000}"/>
    <cellStyle name="Standard 3 11 5 2 2 2" xfId="11238" xr:uid="{00000000-0005-0000-0000-0000E72B0000}"/>
    <cellStyle name="Standard 3 11 5 2 2 2 2" xfId="11239" xr:uid="{00000000-0005-0000-0000-0000E82B0000}"/>
    <cellStyle name="Standard 3 11 5 2 2 2 3" xfId="11240" xr:uid="{00000000-0005-0000-0000-0000E92B0000}"/>
    <cellStyle name="Standard 3 11 5 2 2 2 4" xfId="11241" xr:uid="{00000000-0005-0000-0000-0000EA2B0000}"/>
    <cellStyle name="Standard 3 11 5 2 2 3" xfId="11242" xr:uid="{00000000-0005-0000-0000-0000EB2B0000}"/>
    <cellStyle name="Standard 3 11 5 2 2 4" xfId="11243" xr:uid="{00000000-0005-0000-0000-0000EC2B0000}"/>
    <cellStyle name="Standard 3 11 5 2 2 5" xfId="11244" xr:uid="{00000000-0005-0000-0000-0000ED2B0000}"/>
    <cellStyle name="Standard 3 11 5 2 3" xfId="11245" xr:uid="{00000000-0005-0000-0000-0000EE2B0000}"/>
    <cellStyle name="Standard 3 11 5 2 3 2" xfId="11246" xr:uid="{00000000-0005-0000-0000-0000EF2B0000}"/>
    <cellStyle name="Standard 3 11 5 2 3 3" xfId="11247" xr:uid="{00000000-0005-0000-0000-0000F02B0000}"/>
    <cellStyle name="Standard 3 11 5 2 3 4" xfId="11248" xr:uid="{00000000-0005-0000-0000-0000F12B0000}"/>
    <cellStyle name="Standard 3 11 5 2 4" xfId="11249" xr:uid="{00000000-0005-0000-0000-0000F22B0000}"/>
    <cellStyle name="Standard 3 11 5 2 5" xfId="11250" xr:uid="{00000000-0005-0000-0000-0000F32B0000}"/>
    <cellStyle name="Standard 3 11 5 2 6" xfId="11251" xr:uid="{00000000-0005-0000-0000-0000F42B0000}"/>
    <cellStyle name="Standard 3 11 5 3" xfId="11252" xr:uid="{00000000-0005-0000-0000-0000F52B0000}"/>
    <cellStyle name="Standard 3 11 5 3 2" xfId="11253" xr:uid="{00000000-0005-0000-0000-0000F62B0000}"/>
    <cellStyle name="Standard 3 11 5 3 2 2" xfId="11254" xr:uid="{00000000-0005-0000-0000-0000F72B0000}"/>
    <cellStyle name="Standard 3 11 5 3 2 3" xfId="11255" xr:uid="{00000000-0005-0000-0000-0000F82B0000}"/>
    <cellStyle name="Standard 3 11 5 3 2 4" xfId="11256" xr:uid="{00000000-0005-0000-0000-0000F92B0000}"/>
    <cellStyle name="Standard 3 11 5 3 3" xfId="11257" xr:uid="{00000000-0005-0000-0000-0000FA2B0000}"/>
    <cellStyle name="Standard 3 11 5 3 4" xfId="11258" xr:uid="{00000000-0005-0000-0000-0000FB2B0000}"/>
    <cellStyle name="Standard 3 11 5 3 5" xfId="11259" xr:uid="{00000000-0005-0000-0000-0000FC2B0000}"/>
    <cellStyle name="Standard 3 11 5 4" xfId="11260" xr:uid="{00000000-0005-0000-0000-0000FD2B0000}"/>
    <cellStyle name="Standard 3 11 5 4 2" xfId="11261" xr:uid="{00000000-0005-0000-0000-0000FE2B0000}"/>
    <cellStyle name="Standard 3 11 5 4 3" xfId="11262" xr:uid="{00000000-0005-0000-0000-0000FF2B0000}"/>
    <cellStyle name="Standard 3 11 5 4 4" xfId="11263" xr:uid="{00000000-0005-0000-0000-0000002C0000}"/>
    <cellStyle name="Standard 3 11 5 5" xfId="11264" xr:uid="{00000000-0005-0000-0000-0000012C0000}"/>
    <cellStyle name="Standard 3 11 5 5 2" xfId="11265" xr:uid="{00000000-0005-0000-0000-0000022C0000}"/>
    <cellStyle name="Standard 3 11 5 5 3" xfId="11266" xr:uid="{00000000-0005-0000-0000-0000032C0000}"/>
    <cellStyle name="Standard 3 11 5 5 4" xfId="11267" xr:uid="{00000000-0005-0000-0000-0000042C0000}"/>
    <cellStyle name="Standard 3 11 5 6" xfId="11268" xr:uid="{00000000-0005-0000-0000-0000052C0000}"/>
    <cellStyle name="Standard 3 11 5 7" xfId="11269" xr:uid="{00000000-0005-0000-0000-0000062C0000}"/>
    <cellStyle name="Standard 3 11 5 8" xfId="11270" xr:uid="{00000000-0005-0000-0000-0000072C0000}"/>
    <cellStyle name="Standard 3 11 6" xfId="11271" xr:uid="{00000000-0005-0000-0000-0000082C0000}"/>
    <cellStyle name="Standard 3 11 6 2" xfId="11272" xr:uid="{00000000-0005-0000-0000-0000092C0000}"/>
    <cellStyle name="Standard 3 11 6 2 2" xfId="11273" xr:uid="{00000000-0005-0000-0000-00000A2C0000}"/>
    <cellStyle name="Standard 3 11 6 2 2 2" xfId="11274" xr:uid="{00000000-0005-0000-0000-00000B2C0000}"/>
    <cellStyle name="Standard 3 11 6 2 2 3" xfId="11275" xr:uid="{00000000-0005-0000-0000-00000C2C0000}"/>
    <cellStyle name="Standard 3 11 6 2 2 4" xfId="11276" xr:uid="{00000000-0005-0000-0000-00000D2C0000}"/>
    <cellStyle name="Standard 3 11 6 2 3" xfId="11277" xr:uid="{00000000-0005-0000-0000-00000E2C0000}"/>
    <cellStyle name="Standard 3 11 6 2 4" xfId="11278" xr:uid="{00000000-0005-0000-0000-00000F2C0000}"/>
    <cellStyle name="Standard 3 11 6 2 5" xfId="11279" xr:uid="{00000000-0005-0000-0000-0000102C0000}"/>
    <cellStyle name="Standard 3 11 6 3" xfId="11280" xr:uid="{00000000-0005-0000-0000-0000112C0000}"/>
    <cellStyle name="Standard 3 11 6 3 2" xfId="11281" xr:uid="{00000000-0005-0000-0000-0000122C0000}"/>
    <cellStyle name="Standard 3 11 6 3 3" xfId="11282" xr:uid="{00000000-0005-0000-0000-0000132C0000}"/>
    <cellStyle name="Standard 3 11 6 3 4" xfId="11283" xr:uid="{00000000-0005-0000-0000-0000142C0000}"/>
    <cellStyle name="Standard 3 11 6 4" xfId="11284" xr:uid="{00000000-0005-0000-0000-0000152C0000}"/>
    <cellStyle name="Standard 3 11 6 5" xfId="11285" xr:uid="{00000000-0005-0000-0000-0000162C0000}"/>
    <cellStyle name="Standard 3 11 6 6" xfId="11286" xr:uid="{00000000-0005-0000-0000-0000172C0000}"/>
    <cellStyle name="Standard 3 11 7" xfId="11287" xr:uid="{00000000-0005-0000-0000-0000182C0000}"/>
    <cellStyle name="Standard 3 11 7 2" xfId="11288" xr:uid="{00000000-0005-0000-0000-0000192C0000}"/>
    <cellStyle name="Standard 3 11 7 2 2" xfId="11289" xr:uid="{00000000-0005-0000-0000-00001A2C0000}"/>
    <cellStyle name="Standard 3 11 7 2 3" xfId="11290" xr:uid="{00000000-0005-0000-0000-00001B2C0000}"/>
    <cellStyle name="Standard 3 11 7 2 4" xfId="11291" xr:uid="{00000000-0005-0000-0000-00001C2C0000}"/>
    <cellStyle name="Standard 3 11 7 3" xfId="11292" xr:uid="{00000000-0005-0000-0000-00001D2C0000}"/>
    <cellStyle name="Standard 3 11 7 4" xfId="11293" xr:uid="{00000000-0005-0000-0000-00001E2C0000}"/>
    <cellStyle name="Standard 3 11 7 5" xfId="11294" xr:uid="{00000000-0005-0000-0000-00001F2C0000}"/>
    <cellStyle name="Standard 3 11 8" xfId="11295" xr:uid="{00000000-0005-0000-0000-0000202C0000}"/>
    <cellStyle name="Standard 3 11 8 2" xfId="11296" xr:uid="{00000000-0005-0000-0000-0000212C0000}"/>
    <cellStyle name="Standard 3 11 8 2 2" xfId="11297" xr:uid="{00000000-0005-0000-0000-0000222C0000}"/>
    <cellStyle name="Standard 3 11 8 2 3" xfId="11298" xr:uid="{00000000-0005-0000-0000-0000232C0000}"/>
    <cellStyle name="Standard 3 11 8 2 4" xfId="11299" xr:uid="{00000000-0005-0000-0000-0000242C0000}"/>
    <cellStyle name="Standard 3 11 8 3" xfId="11300" xr:uid="{00000000-0005-0000-0000-0000252C0000}"/>
    <cellStyle name="Standard 3 11 8 4" xfId="11301" xr:uid="{00000000-0005-0000-0000-0000262C0000}"/>
    <cellStyle name="Standard 3 11 8 5" xfId="11302" xr:uid="{00000000-0005-0000-0000-0000272C0000}"/>
    <cellStyle name="Standard 3 11 9" xfId="11303" xr:uid="{00000000-0005-0000-0000-0000282C0000}"/>
    <cellStyle name="Standard 3 11 9 2" xfId="11304" xr:uid="{00000000-0005-0000-0000-0000292C0000}"/>
    <cellStyle name="Standard 3 11 9 3" xfId="11305" xr:uid="{00000000-0005-0000-0000-00002A2C0000}"/>
    <cellStyle name="Standard 3 11 9 4" xfId="11306" xr:uid="{00000000-0005-0000-0000-00002B2C0000}"/>
    <cellStyle name="Standard 3 12" xfId="11307" xr:uid="{00000000-0005-0000-0000-00002C2C0000}"/>
    <cellStyle name="Standard 3 12 10" xfId="11308" xr:uid="{00000000-0005-0000-0000-00002D2C0000}"/>
    <cellStyle name="Standard 3 12 10 2" xfId="11309" xr:uid="{00000000-0005-0000-0000-00002E2C0000}"/>
    <cellStyle name="Standard 3 12 10 3" xfId="11310" xr:uid="{00000000-0005-0000-0000-00002F2C0000}"/>
    <cellStyle name="Standard 3 12 10 4" xfId="11311" xr:uid="{00000000-0005-0000-0000-0000302C0000}"/>
    <cellStyle name="Standard 3 12 11" xfId="11312" xr:uid="{00000000-0005-0000-0000-0000312C0000}"/>
    <cellStyle name="Standard 3 12 11 2" xfId="11313" xr:uid="{00000000-0005-0000-0000-0000322C0000}"/>
    <cellStyle name="Standard 3 12 11 3" xfId="11314" xr:uid="{00000000-0005-0000-0000-0000332C0000}"/>
    <cellStyle name="Standard 3 12 11 4" xfId="11315" xr:uid="{00000000-0005-0000-0000-0000342C0000}"/>
    <cellStyle name="Standard 3 12 12" xfId="11316" xr:uid="{00000000-0005-0000-0000-0000352C0000}"/>
    <cellStyle name="Standard 3 12 13" xfId="11317" xr:uid="{00000000-0005-0000-0000-0000362C0000}"/>
    <cellStyle name="Standard 3 12 14" xfId="11318" xr:uid="{00000000-0005-0000-0000-0000372C0000}"/>
    <cellStyle name="Standard 3 12 2" xfId="11319" xr:uid="{00000000-0005-0000-0000-0000382C0000}"/>
    <cellStyle name="Standard 3 12 2 10" xfId="11320" xr:uid="{00000000-0005-0000-0000-0000392C0000}"/>
    <cellStyle name="Standard 3 12 2 10 2" xfId="11321" xr:uid="{00000000-0005-0000-0000-00003A2C0000}"/>
    <cellStyle name="Standard 3 12 2 10 3" xfId="11322" xr:uid="{00000000-0005-0000-0000-00003B2C0000}"/>
    <cellStyle name="Standard 3 12 2 10 4" xfId="11323" xr:uid="{00000000-0005-0000-0000-00003C2C0000}"/>
    <cellStyle name="Standard 3 12 2 11" xfId="11324" xr:uid="{00000000-0005-0000-0000-00003D2C0000}"/>
    <cellStyle name="Standard 3 12 2 12" xfId="11325" xr:uid="{00000000-0005-0000-0000-00003E2C0000}"/>
    <cellStyle name="Standard 3 12 2 13" xfId="11326" xr:uid="{00000000-0005-0000-0000-00003F2C0000}"/>
    <cellStyle name="Standard 3 12 2 2" xfId="11327" xr:uid="{00000000-0005-0000-0000-0000402C0000}"/>
    <cellStyle name="Standard 3 12 2 2 10" xfId="11328" xr:uid="{00000000-0005-0000-0000-0000412C0000}"/>
    <cellStyle name="Standard 3 12 2 2 2" xfId="11329" xr:uid="{00000000-0005-0000-0000-0000422C0000}"/>
    <cellStyle name="Standard 3 12 2 2 2 2" xfId="11330" xr:uid="{00000000-0005-0000-0000-0000432C0000}"/>
    <cellStyle name="Standard 3 12 2 2 2 2 2" xfId="11331" xr:uid="{00000000-0005-0000-0000-0000442C0000}"/>
    <cellStyle name="Standard 3 12 2 2 2 2 2 2" xfId="11332" xr:uid="{00000000-0005-0000-0000-0000452C0000}"/>
    <cellStyle name="Standard 3 12 2 2 2 2 2 2 2" xfId="11333" xr:uid="{00000000-0005-0000-0000-0000462C0000}"/>
    <cellStyle name="Standard 3 12 2 2 2 2 2 2 3" xfId="11334" xr:uid="{00000000-0005-0000-0000-0000472C0000}"/>
    <cellStyle name="Standard 3 12 2 2 2 2 2 2 4" xfId="11335" xr:uid="{00000000-0005-0000-0000-0000482C0000}"/>
    <cellStyle name="Standard 3 12 2 2 2 2 2 3" xfId="11336" xr:uid="{00000000-0005-0000-0000-0000492C0000}"/>
    <cellStyle name="Standard 3 12 2 2 2 2 2 4" xfId="11337" xr:uid="{00000000-0005-0000-0000-00004A2C0000}"/>
    <cellStyle name="Standard 3 12 2 2 2 2 2 5" xfId="11338" xr:uid="{00000000-0005-0000-0000-00004B2C0000}"/>
    <cellStyle name="Standard 3 12 2 2 2 2 3" xfId="11339" xr:uid="{00000000-0005-0000-0000-00004C2C0000}"/>
    <cellStyle name="Standard 3 12 2 2 2 2 3 2" xfId="11340" xr:uid="{00000000-0005-0000-0000-00004D2C0000}"/>
    <cellStyle name="Standard 3 12 2 2 2 2 3 3" xfId="11341" xr:uid="{00000000-0005-0000-0000-00004E2C0000}"/>
    <cellStyle name="Standard 3 12 2 2 2 2 3 4" xfId="11342" xr:uid="{00000000-0005-0000-0000-00004F2C0000}"/>
    <cellStyle name="Standard 3 12 2 2 2 2 4" xfId="11343" xr:uid="{00000000-0005-0000-0000-0000502C0000}"/>
    <cellStyle name="Standard 3 12 2 2 2 2 5" xfId="11344" xr:uid="{00000000-0005-0000-0000-0000512C0000}"/>
    <cellStyle name="Standard 3 12 2 2 2 2 6" xfId="11345" xr:uid="{00000000-0005-0000-0000-0000522C0000}"/>
    <cellStyle name="Standard 3 12 2 2 2 3" xfId="11346" xr:uid="{00000000-0005-0000-0000-0000532C0000}"/>
    <cellStyle name="Standard 3 12 2 2 2 3 2" xfId="11347" xr:uid="{00000000-0005-0000-0000-0000542C0000}"/>
    <cellStyle name="Standard 3 12 2 2 2 3 2 2" xfId="11348" xr:uid="{00000000-0005-0000-0000-0000552C0000}"/>
    <cellStyle name="Standard 3 12 2 2 2 3 2 3" xfId="11349" xr:uid="{00000000-0005-0000-0000-0000562C0000}"/>
    <cellStyle name="Standard 3 12 2 2 2 3 2 4" xfId="11350" xr:uid="{00000000-0005-0000-0000-0000572C0000}"/>
    <cellStyle name="Standard 3 12 2 2 2 3 3" xfId="11351" xr:uid="{00000000-0005-0000-0000-0000582C0000}"/>
    <cellStyle name="Standard 3 12 2 2 2 3 4" xfId="11352" xr:uid="{00000000-0005-0000-0000-0000592C0000}"/>
    <cellStyle name="Standard 3 12 2 2 2 3 5" xfId="11353" xr:uid="{00000000-0005-0000-0000-00005A2C0000}"/>
    <cellStyle name="Standard 3 12 2 2 2 4" xfId="11354" xr:uid="{00000000-0005-0000-0000-00005B2C0000}"/>
    <cellStyle name="Standard 3 12 2 2 2 4 2" xfId="11355" xr:uid="{00000000-0005-0000-0000-00005C2C0000}"/>
    <cellStyle name="Standard 3 12 2 2 2 4 3" xfId="11356" xr:uid="{00000000-0005-0000-0000-00005D2C0000}"/>
    <cellStyle name="Standard 3 12 2 2 2 4 4" xfId="11357" xr:uid="{00000000-0005-0000-0000-00005E2C0000}"/>
    <cellStyle name="Standard 3 12 2 2 2 5" xfId="11358" xr:uid="{00000000-0005-0000-0000-00005F2C0000}"/>
    <cellStyle name="Standard 3 12 2 2 2 5 2" xfId="11359" xr:uid="{00000000-0005-0000-0000-0000602C0000}"/>
    <cellStyle name="Standard 3 12 2 2 2 5 3" xfId="11360" xr:uid="{00000000-0005-0000-0000-0000612C0000}"/>
    <cellStyle name="Standard 3 12 2 2 2 5 4" xfId="11361" xr:uid="{00000000-0005-0000-0000-0000622C0000}"/>
    <cellStyle name="Standard 3 12 2 2 2 6" xfId="11362" xr:uid="{00000000-0005-0000-0000-0000632C0000}"/>
    <cellStyle name="Standard 3 12 2 2 2 7" xfId="11363" xr:uid="{00000000-0005-0000-0000-0000642C0000}"/>
    <cellStyle name="Standard 3 12 2 2 2 8" xfId="11364" xr:uid="{00000000-0005-0000-0000-0000652C0000}"/>
    <cellStyle name="Standard 3 12 2 2 3" xfId="11365" xr:uid="{00000000-0005-0000-0000-0000662C0000}"/>
    <cellStyle name="Standard 3 12 2 2 3 2" xfId="11366" xr:uid="{00000000-0005-0000-0000-0000672C0000}"/>
    <cellStyle name="Standard 3 12 2 2 3 2 2" xfId="11367" xr:uid="{00000000-0005-0000-0000-0000682C0000}"/>
    <cellStyle name="Standard 3 12 2 2 3 2 2 2" xfId="11368" xr:uid="{00000000-0005-0000-0000-0000692C0000}"/>
    <cellStyle name="Standard 3 12 2 2 3 2 2 2 2" xfId="11369" xr:uid="{00000000-0005-0000-0000-00006A2C0000}"/>
    <cellStyle name="Standard 3 12 2 2 3 2 2 2 3" xfId="11370" xr:uid="{00000000-0005-0000-0000-00006B2C0000}"/>
    <cellStyle name="Standard 3 12 2 2 3 2 2 2 4" xfId="11371" xr:uid="{00000000-0005-0000-0000-00006C2C0000}"/>
    <cellStyle name="Standard 3 12 2 2 3 2 2 3" xfId="11372" xr:uid="{00000000-0005-0000-0000-00006D2C0000}"/>
    <cellStyle name="Standard 3 12 2 2 3 2 2 4" xfId="11373" xr:uid="{00000000-0005-0000-0000-00006E2C0000}"/>
    <cellStyle name="Standard 3 12 2 2 3 2 2 5" xfId="11374" xr:uid="{00000000-0005-0000-0000-00006F2C0000}"/>
    <cellStyle name="Standard 3 12 2 2 3 2 3" xfId="11375" xr:uid="{00000000-0005-0000-0000-0000702C0000}"/>
    <cellStyle name="Standard 3 12 2 2 3 2 3 2" xfId="11376" xr:uid="{00000000-0005-0000-0000-0000712C0000}"/>
    <cellStyle name="Standard 3 12 2 2 3 2 3 3" xfId="11377" xr:uid="{00000000-0005-0000-0000-0000722C0000}"/>
    <cellStyle name="Standard 3 12 2 2 3 2 3 4" xfId="11378" xr:uid="{00000000-0005-0000-0000-0000732C0000}"/>
    <cellStyle name="Standard 3 12 2 2 3 2 4" xfId="11379" xr:uid="{00000000-0005-0000-0000-0000742C0000}"/>
    <cellStyle name="Standard 3 12 2 2 3 2 5" xfId="11380" xr:uid="{00000000-0005-0000-0000-0000752C0000}"/>
    <cellStyle name="Standard 3 12 2 2 3 2 6" xfId="11381" xr:uid="{00000000-0005-0000-0000-0000762C0000}"/>
    <cellStyle name="Standard 3 12 2 2 3 3" xfId="11382" xr:uid="{00000000-0005-0000-0000-0000772C0000}"/>
    <cellStyle name="Standard 3 12 2 2 3 3 2" xfId="11383" xr:uid="{00000000-0005-0000-0000-0000782C0000}"/>
    <cellStyle name="Standard 3 12 2 2 3 3 2 2" xfId="11384" xr:uid="{00000000-0005-0000-0000-0000792C0000}"/>
    <cellStyle name="Standard 3 12 2 2 3 3 2 3" xfId="11385" xr:uid="{00000000-0005-0000-0000-00007A2C0000}"/>
    <cellStyle name="Standard 3 12 2 2 3 3 2 4" xfId="11386" xr:uid="{00000000-0005-0000-0000-00007B2C0000}"/>
    <cellStyle name="Standard 3 12 2 2 3 3 3" xfId="11387" xr:uid="{00000000-0005-0000-0000-00007C2C0000}"/>
    <cellStyle name="Standard 3 12 2 2 3 3 4" xfId="11388" xr:uid="{00000000-0005-0000-0000-00007D2C0000}"/>
    <cellStyle name="Standard 3 12 2 2 3 3 5" xfId="11389" xr:uid="{00000000-0005-0000-0000-00007E2C0000}"/>
    <cellStyle name="Standard 3 12 2 2 3 4" xfId="11390" xr:uid="{00000000-0005-0000-0000-00007F2C0000}"/>
    <cellStyle name="Standard 3 12 2 2 3 4 2" xfId="11391" xr:uid="{00000000-0005-0000-0000-0000802C0000}"/>
    <cellStyle name="Standard 3 12 2 2 3 4 3" xfId="11392" xr:uid="{00000000-0005-0000-0000-0000812C0000}"/>
    <cellStyle name="Standard 3 12 2 2 3 4 4" xfId="11393" xr:uid="{00000000-0005-0000-0000-0000822C0000}"/>
    <cellStyle name="Standard 3 12 2 2 3 5" xfId="11394" xr:uid="{00000000-0005-0000-0000-0000832C0000}"/>
    <cellStyle name="Standard 3 12 2 2 3 5 2" xfId="11395" xr:uid="{00000000-0005-0000-0000-0000842C0000}"/>
    <cellStyle name="Standard 3 12 2 2 3 5 3" xfId="11396" xr:uid="{00000000-0005-0000-0000-0000852C0000}"/>
    <cellStyle name="Standard 3 12 2 2 3 5 4" xfId="11397" xr:uid="{00000000-0005-0000-0000-0000862C0000}"/>
    <cellStyle name="Standard 3 12 2 2 3 6" xfId="11398" xr:uid="{00000000-0005-0000-0000-0000872C0000}"/>
    <cellStyle name="Standard 3 12 2 2 3 7" xfId="11399" xr:uid="{00000000-0005-0000-0000-0000882C0000}"/>
    <cellStyle name="Standard 3 12 2 2 3 8" xfId="11400" xr:uid="{00000000-0005-0000-0000-0000892C0000}"/>
    <cellStyle name="Standard 3 12 2 2 4" xfId="11401" xr:uid="{00000000-0005-0000-0000-00008A2C0000}"/>
    <cellStyle name="Standard 3 12 2 2 4 2" xfId="11402" xr:uid="{00000000-0005-0000-0000-00008B2C0000}"/>
    <cellStyle name="Standard 3 12 2 2 4 2 2" xfId="11403" xr:uid="{00000000-0005-0000-0000-00008C2C0000}"/>
    <cellStyle name="Standard 3 12 2 2 4 2 2 2" xfId="11404" xr:uid="{00000000-0005-0000-0000-00008D2C0000}"/>
    <cellStyle name="Standard 3 12 2 2 4 2 2 3" xfId="11405" xr:uid="{00000000-0005-0000-0000-00008E2C0000}"/>
    <cellStyle name="Standard 3 12 2 2 4 2 2 4" xfId="11406" xr:uid="{00000000-0005-0000-0000-00008F2C0000}"/>
    <cellStyle name="Standard 3 12 2 2 4 2 3" xfId="11407" xr:uid="{00000000-0005-0000-0000-0000902C0000}"/>
    <cellStyle name="Standard 3 12 2 2 4 2 4" xfId="11408" xr:uid="{00000000-0005-0000-0000-0000912C0000}"/>
    <cellStyle name="Standard 3 12 2 2 4 2 5" xfId="11409" xr:uid="{00000000-0005-0000-0000-0000922C0000}"/>
    <cellStyle name="Standard 3 12 2 2 4 3" xfId="11410" xr:uid="{00000000-0005-0000-0000-0000932C0000}"/>
    <cellStyle name="Standard 3 12 2 2 4 3 2" xfId="11411" xr:uid="{00000000-0005-0000-0000-0000942C0000}"/>
    <cellStyle name="Standard 3 12 2 2 4 3 3" xfId="11412" xr:uid="{00000000-0005-0000-0000-0000952C0000}"/>
    <cellStyle name="Standard 3 12 2 2 4 3 4" xfId="11413" xr:uid="{00000000-0005-0000-0000-0000962C0000}"/>
    <cellStyle name="Standard 3 12 2 2 4 4" xfId="11414" xr:uid="{00000000-0005-0000-0000-0000972C0000}"/>
    <cellStyle name="Standard 3 12 2 2 4 5" xfId="11415" xr:uid="{00000000-0005-0000-0000-0000982C0000}"/>
    <cellStyle name="Standard 3 12 2 2 4 6" xfId="11416" xr:uid="{00000000-0005-0000-0000-0000992C0000}"/>
    <cellStyle name="Standard 3 12 2 2 5" xfId="11417" xr:uid="{00000000-0005-0000-0000-00009A2C0000}"/>
    <cellStyle name="Standard 3 12 2 2 5 2" xfId="11418" xr:uid="{00000000-0005-0000-0000-00009B2C0000}"/>
    <cellStyle name="Standard 3 12 2 2 5 2 2" xfId="11419" xr:uid="{00000000-0005-0000-0000-00009C2C0000}"/>
    <cellStyle name="Standard 3 12 2 2 5 2 3" xfId="11420" xr:uid="{00000000-0005-0000-0000-00009D2C0000}"/>
    <cellStyle name="Standard 3 12 2 2 5 2 4" xfId="11421" xr:uid="{00000000-0005-0000-0000-00009E2C0000}"/>
    <cellStyle name="Standard 3 12 2 2 5 3" xfId="11422" xr:uid="{00000000-0005-0000-0000-00009F2C0000}"/>
    <cellStyle name="Standard 3 12 2 2 5 4" xfId="11423" xr:uid="{00000000-0005-0000-0000-0000A02C0000}"/>
    <cellStyle name="Standard 3 12 2 2 5 5" xfId="11424" xr:uid="{00000000-0005-0000-0000-0000A12C0000}"/>
    <cellStyle name="Standard 3 12 2 2 6" xfId="11425" xr:uid="{00000000-0005-0000-0000-0000A22C0000}"/>
    <cellStyle name="Standard 3 12 2 2 6 2" xfId="11426" xr:uid="{00000000-0005-0000-0000-0000A32C0000}"/>
    <cellStyle name="Standard 3 12 2 2 6 3" xfId="11427" xr:uid="{00000000-0005-0000-0000-0000A42C0000}"/>
    <cellStyle name="Standard 3 12 2 2 6 4" xfId="11428" xr:uid="{00000000-0005-0000-0000-0000A52C0000}"/>
    <cellStyle name="Standard 3 12 2 2 7" xfId="11429" xr:uid="{00000000-0005-0000-0000-0000A62C0000}"/>
    <cellStyle name="Standard 3 12 2 2 7 2" xfId="11430" xr:uid="{00000000-0005-0000-0000-0000A72C0000}"/>
    <cellStyle name="Standard 3 12 2 2 7 3" xfId="11431" xr:uid="{00000000-0005-0000-0000-0000A82C0000}"/>
    <cellStyle name="Standard 3 12 2 2 7 4" xfId="11432" xr:uid="{00000000-0005-0000-0000-0000A92C0000}"/>
    <cellStyle name="Standard 3 12 2 2 8" xfId="11433" xr:uid="{00000000-0005-0000-0000-0000AA2C0000}"/>
    <cellStyle name="Standard 3 12 2 2 9" xfId="11434" xr:uid="{00000000-0005-0000-0000-0000AB2C0000}"/>
    <cellStyle name="Standard 3 12 2 3" xfId="11435" xr:uid="{00000000-0005-0000-0000-0000AC2C0000}"/>
    <cellStyle name="Standard 3 12 2 3 2" xfId="11436" xr:uid="{00000000-0005-0000-0000-0000AD2C0000}"/>
    <cellStyle name="Standard 3 12 2 3 2 2" xfId="11437" xr:uid="{00000000-0005-0000-0000-0000AE2C0000}"/>
    <cellStyle name="Standard 3 12 2 3 2 2 2" xfId="11438" xr:uid="{00000000-0005-0000-0000-0000AF2C0000}"/>
    <cellStyle name="Standard 3 12 2 3 2 2 2 2" xfId="11439" xr:uid="{00000000-0005-0000-0000-0000B02C0000}"/>
    <cellStyle name="Standard 3 12 2 3 2 2 2 3" xfId="11440" xr:uid="{00000000-0005-0000-0000-0000B12C0000}"/>
    <cellStyle name="Standard 3 12 2 3 2 2 2 4" xfId="11441" xr:uid="{00000000-0005-0000-0000-0000B22C0000}"/>
    <cellStyle name="Standard 3 12 2 3 2 2 3" xfId="11442" xr:uid="{00000000-0005-0000-0000-0000B32C0000}"/>
    <cellStyle name="Standard 3 12 2 3 2 2 4" xfId="11443" xr:uid="{00000000-0005-0000-0000-0000B42C0000}"/>
    <cellStyle name="Standard 3 12 2 3 2 2 5" xfId="11444" xr:uid="{00000000-0005-0000-0000-0000B52C0000}"/>
    <cellStyle name="Standard 3 12 2 3 2 3" xfId="11445" xr:uid="{00000000-0005-0000-0000-0000B62C0000}"/>
    <cellStyle name="Standard 3 12 2 3 2 3 2" xfId="11446" xr:uid="{00000000-0005-0000-0000-0000B72C0000}"/>
    <cellStyle name="Standard 3 12 2 3 2 3 3" xfId="11447" xr:uid="{00000000-0005-0000-0000-0000B82C0000}"/>
    <cellStyle name="Standard 3 12 2 3 2 3 4" xfId="11448" xr:uid="{00000000-0005-0000-0000-0000B92C0000}"/>
    <cellStyle name="Standard 3 12 2 3 2 4" xfId="11449" xr:uid="{00000000-0005-0000-0000-0000BA2C0000}"/>
    <cellStyle name="Standard 3 12 2 3 2 5" xfId="11450" xr:uid="{00000000-0005-0000-0000-0000BB2C0000}"/>
    <cellStyle name="Standard 3 12 2 3 2 6" xfId="11451" xr:uid="{00000000-0005-0000-0000-0000BC2C0000}"/>
    <cellStyle name="Standard 3 12 2 3 3" xfId="11452" xr:uid="{00000000-0005-0000-0000-0000BD2C0000}"/>
    <cellStyle name="Standard 3 12 2 3 3 2" xfId="11453" xr:uid="{00000000-0005-0000-0000-0000BE2C0000}"/>
    <cellStyle name="Standard 3 12 2 3 3 2 2" xfId="11454" xr:uid="{00000000-0005-0000-0000-0000BF2C0000}"/>
    <cellStyle name="Standard 3 12 2 3 3 2 3" xfId="11455" xr:uid="{00000000-0005-0000-0000-0000C02C0000}"/>
    <cellStyle name="Standard 3 12 2 3 3 2 4" xfId="11456" xr:uid="{00000000-0005-0000-0000-0000C12C0000}"/>
    <cellStyle name="Standard 3 12 2 3 3 3" xfId="11457" xr:uid="{00000000-0005-0000-0000-0000C22C0000}"/>
    <cellStyle name="Standard 3 12 2 3 3 4" xfId="11458" xr:uid="{00000000-0005-0000-0000-0000C32C0000}"/>
    <cellStyle name="Standard 3 12 2 3 3 5" xfId="11459" xr:uid="{00000000-0005-0000-0000-0000C42C0000}"/>
    <cellStyle name="Standard 3 12 2 3 4" xfId="11460" xr:uid="{00000000-0005-0000-0000-0000C52C0000}"/>
    <cellStyle name="Standard 3 12 2 3 4 2" xfId="11461" xr:uid="{00000000-0005-0000-0000-0000C62C0000}"/>
    <cellStyle name="Standard 3 12 2 3 4 3" xfId="11462" xr:uid="{00000000-0005-0000-0000-0000C72C0000}"/>
    <cellStyle name="Standard 3 12 2 3 4 4" xfId="11463" xr:uid="{00000000-0005-0000-0000-0000C82C0000}"/>
    <cellStyle name="Standard 3 12 2 3 5" xfId="11464" xr:uid="{00000000-0005-0000-0000-0000C92C0000}"/>
    <cellStyle name="Standard 3 12 2 3 5 2" xfId="11465" xr:uid="{00000000-0005-0000-0000-0000CA2C0000}"/>
    <cellStyle name="Standard 3 12 2 3 5 3" xfId="11466" xr:uid="{00000000-0005-0000-0000-0000CB2C0000}"/>
    <cellStyle name="Standard 3 12 2 3 5 4" xfId="11467" xr:uid="{00000000-0005-0000-0000-0000CC2C0000}"/>
    <cellStyle name="Standard 3 12 2 3 6" xfId="11468" xr:uid="{00000000-0005-0000-0000-0000CD2C0000}"/>
    <cellStyle name="Standard 3 12 2 3 7" xfId="11469" xr:uid="{00000000-0005-0000-0000-0000CE2C0000}"/>
    <cellStyle name="Standard 3 12 2 3 8" xfId="11470" xr:uid="{00000000-0005-0000-0000-0000CF2C0000}"/>
    <cellStyle name="Standard 3 12 2 4" xfId="11471" xr:uid="{00000000-0005-0000-0000-0000D02C0000}"/>
    <cellStyle name="Standard 3 12 2 4 2" xfId="11472" xr:uid="{00000000-0005-0000-0000-0000D12C0000}"/>
    <cellStyle name="Standard 3 12 2 4 2 2" xfId="11473" xr:uid="{00000000-0005-0000-0000-0000D22C0000}"/>
    <cellStyle name="Standard 3 12 2 4 2 2 2" xfId="11474" xr:uid="{00000000-0005-0000-0000-0000D32C0000}"/>
    <cellStyle name="Standard 3 12 2 4 2 2 2 2" xfId="11475" xr:uid="{00000000-0005-0000-0000-0000D42C0000}"/>
    <cellStyle name="Standard 3 12 2 4 2 2 2 3" xfId="11476" xr:uid="{00000000-0005-0000-0000-0000D52C0000}"/>
    <cellStyle name="Standard 3 12 2 4 2 2 2 4" xfId="11477" xr:uid="{00000000-0005-0000-0000-0000D62C0000}"/>
    <cellStyle name="Standard 3 12 2 4 2 2 3" xfId="11478" xr:uid="{00000000-0005-0000-0000-0000D72C0000}"/>
    <cellStyle name="Standard 3 12 2 4 2 2 4" xfId="11479" xr:uid="{00000000-0005-0000-0000-0000D82C0000}"/>
    <cellStyle name="Standard 3 12 2 4 2 2 5" xfId="11480" xr:uid="{00000000-0005-0000-0000-0000D92C0000}"/>
    <cellStyle name="Standard 3 12 2 4 2 3" xfId="11481" xr:uid="{00000000-0005-0000-0000-0000DA2C0000}"/>
    <cellStyle name="Standard 3 12 2 4 2 3 2" xfId="11482" xr:uid="{00000000-0005-0000-0000-0000DB2C0000}"/>
    <cellStyle name="Standard 3 12 2 4 2 3 3" xfId="11483" xr:uid="{00000000-0005-0000-0000-0000DC2C0000}"/>
    <cellStyle name="Standard 3 12 2 4 2 3 4" xfId="11484" xr:uid="{00000000-0005-0000-0000-0000DD2C0000}"/>
    <cellStyle name="Standard 3 12 2 4 2 4" xfId="11485" xr:uid="{00000000-0005-0000-0000-0000DE2C0000}"/>
    <cellStyle name="Standard 3 12 2 4 2 5" xfId="11486" xr:uid="{00000000-0005-0000-0000-0000DF2C0000}"/>
    <cellStyle name="Standard 3 12 2 4 2 6" xfId="11487" xr:uid="{00000000-0005-0000-0000-0000E02C0000}"/>
    <cellStyle name="Standard 3 12 2 4 3" xfId="11488" xr:uid="{00000000-0005-0000-0000-0000E12C0000}"/>
    <cellStyle name="Standard 3 12 2 4 3 2" xfId="11489" xr:uid="{00000000-0005-0000-0000-0000E22C0000}"/>
    <cellStyle name="Standard 3 12 2 4 3 2 2" xfId="11490" xr:uid="{00000000-0005-0000-0000-0000E32C0000}"/>
    <cellStyle name="Standard 3 12 2 4 3 2 3" xfId="11491" xr:uid="{00000000-0005-0000-0000-0000E42C0000}"/>
    <cellStyle name="Standard 3 12 2 4 3 2 4" xfId="11492" xr:uid="{00000000-0005-0000-0000-0000E52C0000}"/>
    <cellStyle name="Standard 3 12 2 4 3 3" xfId="11493" xr:uid="{00000000-0005-0000-0000-0000E62C0000}"/>
    <cellStyle name="Standard 3 12 2 4 3 4" xfId="11494" xr:uid="{00000000-0005-0000-0000-0000E72C0000}"/>
    <cellStyle name="Standard 3 12 2 4 3 5" xfId="11495" xr:uid="{00000000-0005-0000-0000-0000E82C0000}"/>
    <cellStyle name="Standard 3 12 2 4 4" xfId="11496" xr:uid="{00000000-0005-0000-0000-0000E92C0000}"/>
    <cellStyle name="Standard 3 12 2 4 4 2" xfId="11497" xr:uid="{00000000-0005-0000-0000-0000EA2C0000}"/>
    <cellStyle name="Standard 3 12 2 4 4 3" xfId="11498" xr:uid="{00000000-0005-0000-0000-0000EB2C0000}"/>
    <cellStyle name="Standard 3 12 2 4 4 4" xfId="11499" xr:uid="{00000000-0005-0000-0000-0000EC2C0000}"/>
    <cellStyle name="Standard 3 12 2 4 5" xfId="11500" xr:uid="{00000000-0005-0000-0000-0000ED2C0000}"/>
    <cellStyle name="Standard 3 12 2 4 5 2" xfId="11501" xr:uid="{00000000-0005-0000-0000-0000EE2C0000}"/>
    <cellStyle name="Standard 3 12 2 4 5 3" xfId="11502" xr:uid="{00000000-0005-0000-0000-0000EF2C0000}"/>
    <cellStyle name="Standard 3 12 2 4 5 4" xfId="11503" xr:uid="{00000000-0005-0000-0000-0000F02C0000}"/>
    <cellStyle name="Standard 3 12 2 4 6" xfId="11504" xr:uid="{00000000-0005-0000-0000-0000F12C0000}"/>
    <cellStyle name="Standard 3 12 2 4 7" xfId="11505" xr:uid="{00000000-0005-0000-0000-0000F22C0000}"/>
    <cellStyle name="Standard 3 12 2 4 8" xfId="11506" xr:uid="{00000000-0005-0000-0000-0000F32C0000}"/>
    <cellStyle name="Standard 3 12 2 5" xfId="11507" xr:uid="{00000000-0005-0000-0000-0000F42C0000}"/>
    <cellStyle name="Standard 3 12 2 5 2" xfId="11508" xr:uid="{00000000-0005-0000-0000-0000F52C0000}"/>
    <cellStyle name="Standard 3 12 2 5 2 2" xfId="11509" xr:uid="{00000000-0005-0000-0000-0000F62C0000}"/>
    <cellStyle name="Standard 3 12 2 5 2 2 2" xfId="11510" xr:uid="{00000000-0005-0000-0000-0000F72C0000}"/>
    <cellStyle name="Standard 3 12 2 5 2 2 3" xfId="11511" xr:uid="{00000000-0005-0000-0000-0000F82C0000}"/>
    <cellStyle name="Standard 3 12 2 5 2 2 4" xfId="11512" xr:uid="{00000000-0005-0000-0000-0000F92C0000}"/>
    <cellStyle name="Standard 3 12 2 5 2 3" xfId="11513" xr:uid="{00000000-0005-0000-0000-0000FA2C0000}"/>
    <cellStyle name="Standard 3 12 2 5 2 4" xfId="11514" xr:uid="{00000000-0005-0000-0000-0000FB2C0000}"/>
    <cellStyle name="Standard 3 12 2 5 2 5" xfId="11515" xr:uid="{00000000-0005-0000-0000-0000FC2C0000}"/>
    <cellStyle name="Standard 3 12 2 5 3" xfId="11516" xr:uid="{00000000-0005-0000-0000-0000FD2C0000}"/>
    <cellStyle name="Standard 3 12 2 5 3 2" xfId="11517" xr:uid="{00000000-0005-0000-0000-0000FE2C0000}"/>
    <cellStyle name="Standard 3 12 2 5 3 3" xfId="11518" xr:uid="{00000000-0005-0000-0000-0000FF2C0000}"/>
    <cellStyle name="Standard 3 12 2 5 3 4" xfId="11519" xr:uid="{00000000-0005-0000-0000-0000002D0000}"/>
    <cellStyle name="Standard 3 12 2 5 4" xfId="11520" xr:uid="{00000000-0005-0000-0000-0000012D0000}"/>
    <cellStyle name="Standard 3 12 2 5 5" xfId="11521" xr:uid="{00000000-0005-0000-0000-0000022D0000}"/>
    <cellStyle name="Standard 3 12 2 5 6" xfId="11522" xr:uid="{00000000-0005-0000-0000-0000032D0000}"/>
    <cellStyle name="Standard 3 12 2 6" xfId="11523" xr:uid="{00000000-0005-0000-0000-0000042D0000}"/>
    <cellStyle name="Standard 3 12 2 6 2" xfId="11524" xr:uid="{00000000-0005-0000-0000-0000052D0000}"/>
    <cellStyle name="Standard 3 12 2 6 2 2" xfId="11525" xr:uid="{00000000-0005-0000-0000-0000062D0000}"/>
    <cellStyle name="Standard 3 12 2 6 2 3" xfId="11526" xr:uid="{00000000-0005-0000-0000-0000072D0000}"/>
    <cellStyle name="Standard 3 12 2 6 2 4" xfId="11527" xr:uid="{00000000-0005-0000-0000-0000082D0000}"/>
    <cellStyle name="Standard 3 12 2 6 3" xfId="11528" xr:uid="{00000000-0005-0000-0000-0000092D0000}"/>
    <cellStyle name="Standard 3 12 2 6 4" xfId="11529" xr:uid="{00000000-0005-0000-0000-00000A2D0000}"/>
    <cellStyle name="Standard 3 12 2 6 5" xfId="11530" xr:uid="{00000000-0005-0000-0000-00000B2D0000}"/>
    <cellStyle name="Standard 3 12 2 7" xfId="11531" xr:uid="{00000000-0005-0000-0000-00000C2D0000}"/>
    <cellStyle name="Standard 3 12 2 7 2" xfId="11532" xr:uid="{00000000-0005-0000-0000-00000D2D0000}"/>
    <cellStyle name="Standard 3 12 2 7 2 2" xfId="11533" xr:uid="{00000000-0005-0000-0000-00000E2D0000}"/>
    <cellStyle name="Standard 3 12 2 7 2 3" xfId="11534" xr:uid="{00000000-0005-0000-0000-00000F2D0000}"/>
    <cellStyle name="Standard 3 12 2 7 2 4" xfId="11535" xr:uid="{00000000-0005-0000-0000-0000102D0000}"/>
    <cellStyle name="Standard 3 12 2 7 3" xfId="11536" xr:uid="{00000000-0005-0000-0000-0000112D0000}"/>
    <cellStyle name="Standard 3 12 2 7 4" xfId="11537" xr:uid="{00000000-0005-0000-0000-0000122D0000}"/>
    <cellStyle name="Standard 3 12 2 7 5" xfId="11538" xr:uid="{00000000-0005-0000-0000-0000132D0000}"/>
    <cellStyle name="Standard 3 12 2 8" xfId="11539" xr:uid="{00000000-0005-0000-0000-0000142D0000}"/>
    <cellStyle name="Standard 3 12 2 8 2" xfId="11540" xr:uid="{00000000-0005-0000-0000-0000152D0000}"/>
    <cellStyle name="Standard 3 12 2 8 3" xfId="11541" xr:uid="{00000000-0005-0000-0000-0000162D0000}"/>
    <cellStyle name="Standard 3 12 2 8 4" xfId="11542" xr:uid="{00000000-0005-0000-0000-0000172D0000}"/>
    <cellStyle name="Standard 3 12 2 9" xfId="11543" xr:uid="{00000000-0005-0000-0000-0000182D0000}"/>
    <cellStyle name="Standard 3 12 2 9 2" xfId="11544" xr:uid="{00000000-0005-0000-0000-0000192D0000}"/>
    <cellStyle name="Standard 3 12 2 9 3" xfId="11545" xr:uid="{00000000-0005-0000-0000-00001A2D0000}"/>
    <cellStyle name="Standard 3 12 2 9 4" xfId="11546" xr:uid="{00000000-0005-0000-0000-00001B2D0000}"/>
    <cellStyle name="Standard 3 12 3" xfId="11547" xr:uid="{00000000-0005-0000-0000-00001C2D0000}"/>
    <cellStyle name="Standard 3 12 3 10" xfId="11548" xr:uid="{00000000-0005-0000-0000-00001D2D0000}"/>
    <cellStyle name="Standard 3 12 3 2" xfId="11549" xr:uid="{00000000-0005-0000-0000-00001E2D0000}"/>
    <cellStyle name="Standard 3 12 3 2 2" xfId="11550" xr:uid="{00000000-0005-0000-0000-00001F2D0000}"/>
    <cellStyle name="Standard 3 12 3 2 2 2" xfId="11551" xr:uid="{00000000-0005-0000-0000-0000202D0000}"/>
    <cellStyle name="Standard 3 12 3 2 2 2 2" xfId="11552" xr:uid="{00000000-0005-0000-0000-0000212D0000}"/>
    <cellStyle name="Standard 3 12 3 2 2 2 2 2" xfId="11553" xr:uid="{00000000-0005-0000-0000-0000222D0000}"/>
    <cellStyle name="Standard 3 12 3 2 2 2 2 3" xfId="11554" xr:uid="{00000000-0005-0000-0000-0000232D0000}"/>
    <cellStyle name="Standard 3 12 3 2 2 2 2 4" xfId="11555" xr:uid="{00000000-0005-0000-0000-0000242D0000}"/>
    <cellStyle name="Standard 3 12 3 2 2 2 3" xfId="11556" xr:uid="{00000000-0005-0000-0000-0000252D0000}"/>
    <cellStyle name="Standard 3 12 3 2 2 2 4" xfId="11557" xr:uid="{00000000-0005-0000-0000-0000262D0000}"/>
    <cellStyle name="Standard 3 12 3 2 2 2 5" xfId="11558" xr:uid="{00000000-0005-0000-0000-0000272D0000}"/>
    <cellStyle name="Standard 3 12 3 2 2 3" xfId="11559" xr:uid="{00000000-0005-0000-0000-0000282D0000}"/>
    <cellStyle name="Standard 3 12 3 2 2 3 2" xfId="11560" xr:uid="{00000000-0005-0000-0000-0000292D0000}"/>
    <cellStyle name="Standard 3 12 3 2 2 3 3" xfId="11561" xr:uid="{00000000-0005-0000-0000-00002A2D0000}"/>
    <cellStyle name="Standard 3 12 3 2 2 3 4" xfId="11562" xr:uid="{00000000-0005-0000-0000-00002B2D0000}"/>
    <cellStyle name="Standard 3 12 3 2 2 4" xfId="11563" xr:uid="{00000000-0005-0000-0000-00002C2D0000}"/>
    <cellStyle name="Standard 3 12 3 2 2 5" xfId="11564" xr:uid="{00000000-0005-0000-0000-00002D2D0000}"/>
    <cellStyle name="Standard 3 12 3 2 2 6" xfId="11565" xr:uid="{00000000-0005-0000-0000-00002E2D0000}"/>
    <cellStyle name="Standard 3 12 3 2 3" xfId="11566" xr:uid="{00000000-0005-0000-0000-00002F2D0000}"/>
    <cellStyle name="Standard 3 12 3 2 3 2" xfId="11567" xr:uid="{00000000-0005-0000-0000-0000302D0000}"/>
    <cellStyle name="Standard 3 12 3 2 3 2 2" xfId="11568" xr:uid="{00000000-0005-0000-0000-0000312D0000}"/>
    <cellStyle name="Standard 3 12 3 2 3 2 3" xfId="11569" xr:uid="{00000000-0005-0000-0000-0000322D0000}"/>
    <cellStyle name="Standard 3 12 3 2 3 2 4" xfId="11570" xr:uid="{00000000-0005-0000-0000-0000332D0000}"/>
    <cellStyle name="Standard 3 12 3 2 3 3" xfId="11571" xr:uid="{00000000-0005-0000-0000-0000342D0000}"/>
    <cellStyle name="Standard 3 12 3 2 3 4" xfId="11572" xr:uid="{00000000-0005-0000-0000-0000352D0000}"/>
    <cellStyle name="Standard 3 12 3 2 3 5" xfId="11573" xr:uid="{00000000-0005-0000-0000-0000362D0000}"/>
    <cellStyle name="Standard 3 12 3 2 4" xfId="11574" xr:uid="{00000000-0005-0000-0000-0000372D0000}"/>
    <cellStyle name="Standard 3 12 3 2 4 2" xfId="11575" xr:uid="{00000000-0005-0000-0000-0000382D0000}"/>
    <cellStyle name="Standard 3 12 3 2 4 3" xfId="11576" xr:uid="{00000000-0005-0000-0000-0000392D0000}"/>
    <cellStyle name="Standard 3 12 3 2 4 4" xfId="11577" xr:uid="{00000000-0005-0000-0000-00003A2D0000}"/>
    <cellStyle name="Standard 3 12 3 2 5" xfId="11578" xr:uid="{00000000-0005-0000-0000-00003B2D0000}"/>
    <cellStyle name="Standard 3 12 3 2 5 2" xfId="11579" xr:uid="{00000000-0005-0000-0000-00003C2D0000}"/>
    <cellStyle name="Standard 3 12 3 2 5 3" xfId="11580" xr:uid="{00000000-0005-0000-0000-00003D2D0000}"/>
    <cellStyle name="Standard 3 12 3 2 5 4" xfId="11581" xr:uid="{00000000-0005-0000-0000-00003E2D0000}"/>
    <cellStyle name="Standard 3 12 3 2 6" xfId="11582" xr:uid="{00000000-0005-0000-0000-00003F2D0000}"/>
    <cellStyle name="Standard 3 12 3 2 7" xfId="11583" xr:uid="{00000000-0005-0000-0000-0000402D0000}"/>
    <cellStyle name="Standard 3 12 3 2 8" xfId="11584" xr:uid="{00000000-0005-0000-0000-0000412D0000}"/>
    <cellStyle name="Standard 3 12 3 3" xfId="11585" xr:uid="{00000000-0005-0000-0000-0000422D0000}"/>
    <cellStyle name="Standard 3 12 3 3 2" xfId="11586" xr:uid="{00000000-0005-0000-0000-0000432D0000}"/>
    <cellStyle name="Standard 3 12 3 3 2 2" xfId="11587" xr:uid="{00000000-0005-0000-0000-0000442D0000}"/>
    <cellStyle name="Standard 3 12 3 3 2 2 2" xfId="11588" xr:uid="{00000000-0005-0000-0000-0000452D0000}"/>
    <cellStyle name="Standard 3 12 3 3 2 2 2 2" xfId="11589" xr:uid="{00000000-0005-0000-0000-0000462D0000}"/>
    <cellStyle name="Standard 3 12 3 3 2 2 2 3" xfId="11590" xr:uid="{00000000-0005-0000-0000-0000472D0000}"/>
    <cellStyle name="Standard 3 12 3 3 2 2 2 4" xfId="11591" xr:uid="{00000000-0005-0000-0000-0000482D0000}"/>
    <cellStyle name="Standard 3 12 3 3 2 2 3" xfId="11592" xr:uid="{00000000-0005-0000-0000-0000492D0000}"/>
    <cellStyle name="Standard 3 12 3 3 2 2 4" xfId="11593" xr:uid="{00000000-0005-0000-0000-00004A2D0000}"/>
    <cellStyle name="Standard 3 12 3 3 2 2 5" xfId="11594" xr:uid="{00000000-0005-0000-0000-00004B2D0000}"/>
    <cellStyle name="Standard 3 12 3 3 2 3" xfId="11595" xr:uid="{00000000-0005-0000-0000-00004C2D0000}"/>
    <cellStyle name="Standard 3 12 3 3 2 3 2" xfId="11596" xr:uid="{00000000-0005-0000-0000-00004D2D0000}"/>
    <cellStyle name="Standard 3 12 3 3 2 3 3" xfId="11597" xr:uid="{00000000-0005-0000-0000-00004E2D0000}"/>
    <cellStyle name="Standard 3 12 3 3 2 3 4" xfId="11598" xr:uid="{00000000-0005-0000-0000-00004F2D0000}"/>
    <cellStyle name="Standard 3 12 3 3 2 4" xfId="11599" xr:uid="{00000000-0005-0000-0000-0000502D0000}"/>
    <cellStyle name="Standard 3 12 3 3 2 5" xfId="11600" xr:uid="{00000000-0005-0000-0000-0000512D0000}"/>
    <cellStyle name="Standard 3 12 3 3 2 6" xfId="11601" xr:uid="{00000000-0005-0000-0000-0000522D0000}"/>
    <cellStyle name="Standard 3 12 3 3 3" xfId="11602" xr:uid="{00000000-0005-0000-0000-0000532D0000}"/>
    <cellStyle name="Standard 3 12 3 3 3 2" xfId="11603" xr:uid="{00000000-0005-0000-0000-0000542D0000}"/>
    <cellStyle name="Standard 3 12 3 3 3 2 2" xfId="11604" xr:uid="{00000000-0005-0000-0000-0000552D0000}"/>
    <cellStyle name="Standard 3 12 3 3 3 2 3" xfId="11605" xr:uid="{00000000-0005-0000-0000-0000562D0000}"/>
    <cellStyle name="Standard 3 12 3 3 3 2 4" xfId="11606" xr:uid="{00000000-0005-0000-0000-0000572D0000}"/>
    <cellStyle name="Standard 3 12 3 3 3 3" xfId="11607" xr:uid="{00000000-0005-0000-0000-0000582D0000}"/>
    <cellStyle name="Standard 3 12 3 3 3 4" xfId="11608" xr:uid="{00000000-0005-0000-0000-0000592D0000}"/>
    <cellStyle name="Standard 3 12 3 3 3 5" xfId="11609" xr:uid="{00000000-0005-0000-0000-00005A2D0000}"/>
    <cellStyle name="Standard 3 12 3 3 4" xfId="11610" xr:uid="{00000000-0005-0000-0000-00005B2D0000}"/>
    <cellStyle name="Standard 3 12 3 3 4 2" xfId="11611" xr:uid="{00000000-0005-0000-0000-00005C2D0000}"/>
    <cellStyle name="Standard 3 12 3 3 4 3" xfId="11612" xr:uid="{00000000-0005-0000-0000-00005D2D0000}"/>
    <cellStyle name="Standard 3 12 3 3 4 4" xfId="11613" xr:uid="{00000000-0005-0000-0000-00005E2D0000}"/>
    <cellStyle name="Standard 3 12 3 3 5" xfId="11614" xr:uid="{00000000-0005-0000-0000-00005F2D0000}"/>
    <cellStyle name="Standard 3 12 3 3 5 2" xfId="11615" xr:uid="{00000000-0005-0000-0000-0000602D0000}"/>
    <cellStyle name="Standard 3 12 3 3 5 3" xfId="11616" xr:uid="{00000000-0005-0000-0000-0000612D0000}"/>
    <cellStyle name="Standard 3 12 3 3 5 4" xfId="11617" xr:uid="{00000000-0005-0000-0000-0000622D0000}"/>
    <cellStyle name="Standard 3 12 3 3 6" xfId="11618" xr:uid="{00000000-0005-0000-0000-0000632D0000}"/>
    <cellStyle name="Standard 3 12 3 3 7" xfId="11619" xr:uid="{00000000-0005-0000-0000-0000642D0000}"/>
    <cellStyle name="Standard 3 12 3 3 8" xfId="11620" xr:uid="{00000000-0005-0000-0000-0000652D0000}"/>
    <cellStyle name="Standard 3 12 3 4" xfId="11621" xr:uid="{00000000-0005-0000-0000-0000662D0000}"/>
    <cellStyle name="Standard 3 12 3 4 2" xfId="11622" xr:uid="{00000000-0005-0000-0000-0000672D0000}"/>
    <cellStyle name="Standard 3 12 3 4 2 2" xfId="11623" xr:uid="{00000000-0005-0000-0000-0000682D0000}"/>
    <cellStyle name="Standard 3 12 3 4 2 2 2" xfId="11624" xr:uid="{00000000-0005-0000-0000-0000692D0000}"/>
    <cellStyle name="Standard 3 12 3 4 2 2 3" xfId="11625" xr:uid="{00000000-0005-0000-0000-00006A2D0000}"/>
    <cellStyle name="Standard 3 12 3 4 2 2 4" xfId="11626" xr:uid="{00000000-0005-0000-0000-00006B2D0000}"/>
    <cellStyle name="Standard 3 12 3 4 2 3" xfId="11627" xr:uid="{00000000-0005-0000-0000-00006C2D0000}"/>
    <cellStyle name="Standard 3 12 3 4 2 4" xfId="11628" xr:uid="{00000000-0005-0000-0000-00006D2D0000}"/>
    <cellStyle name="Standard 3 12 3 4 2 5" xfId="11629" xr:uid="{00000000-0005-0000-0000-00006E2D0000}"/>
    <cellStyle name="Standard 3 12 3 4 3" xfId="11630" xr:uid="{00000000-0005-0000-0000-00006F2D0000}"/>
    <cellStyle name="Standard 3 12 3 4 3 2" xfId="11631" xr:uid="{00000000-0005-0000-0000-0000702D0000}"/>
    <cellStyle name="Standard 3 12 3 4 3 3" xfId="11632" xr:uid="{00000000-0005-0000-0000-0000712D0000}"/>
    <cellStyle name="Standard 3 12 3 4 3 4" xfId="11633" xr:uid="{00000000-0005-0000-0000-0000722D0000}"/>
    <cellStyle name="Standard 3 12 3 4 4" xfId="11634" xr:uid="{00000000-0005-0000-0000-0000732D0000}"/>
    <cellStyle name="Standard 3 12 3 4 5" xfId="11635" xr:uid="{00000000-0005-0000-0000-0000742D0000}"/>
    <cellStyle name="Standard 3 12 3 4 6" xfId="11636" xr:uid="{00000000-0005-0000-0000-0000752D0000}"/>
    <cellStyle name="Standard 3 12 3 5" xfId="11637" xr:uid="{00000000-0005-0000-0000-0000762D0000}"/>
    <cellStyle name="Standard 3 12 3 5 2" xfId="11638" xr:uid="{00000000-0005-0000-0000-0000772D0000}"/>
    <cellStyle name="Standard 3 12 3 5 2 2" xfId="11639" xr:uid="{00000000-0005-0000-0000-0000782D0000}"/>
    <cellStyle name="Standard 3 12 3 5 2 3" xfId="11640" xr:uid="{00000000-0005-0000-0000-0000792D0000}"/>
    <cellStyle name="Standard 3 12 3 5 2 4" xfId="11641" xr:uid="{00000000-0005-0000-0000-00007A2D0000}"/>
    <cellStyle name="Standard 3 12 3 5 3" xfId="11642" xr:uid="{00000000-0005-0000-0000-00007B2D0000}"/>
    <cellStyle name="Standard 3 12 3 5 4" xfId="11643" xr:uid="{00000000-0005-0000-0000-00007C2D0000}"/>
    <cellStyle name="Standard 3 12 3 5 5" xfId="11644" xr:uid="{00000000-0005-0000-0000-00007D2D0000}"/>
    <cellStyle name="Standard 3 12 3 6" xfId="11645" xr:uid="{00000000-0005-0000-0000-00007E2D0000}"/>
    <cellStyle name="Standard 3 12 3 6 2" xfId="11646" xr:uid="{00000000-0005-0000-0000-00007F2D0000}"/>
    <cellStyle name="Standard 3 12 3 6 3" xfId="11647" xr:uid="{00000000-0005-0000-0000-0000802D0000}"/>
    <cellStyle name="Standard 3 12 3 6 4" xfId="11648" xr:uid="{00000000-0005-0000-0000-0000812D0000}"/>
    <cellStyle name="Standard 3 12 3 7" xfId="11649" xr:uid="{00000000-0005-0000-0000-0000822D0000}"/>
    <cellStyle name="Standard 3 12 3 7 2" xfId="11650" xr:uid="{00000000-0005-0000-0000-0000832D0000}"/>
    <cellStyle name="Standard 3 12 3 7 3" xfId="11651" xr:uid="{00000000-0005-0000-0000-0000842D0000}"/>
    <cellStyle name="Standard 3 12 3 7 4" xfId="11652" xr:uid="{00000000-0005-0000-0000-0000852D0000}"/>
    <cellStyle name="Standard 3 12 3 8" xfId="11653" xr:uid="{00000000-0005-0000-0000-0000862D0000}"/>
    <cellStyle name="Standard 3 12 3 9" xfId="11654" xr:uid="{00000000-0005-0000-0000-0000872D0000}"/>
    <cellStyle name="Standard 3 12 4" xfId="11655" xr:uid="{00000000-0005-0000-0000-0000882D0000}"/>
    <cellStyle name="Standard 3 12 4 2" xfId="11656" xr:uid="{00000000-0005-0000-0000-0000892D0000}"/>
    <cellStyle name="Standard 3 12 4 2 2" xfId="11657" xr:uid="{00000000-0005-0000-0000-00008A2D0000}"/>
    <cellStyle name="Standard 3 12 4 2 2 2" xfId="11658" xr:uid="{00000000-0005-0000-0000-00008B2D0000}"/>
    <cellStyle name="Standard 3 12 4 2 2 2 2" xfId="11659" xr:uid="{00000000-0005-0000-0000-00008C2D0000}"/>
    <cellStyle name="Standard 3 12 4 2 2 2 3" xfId="11660" xr:uid="{00000000-0005-0000-0000-00008D2D0000}"/>
    <cellStyle name="Standard 3 12 4 2 2 2 4" xfId="11661" xr:uid="{00000000-0005-0000-0000-00008E2D0000}"/>
    <cellStyle name="Standard 3 12 4 2 2 3" xfId="11662" xr:uid="{00000000-0005-0000-0000-00008F2D0000}"/>
    <cellStyle name="Standard 3 12 4 2 2 4" xfId="11663" xr:uid="{00000000-0005-0000-0000-0000902D0000}"/>
    <cellStyle name="Standard 3 12 4 2 2 5" xfId="11664" xr:uid="{00000000-0005-0000-0000-0000912D0000}"/>
    <cellStyle name="Standard 3 12 4 2 3" xfId="11665" xr:uid="{00000000-0005-0000-0000-0000922D0000}"/>
    <cellStyle name="Standard 3 12 4 2 3 2" xfId="11666" xr:uid="{00000000-0005-0000-0000-0000932D0000}"/>
    <cellStyle name="Standard 3 12 4 2 3 3" xfId="11667" xr:uid="{00000000-0005-0000-0000-0000942D0000}"/>
    <cellStyle name="Standard 3 12 4 2 3 4" xfId="11668" xr:uid="{00000000-0005-0000-0000-0000952D0000}"/>
    <cellStyle name="Standard 3 12 4 2 4" xfId="11669" xr:uid="{00000000-0005-0000-0000-0000962D0000}"/>
    <cellStyle name="Standard 3 12 4 2 5" xfId="11670" xr:uid="{00000000-0005-0000-0000-0000972D0000}"/>
    <cellStyle name="Standard 3 12 4 2 6" xfId="11671" xr:uid="{00000000-0005-0000-0000-0000982D0000}"/>
    <cellStyle name="Standard 3 12 4 3" xfId="11672" xr:uid="{00000000-0005-0000-0000-0000992D0000}"/>
    <cellStyle name="Standard 3 12 4 3 2" xfId="11673" xr:uid="{00000000-0005-0000-0000-00009A2D0000}"/>
    <cellStyle name="Standard 3 12 4 3 2 2" xfId="11674" xr:uid="{00000000-0005-0000-0000-00009B2D0000}"/>
    <cellStyle name="Standard 3 12 4 3 2 3" xfId="11675" xr:uid="{00000000-0005-0000-0000-00009C2D0000}"/>
    <cellStyle name="Standard 3 12 4 3 2 4" xfId="11676" xr:uid="{00000000-0005-0000-0000-00009D2D0000}"/>
    <cellStyle name="Standard 3 12 4 3 3" xfId="11677" xr:uid="{00000000-0005-0000-0000-00009E2D0000}"/>
    <cellStyle name="Standard 3 12 4 3 4" xfId="11678" xr:uid="{00000000-0005-0000-0000-00009F2D0000}"/>
    <cellStyle name="Standard 3 12 4 3 5" xfId="11679" xr:uid="{00000000-0005-0000-0000-0000A02D0000}"/>
    <cellStyle name="Standard 3 12 4 4" xfId="11680" xr:uid="{00000000-0005-0000-0000-0000A12D0000}"/>
    <cellStyle name="Standard 3 12 4 4 2" xfId="11681" xr:uid="{00000000-0005-0000-0000-0000A22D0000}"/>
    <cellStyle name="Standard 3 12 4 4 3" xfId="11682" xr:uid="{00000000-0005-0000-0000-0000A32D0000}"/>
    <cellStyle name="Standard 3 12 4 4 4" xfId="11683" xr:uid="{00000000-0005-0000-0000-0000A42D0000}"/>
    <cellStyle name="Standard 3 12 4 5" xfId="11684" xr:uid="{00000000-0005-0000-0000-0000A52D0000}"/>
    <cellStyle name="Standard 3 12 4 5 2" xfId="11685" xr:uid="{00000000-0005-0000-0000-0000A62D0000}"/>
    <cellStyle name="Standard 3 12 4 5 3" xfId="11686" xr:uid="{00000000-0005-0000-0000-0000A72D0000}"/>
    <cellStyle name="Standard 3 12 4 5 4" xfId="11687" xr:uid="{00000000-0005-0000-0000-0000A82D0000}"/>
    <cellStyle name="Standard 3 12 4 6" xfId="11688" xr:uid="{00000000-0005-0000-0000-0000A92D0000}"/>
    <cellStyle name="Standard 3 12 4 7" xfId="11689" xr:uid="{00000000-0005-0000-0000-0000AA2D0000}"/>
    <cellStyle name="Standard 3 12 4 8" xfId="11690" xr:uid="{00000000-0005-0000-0000-0000AB2D0000}"/>
    <cellStyle name="Standard 3 12 5" xfId="11691" xr:uid="{00000000-0005-0000-0000-0000AC2D0000}"/>
    <cellStyle name="Standard 3 12 5 2" xfId="11692" xr:uid="{00000000-0005-0000-0000-0000AD2D0000}"/>
    <cellStyle name="Standard 3 12 5 2 2" xfId="11693" xr:uid="{00000000-0005-0000-0000-0000AE2D0000}"/>
    <cellStyle name="Standard 3 12 5 2 2 2" xfId="11694" xr:uid="{00000000-0005-0000-0000-0000AF2D0000}"/>
    <cellStyle name="Standard 3 12 5 2 2 2 2" xfId="11695" xr:uid="{00000000-0005-0000-0000-0000B02D0000}"/>
    <cellStyle name="Standard 3 12 5 2 2 2 3" xfId="11696" xr:uid="{00000000-0005-0000-0000-0000B12D0000}"/>
    <cellStyle name="Standard 3 12 5 2 2 2 4" xfId="11697" xr:uid="{00000000-0005-0000-0000-0000B22D0000}"/>
    <cellStyle name="Standard 3 12 5 2 2 3" xfId="11698" xr:uid="{00000000-0005-0000-0000-0000B32D0000}"/>
    <cellStyle name="Standard 3 12 5 2 2 4" xfId="11699" xr:uid="{00000000-0005-0000-0000-0000B42D0000}"/>
    <cellStyle name="Standard 3 12 5 2 2 5" xfId="11700" xr:uid="{00000000-0005-0000-0000-0000B52D0000}"/>
    <cellStyle name="Standard 3 12 5 2 3" xfId="11701" xr:uid="{00000000-0005-0000-0000-0000B62D0000}"/>
    <cellStyle name="Standard 3 12 5 2 3 2" xfId="11702" xr:uid="{00000000-0005-0000-0000-0000B72D0000}"/>
    <cellStyle name="Standard 3 12 5 2 3 3" xfId="11703" xr:uid="{00000000-0005-0000-0000-0000B82D0000}"/>
    <cellStyle name="Standard 3 12 5 2 3 4" xfId="11704" xr:uid="{00000000-0005-0000-0000-0000B92D0000}"/>
    <cellStyle name="Standard 3 12 5 2 4" xfId="11705" xr:uid="{00000000-0005-0000-0000-0000BA2D0000}"/>
    <cellStyle name="Standard 3 12 5 2 5" xfId="11706" xr:uid="{00000000-0005-0000-0000-0000BB2D0000}"/>
    <cellStyle name="Standard 3 12 5 2 6" xfId="11707" xr:uid="{00000000-0005-0000-0000-0000BC2D0000}"/>
    <cellStyle name="Standard 3 12 5 3" xfId="11708" xr:uid="{00000000-0005-0000-0000-0000BD2D0000}"/>
    <cellStyle name="Standard 3 12 5 3 2" xfId="11709" xr:uid="{00000000-0005-0000-0000-0000BE2D0000}"/>
    <cellStyle name="Standard 3 12 5 3 2 2" xfId="11710" xr:uid="{00000000-0005-0000-0000-0000BF2D0000}"/>
    <cellStyle name="Standard 3 12 5 3 2 3" xfId="11711" xr:uid="{00000000-0005-0000-0000-0000C02D0000}"/>
    <cellStyle name="Standard 3 12 5 3 2 4" xfId="11712" xr:uid="{00000000-0005-0000-0000-0000C12D0000}"/>
    <cellStyle name="Standard 3 12 5 3 3" xfId="11713" xr:uid="{00000000-0005-0000-0000-0000C22D0000}"/>
    <cellStyle name="Standard 3 12 5 3 4" xfId="11714" xr:uid="{00000000-0005-0000-0000-0000C32D0000}"/>
    <cellStyle name="Standard 3 12 5 3 5" xfId="11715" xr:uid="{00000000-0005-0000-0000-0000C42D0000}"/>
    <cellStyle name="Standard 3 12 5 4" xfId="11716" xr:uid="{00000000-0005-0000-0000-0000C52D0000}"/>
    <cellStyle name="Standard 3 12 5 4 2" xfId="11717" xr:uid="{00000000-0005-0000-0000-0000C62D0000}"/>
    <cellStyle name="Standard 3 12 5 4 3" xfId="11718" xr:uid="{00000000-0005-0000-0000-0000C72D0000}"/>
    <cellStyle name="Standard 3 12 5 4 4" xfId="11719" xr:uid="{00000000-0005-0000-0000-0000C82D0000}"/>
    <cellStyle name="Standard 3 12 5 5" xfId="11720" xr:uid="{00000000-0005-0000-0000-0000C92D0000}"/>
    <cellStyle name="Standard 3 12 5 5 2" xfId="11721" xr:uid="{00000000-0005-0000-0000-0000CA2D0000}"/>
    <cellStyle name="Standard 3 12 5 5 3" xfId="11722" xr:uid="{00000000-0005-0000-0000-0000CB2D0000}"/>
    <cellStyle name="Standard 3 12 5 5 4" xfId="11723" xr:uid="{00000000-0005-0000-0000-0000CC2D0000}"/>
    <cellStyle name="Standard 3 12 5 6" xfId="11724" xr:uid="{00000000-0005-0000-0000-0000CD2D0000}"/>
    <cellStyle name="Standard 3 12 5 7" xfId="11725" xr:uid="{00000000-0005-0000-0000-0000CE2D0000}"/>
    <cellStyle name="Standard 3 12 5 8" xfId="11726" xr:uid="{00000000-0005-0000-0000-0000CF2D0000}"/>
    <cellStyle name="Standard 3 12 6" xfId="11727" xr:uid="{00000000-0005-0000-0000-0000D02D0000}"/>
    <cellStyle name="Standard 3 12 6 2" xfId="11728" xr:uid="{00000000-0005-0000-0000-0000D12D0000}"/>
    <cellStyle name="Standard 3 12 6 2 2" xfId="11729" xr:uid="{00000000-0005-0000-0000-0000D22D0000}"/>
    <cellStyle name="Standard 3 12 6 2 2 2" xfId="11730" xr:uid="{00000000-0005-0000-0000-0000D32D0000}"/>
    <cellStyle name="Standard 3 12 6 2 2 3" xfId="11731" xr:uid="{00000000-0005-0000-0000-0000D42D0000}"/>
    <cellStyle name="Standard 3 12 6 2 2 4" xfId="11732" xr:uid="{00000000-0005-0000-0000-0000D52D0000}"/>
    <cellStyle name="Standard 3 12 6 2 3" xfId="11733" xr:uid="{00000000-0005-0000-0000-0000D62D0000}"/>
    <cellStyle name="Standard 3 12 6 2 4" xfId="11734" xr:uid="{00000000-0005-0000-0000-0000D72D0000}"/>
    <cellStyle name="Standard 3 12 6 2 5" xfId="11735" xr:uid="{00000000-0005-0000-0000-0000D82D0000}"/>
    <cellStyle name="Standard 3 12 6 3" xfId="11736" xr:uid="{00000000-0005-0000-0000-0000D92D0000}"/>
    <cellStyle name="Standard 3 12 6 3 2" xfId="11737" xr:uid="{00000000-0005-0000-0000-0000DA2D0000}"/>
    <cellStyle name="Standard 3 12 6 3 3" xfId="11738" xr:uid="{00000000-0005-0000-0000-0000DB2D0000}"/>
    <cellStyle name="Standard 3 12 6 3 4" xfId="11739" xr:uid="{00000000-0005-0000-0000-0000DC2D0000}"/>
    <cellStyle name="Standard 3 12 6 4" xfId="11740" xr:uid="{00000000-0005-0000-0000-0000DD2D0000}"/>
    <cellStyle name="Standard 3 12 6 5" xfId="11741" xr:uid="{00000000-0005-0000-0000-0000DE2D0000}"/>
    <cellStyle name="Standard 3 12 6 6" xfId="11742" xr:uid="{00000000-0005-0000-0000-0000DF2D0000}"/>
    <cellStyle name="Standard 3 12 7" xfId="11743" xr:uid="{00000000-0005-0000-0000-0000E02D0000}"/>
    <cellStyle name="Standard 3 12 7 2" xfId="11744" xr:uid="{00000000-0005-0000-0000-0000E12D0000}"/>
    <cellStyle name="Standard 3 12 7 2 2" xfId="11745" xr:uid="{00000000-0005-0000-0000-0000E22D0000}"/>
    <cellStyle name="Standard 3 12 7 2 3" xfId="11746" xr:uid="{00000000-0005-0000-0000-0000E32D0000}"/>
    <cellStyle name="Standard 3 12 7 2 4" xfId="11747" xr:uid="{00000000-0005-0000-0000-0000E42D0000}"/>
    <cellStyle name="Standard 3 12 7 3" xfId="11748" xr:uid="{00000000-0005-0000-0000-0000E52D0000}"/>
    <cellStyle name="Standard 3 12 7 4" xfId="11749" xr:uid="{00000000-0005-0000-0000-0000E62D0000}"/>
    <cellStyle name="Standard 3 12 7 5" xfId="11750" xr:uid="{00000000-0005-0000-0000-0000E72D0000}"/>
    <cellStyle name="Standard 3 12 8" xfId="11751" xr:uid="{00000000-0005-0000-0000-0000E82D0000}"/>
    <cellStyle name="Standard 3 12 8 2" xfId="11752" xr:uid="{00000000-0005-0000-0000-0000E92D0000}"/>
    <cellStyle name="Standard 3 12 8 2 2" xfId="11753" xr:uid="{00000000-0005-0000-0000-0000EA2D0000}"/>
    <cellStyle name="Standard 3 12 8 2 3" xfId="11754" xr:uid="{00000000-0005-0000-0000-0000EB2D0000}"/>
    <cellStyle name="Standard 3 12 8 2 4" xfId="11755" xr:uid="{00000000-0005-0000-0000-0000EC2D0000}"/>
    <cellStyle name="Standard 3 12 8 3" xfId="11756" xr:uid="{00000000-0005-0000-0000-0000ED2D0000}"/>
    <cellStyle name="Standard 3 12 8 4" xfId="11757" xr:uid="{00000000-0005-0000-0000-0000EE2D0000}"/>
    <cellStyle name="Standard 3 12 8 5" xfId="11758" xr:uid="{00000000-0005-0000-0000-0000EF2D0000}"/>
    <cellStyle name="Standard 3 12 9" xfId="11759" xr:uid="{00000000-0005-0000-0000-0000F02D0000}"/>
    <cellStyle name="Standard 3 12 9 2" xfId="11760" xr:uid="{00000000-0005-0000-0000-0000F12D0000}"/>
    <cellStyle name="Standard 3 12 9 3" xfId="11761" xr:uid="{00000000-0005-0000-0000-0000F22D0000}"/>
    <cellStyle name="Standard 3 12 9 4" xfId="11762" xr:uid="{00000000-0005-0000-0000-0000F32D0000}"/>
    <cellStyle name="Standard 3 13" xfId="11763" xr:uid="{00000000-0005-0000-0000-0000F42D0000}"/>
    <cellStyle name="Standard 3 13 2" xfId="11764" xr:uid="{00000000-0005-0000-0000-0000F52D0000}"/>
    <cellStyle name="Standard 3 13 3" xfId="11765" xr:uid="{00000000-0005-0000-0000-0000F62D0000}"/>
    <cellStyle name="Standard 3 13 4" xfId="11766" xr:uid="{00000000-0005-0000-0000-0000F72D0000}"/>
    <cellStyle name="Standard 3 14" xfId="17375" xr:uid="{00000000-0005-0000-0000-0000F82D0000}"/>
    <cellStyle name="Standard 3 2" xfId="11767" xr:uid="{00000000-0005-0000-0000-0000F92D0000}"/>
    <cellStyle name="Standard 3 2 2" xfId="11768" xr:uid="{00000000-0005-0000-0000-0000FA2D0000}"/>
    <cellStyle name="Standard 3 2 3" xfId="11769" xr:uid="{00000000-0005-0000-0000-0000FB2D0000}"/>
    <cellStyle name="Standard 3 2 4" xfId="11770" xr:uid="{00000000-0005-0000-0000-0000FC2D0000}"/>
    <cellStyle name="Standard 3 2 5" xfId="11771" xr:uid="{00000000-0005-0000-0000-0000FD2D0000}"/>
    <cellStyle name="Standard 3 2 6" xfId="11772" xr:uid="{00000000-0005-0000-0000-0000FE2D0000}"/>
    <cellStyle name="Standard 3 3" xfId="11773" xr:uid="{00000000-0005-0000-0000-0000FF2D0000}"/>
    <cellStyle name="Standard 3 4" xfId="11774" xr:uid="{00000000-0005-0000-0000-0000002E0000}"/>
    <cellStyle name="Standard 3 5" xfId="11775" xr:uid="{00000000-0005-0000-0000-0000012E0000}"/>
    <cellStyle name="Standard 3 6" xfId="11776" xr:uid="{00000000-0005-0000-0000-0000022E0000}"/>
    <cellStyle name="Standard 3 7" xfId="11777" xr:uid="{00000000-0005-0000-0000-0000032E0000}"/>
    <cellStyle name="Standard 3 8" xfId="11778" xr:uid="{00000000-0005-0000-0000-0000042E0000}"/>
    <cellStyle name="Standard 3 9" xfId="11779" xr:uid="{00000000-0005-0000-0000-0000052E0000}"/>
    <cellStyle name="Standard 4" xfId="15" xr:uid="{00000000-0005-0000-0000-0000062E0000}"/>
    <cellStyle name="Standard 4 10" xfId="11780" xr:uid="{00000000-0005-0000-0000-0000072E0000}"/>
    <cellStyle name="Standard 4 2" xfId="11781" xr:uid="{00000000-0005-0000-0000-0000082E0000}"/>
    <cellStyle name="Standard 4 3" xfId="11782" xr:uid="{00000000-0005-0000-0000-0000092E0000}"/>
    <cellStyle name="Standard 4 3 10" xfId="11783" xr:uid="{00000000-0005-0000-0000-00000A2E0000}"/>
    <cellStyle name="Standard 4 3 10 2" xfId="11784" xr:uid="{00000000-0005-0000-0000-00000B2E0000}"/>
    <cellStyle name="Standard 4 3 10 3" xfId="11785" xr:uid="{00000000-0005-0000-0000-00000C2E0000}"/>
    <cellStyle name="Standard 4 3 10 4" xfId="11786" xr:uid="{00000000-0005-0000-0000-00000D2E0000}"/>
    <cellStyle name="Standard 4 3 11" xfId="11787" xr:uid="{00000000-0005-0000-0000-00000E2E0000}"/>
    <cellStyle name="Standard 4 3 11 2" xfId="11788" xr:uid="{00000000-0005-0000-0000-00000F2E0000}"/>
    <cellStyle name="Standard 4 3 11 3" xfId="11789" xr:uid="{00000000-0005-0000-0000-0000102E0000}"/>
    <cellStyle name="Standard 4 3 11 4" xfId="11790" xr:uid="{00000000-0005-0000-0000-0000112E0000}"/>
    <cellStyle name="Standard 4 3 12" xfId="11791" xr:uid="{00000000-0005-0000-0000-0000122E0000}"/>
    <cellStyle name="Standard 4 3 12 2" xfId="11792" xr:uid="{00000000-0005-0000-0000-0000132E0000}"/>
    <cellStyle name="Standard 4 3 12 3" xfId="11793" xr:uid="{00000000-0005-0000-0000-0000142E0000}"/>
    <cellStyle name="Standard 4 3 12 4" xfId="11794" xr:uid="{00000000-0005-0000-0000-0000152E0000}"/>
    <cellStyle name="Standard 4 3 13" xfId="11795" xr:uid="{00000000-0005-0000-0000-0000162E0000}"/>
    <cellStyle name="Standard 4 3 14" xfId="11796" xr:uid="{00000000-0005-0000-0000-0000172E0000}"/>
    <cellStyle name="Standard 4 3 15" xfId="11797" xr:uid="{00000000-0005-0000-0000-0000182E0000}"/>
    <cellStyle name="Standard 4 3 2" xfId="11798" xr:uid="{00000000-0005-0000-0000-0000192E0000}"/>
    <cellStyle name="Standard 4 3 2 10" xfId="11799" xr:uid="{00000000-0005-0000-0000-00001A2E0000}"/>
    <cellStyle name="Standard 4 3 2 10 2" xfId="11800" xr:uid="{00000000-0005-0000-0000-00001B2E0000}"/>
    <cellStyle name="Standard 4 3 2 10 3" xfId="11801" xr:uid="{00000000-0005-0000-0000-00001C2E0000}"/>
    <cellStyle name="Standard 4 3 2 10 4" xfId="11802" xr:uid="{00000000-0005-0000-0000-00001D2E0000}"/>
    <cellStyle name="Standard 4 3 2 11" xfId="11803" xr:uid="{00000000-0005-0000-0000-00001E2E0000}"/>
    <cellStyle name="Standard 4 3 2 11 2" xfId="11804" xr:uid="{00000000-0005-0000-0000-00001F2E0000}"/>
    <cellStyle name="Standard 4 3 2 11 3" xfId="11805" xr:uid="{00000000-0005-0000-0000-0000202E0000}"/>
    <cellStyle name="Standard 4 3 2 11 4" xfId="11806" xr:uid="{00000000-0005-0000-0000-0000212E0000}"/>
    <cellStyle name="Standard 4 3 2 12" xfId="11807" xr:uid="{00000000-0005-0000-0000-0000222E0000}"/>
    <cellStyle name="Standard 4 3 2 13" xfId="11808" xr:uid="{00000000-0005-0000-0000-0000232E0000}"/>
    <cellStyle name="Standard 4 3 2 14" xfId="11809" xr:uid="{00000000-0005-0000-0000-0000242E0000}"/>
    <cellStyle name="Standard 4 3 2 2" xfId="11810" xr:uid="{00000000-0005-0000-0000-0000252E0000}"/>
    <cellStyle name="Standard 4 3 2 2 10" xfId="11811" xr:uid="{00000000-0005-0000-0000-0000262E0000}"/>
    <cellStyle name="Standard 4 3 2 2 10 2" xfId="11812" xr:uid="{00000000-0005-0000-0000-0000272E0000}"/>
    <cellStyle name="Standard 4 3 2 2 10 3" xfId="11813" xr:uid="{00000000-0005-0000-0000-0000282E0000}"/>
    <cellStyle name="Standard 4 3 2 2 10 4" xfId="11814" xr:uid="{00000000-0005-0000-0000-0000292E0000}"/>
    <cellStyle name="Standard 4 3 2 2 11" xfId="11815" xr:uid="{00000000-0005-0000-0000-00002A2E0000}"/>
    <cellStyle name="Standard 4 3 2 2 12" xfId="11816" xr:uid="{00000000-0005-0000-0000-00002B2E0000}"/>
    <cellStyle name="Standard 4 3 2 2 13" xfId="11817" xr:uid="{00000000-0005-0000-0000-00002C2E0000}"/>
    <cellStyle name="Standard 4 3 2 2 2" xfId="11818" xr:uid="{00000000-0005-0000-0000-00002D2E0000}"/>
    <cellStyle name="Standard 4 3 2 2 2 10" xfId="11819" xr:uid="{00000000-0005-0000-0000-00002E2E0000}"/>
    <cellStyle name="Standard 4 3 2 2 2 2" xfId="11820" xr:uid="{00000000-0005-0000-0000-00002F2E0000}"/>
    <cellStyle name="Standard 4 3 2 2 2 2 2" xfId="11821" xr:uid="{00000000-0005-0000-0000-0000302E0000}"/>
    <cellStyle name="Standard 4 3 2 2 2 2 2 2" xfId="11822" xr:uid="{00000000-0005-0000-0000-0000312E0000}"/>
    <cellStyle name="Standard 4 3 2 2 2 2 2 2 2" xfId="11823" xr:uid="{00000000-0005-0000-0000-0000322E0000}"/>
    <cellStyle name="Standard 4 3 2 2 2 2 2 2 2 2" xfId="11824" xr:uid="{00000000-0005-0000-0000-0000332E0000}"/>
    <cellStyle name="Standard 4 3 2 2 2 2 2 2 2 3" xfId="11825" xr:uid="{00000000-0005-0000-0000-0000342E0000}"/>
    <cellStyle name="Standard 4 3 2 2 2 2 2 2 2 4" xfId="11826" xr:uid="{00000000-0005-0000-0000-0000352E0000}"/>
    <cellStyle name="Standard 4 3 2 2 2 2 2 2 3" xfId="11827" xr:uid="{00000000-0005-0000-0000-0000362E0000}"/>
    <cellStyle name="Standard 4 3 2 2 2 2 2 2 4" xfId="11828" xr:uid="{00000000-0005-0000-0000-0000372E0000}"/>
    <cellStyle name="Standard 4 3 2 2 2 2 2 2 5" xfId="11829" xr:uid="{00000000-0005-0000-0000-0000382E0000}"/>
    <cellStyle name="Standard 4 3 2 2 2 2 2 3" xfId="11830" xr:uid="{00000000-0005-0000-0000-0000392E0000}"/>
    <cellStyle name="Standard 4 3 2 2 2 2 2 3 2" xfId="11831" xr:uid="{00000000-0005-0000-0000-00003A2E0000}"/>
    <cellStyle name="Standard 4 3 2 2 2 2 2 3 3" xfId="11832" xr:uid="{00000000-0005-0000-0000-00003B2E0000}"/>
    <cellStyle name="Standard 4 3 2 2 2 2 2 3 4" xfId="11833" xr:uid="{00000000-0005-0000-0000-00003C2E0000}"/>
    <cellStyle name="Standard 4 3 2 2 2 2 2 4" xfId="11834" xr:uid="{00000000-0005-0000-0000-00003D2E0000}"/>
    <cellStyle name="Standard 4 3 2 2 2 2 2 5" xfId="11835" xr:uid="{00000000-0005-0000-0000-00003E2E0000}"/>
    <cellStyle name="Standard 4 3 2 2 2 2 2 6" xfId="11836" xr:uid="{00000000-0005-0000-0000-00003F2E0000}"/>
    <cellStyle name="Standard 4 3 2 2 2 2 3" xfId="11837" xr:uid="{00000000-0005-0000-0000-0000402E0000}"/>
    <cellStyle name="Standard 4 3 2 2 2 2 3 2" xfId="11838" xr:uid="{00000000-0005-0000-0000-0000412E0000}"/>
    <cellStyle name="Standard 4 3 2 2 2 2 3 2 2" xfId="11839" xr:uid="{00000000-0005-0000-0000-0000422E0000}"/>
    <cellStyle name="Standard 4 3 2 2 2 2 3 2 3" xfId="11840" xr:uid="{00000000-0005-0000-0000-0000432E0000}"/>
    <cellStyle name="Standard 4 3 2 2 2 2 3 2 4" xfId="11841" xr:uid="{00000000-0005-0000-0000-0000442E0000}"/>
    <cellStyle name="Standard 4 3 2 2 2 2 3 3" xfId="11842" xr:uid="{00000000-0005-0000-0000-0000452E0000}"/>
    <cellStyle name="Standard 4 3 2 2 2 2 3 4" xfId="11843" xr:uid="{00000000-0005-0000-0000-0000462E0000}"/>
    <cellStyle name="Standard 4 3 2 2 2 2 3 5" xfId="11844" xr:uid="{00000000-0005-0000-0000-0000472E0000}"/>
    <cellStyle name="Standard 4 3 2 2 2 2 4" xfId="11845" xr:uid="{00000000-0005-0000-0000-0000482E0000}"/>
    <cellStyle name="Standard 4 3 2 2 2 2 4 2" xfId="11846" xr:uid="{00000000-0005-0000-0000-0000492E0000}"/>
    <cellStyle name="Standard 4 3 2 2 2 2 4 3" xfId="11847" xr:uid="{00000000-0005-0000-0000-00004A2E0000}"/>
    <cellStyle name="Standard 4 3 2 2 2 2 4 4" xfId="11848" xr:uid="{00000000-0005-0000-0000-00004B2E0000}"/>
    <cellStyle name="Standard 4 3 2 2 2 2 5" xfId="11849" xr:uid="{00000000-0005-0000-0000-00004C2E0000}"/>
    <cellStyle name="Standard 4 3 2 2 2 2 5 2" xfId="11850" xr:uid="{00000000-0005-0000-0000-00004D2E0000}"/>
    <cellStyle name="Standard 4 3 2 2 2 2 5 3" xfId="11851" xr:uid="{00000000-0005-0000-0000-00004E2E0000}"/>
    <cellStyle name="Standard 4 3 2 2 2 2 5 4" xfId="11852" xr:uid="{00000000-0005-0000-0000-00004F2E0000}"/>
    <cellStyle name="Standard 4 3 2 2 2 2 6" xfId="11853" xr:uid="{00000000-0005-0000-0000-0000502E0000}"/>
    <cellStyle name="Standard 4 3 2 2 2 2 7" xfId="11854" xr:uid="{00000000-0005-0000-0000-0000512E0000}"/>
    <cellStyle name="Standard 4 3 2 2 2 2 8" xfId="11855" xr:uid="{00000000-0005-0000-0000-0000522E0000}"/>
    <cellStyle name="Standard 4 3 2 2 2 3" xfId="11856" xr:uid="{00000000-0005-0000-0000-0000532E0000}"/>
    <cellStyle name="Standard 4 3 2 2 2 3 2" xfId="11857" xr:uid="{00000000-0005-0000-0000-0000542E0000}"/>
    <cellStyle name="Standard 4 3 2 2 2 3 2 2" xfId="11858" xr:uid="{00000000-0005-0000-0000-0000552E0000}"/>
    <cellStyle name="Standard 4 3 2 2 2 3 2 2 2" xfId="11859" xr:uid="{00000000-0005-0000-0000-0000562E0000}"/>
    <cellStyle name="Standard 4 3 2 2 2 3 2 2 2 2" xfId="11860" xr:uid="{00000000-0005-0000-0000-0000572E0000}"/>
    <cellStyle name="Standard 4 3 2 2 2 3 2 2 2 3" xfId="11861" xr:uid="{00000000-0005-0000-0000-0000582E0000}"/>
    <cellStyle name="Standard 4 3 2 2 2 3 2 2 2 4" xfId="11862" xr:uid="{00000000-0005-0000-0000-0000592E0000}"/>
    <cellStyle name="Standard 4 3 2 2 2 3 2 2 3" xfId="11863" xr:uid="{00000000-0005-0000-0000-00005A2E0000}"/>
    <cellStyle name="Standard 4 3 2 2 2 3 2 2 4" xfId="11864" xr:uid="{00000000-0005-0000-0000-00005B2E0000}"/>
    <cellStyle name="Standard 4 3 2 2 2 3 2 2 5" xfId="11865" xr:uid="{00000000-0005-0000-0000-00005C2E0000}"/>
    <cellStyle name="Standard 4 3 2 2 2 3 2 3" xfId="11866" xr:uid="{00000000-0005-0000-0000-00005D2E0000}"/>
    <cellStyle name="Standard 4 3 2 2 2 3 2 3 2" xfId="11867" xr:uid="{00000000-0005-0000-0000-00005E2E0000}"/>
    <cellStyle name="Standard 4 3 2 2 2 3 2 3 3" xfId="11868" xr:uid="{00000000-0005-0000-0000-00005F2E0000}"/>
    <cellStyle name="Standard 4 3 2 2 2 3 2 3 4" xfId="11869" xr:uid="{00000000-0005-0000-0000-0000602E0000}"/>
    <cellStyle name="Standard 4 3 2 2 2 3 2 4" xfId="11870" xr:uid="{00000000-0005-0000-0000-0000612E0000}"/>
    <cellStyle name="Standard 4 3 2 2 2 3 2 5" xfId="11871" xr:uid="{00000000-0005-0000-0000-0000622E0000}"/>
    <cellStyle name="Standard 4 3 2 2 2 3 2 6" xfId="11872" xr:uid="{00000000-0005-0000-0000-0000632E0000}"/>
    <cellStyle name="Standard 4 3 2 2 2 3 3" xfId="11873" xr:uid="{00000000-0005-0000-0000-0000642E0000}"/>
    <cellStyle name="Standard 4 3 2 2 2 3 3 2" xfId="11874" xr:uid="{00000000-0005-0000-0000-0000652E0000}"/>
    <cellStyle name="Standard 4 3 2 2 2 3 3 2 2" xfId="11875" xr:uid="{00000000-0005-0000-0000-0000662E0000}"/>
    <cellStyle name="Standard 4 3 2 2 2 3 3 2 3" xfId="11876" xr:uid="{00000000-0005-0000-0000-0000672E0000}"/>
    <cellStyle name="Standard 4 3 2 2 2 3 3 2 4" xfId="11877" xr:uid="{00000000-0005-0000-0000-0000682E0000}"/>
    <cellStyle name="Standard 4 3 2 2 2 3 3 3" xfId="11878" xr:uid="{00000000-0005-0000-0000-0000692E0000}"/>
    <cellStyle name="Standard 4 3 2 2 2 3 3 4" xfId="11879" xr:uid="{00000000-0005-0000-0000-00006A2E0000}"/>
    <cellStyle name="Standard 4 3 2 2 2 3 3 5" xfId="11880" xr:uid="{00000000-0005-0000-0000-00006B2E0000}"/>
    <cellStyle name="Standard 4 3 2 2 2 3 4" xfId="11881" xr:uid="{00000000-0005-0000-0000-00006C2E0000}"/>
    <cellStyle name="Standard 4 3 2 2 2 3 4 2" xfId="11882" xr:uid="{00000000-0005-0000-0000-00006D2E0000}"/>
    <cellStyle name="Standard 4 3 2 2 2 3 4 3" xfId="11883" xr:uid="{00000000-0005-0000-0000-00006E2E0000}"/>
    <cellStyle name="Standard 4 3 2 2 2 3 4 4" xfId="11884" xr:uid="{00000000-0005-0000-0000-00006F2E0000}"/>
    <cellStyle name="Standard 4 3 2 2 2 3 5" xfId="11885" xr:uid="{00000000-0005-0000-0000-0000702E0000}"/>
    <cellStyle name="Standard 4 3 2 2 2 3 5 2" xfId="11886" xr:uid="{00000000-0005-0000-0000-0000712E0000}"/>
    <cellStyle name="Standard 4 3 2 2 2 3 5 3" xfId="11887" xr:uid="{00000000-0005-0000-0000-0000722E0000}"/>
    <cellStyle name="Standard 4 3 2 2 2 3 5 4" xfId="11888" xr:uid="{00000000-0005-0000-0000-0000732E0000}"/>
    <cellStyle name="Standard 4 3 2 2 2 3 6" xfId="11889" xr:uid="{00000000-0005-0000-0000-0000742E0000}"/>
    <cellStyle name="Standard 4 3 2 2 2 3 7" xfId="11890" xr:uid="{00000000-0005-0000-0000-0000752E0000}"/>
    <cellStyle name="Standard 4 3 2 2 2 3 8" xfId="11891" xr:uid="{00000000-0005-0000-0000-0000762E0000}"/>
    <cellStyle name="Standard 4 3 2 2 2 4" xfId="11892" xr:uid="{00000000-0005-0000-0000-0000772E0000}"/>
    <cellStyle name="Standard 4 3 2 2 2 4 2" xfId="11893" xr:uid="{00000000-0005-0000-0000-0000782E0000}"/>
    <cellStyle name="Standard 4 3 2 2 2 4 2 2" xfId="11894" xr:uid="{00000000-0005-0000-0000-0000792E0000}"/>
    <cellStyle name="Standard 4 3 2 2 2 4 2 2 2" xfId="11895" xr:uid="{00000000-0005-0000-0000-00007A2E0000}"/>
    <cellStyle name="Standard 4 3 2 2 2 4 2 2 3" xfId="11896" xr:uid="{00000000-0005-0000-0000-00007B2E0000}"/>
    <cellStyle name="Standard 4 3 2 2 2 4 2 2 4" xfId="11897" xr:uid="{00000000-0005-0000-0000-00007C2E0000}"/>
    <cellStyle name="Standard 4 3 2 2 2 4 2 3" xfId="11898" xr:uid="{00000000-0005-0000-0000-00007D2E0000}"/>
    <cellStyle name="Standard 4 3 2 2 2 4 2 4" xfId="11899" xr:uid="{00000000-0005-0000-0000-00007E2E0000}"/>
    <cellStyle name="Standard 4 3 2 2 2 4 2 5" xfId="11900" xr:uid="{00000000-0005-0000-0000-00007F2E0000}"/>
    <cellStyle name="Standard 4 3 2 2 2 4 3" xfId="11901" xr:uid="{00000000-0005-0000-0000-0000802E0000}"/>
    <cellStyle name="Standard 4 3 2 2 2 4 3 2" xfId="11902" xr:uid="{00000000-0005-0000-0000-0000812E0000}"/>
    <cellStyle name="Standard 4 3 2 2 2 4 3 3" xfId="11903" xr:uid="{00000000-0005-0000-0000-0000822E0000}"/>
    <cellStyle name="Standard 4 3 2 2 2 4 3 4" xfId="11904" xr:uid="{00000000-0005-0000-0000-0000832E0000}"/>
    <cellStyle name="Standard 4 3 2 2 2 4 4" xfId="11905" xr:uid="{00000000-0005-0000-0000-0000842E0000}"/>
    <cellStyle name="Standard 4 3 2 2 2 4 5" xfId="11906" xr:uid="{00000000-0005-0000-0000-0000852E0000}"/>
    <cellStyle name="Standard 4 3 2 2 2 4 6" xfId="11907" xr:uid="{00000000-0005-0000-0000-0000862E0000}"/>
    <cellStyle name="Standard 4 3 2 2 2 5" xfId="11908" xr:uid="{00000000-0005-0000-0000-0000872E0000}"/>
    <cellStyle name="Standard 4 3 2 2 2 5 2" xfId="11909" xr:uid="{00000000-0005-0000-0000-0000882E0000}"/>
    <cellStyle name="Standard 4 3 2 2 2 5 2 2" xfId="11910" xr:uid="{00000000-0005-0000-0000-0000892E0000}"/>
    <cellStyle name="Standard 4 3 2 2 2 5 2 3" xfId="11911" xr:uid="{00000000-0005-0000-0000-00008A2E0000}"/>
    <cellStyle name="Standard 4 3 2 2 2 5 2 4" xfId="11912" xr:uid="{00000000-0005-0000-0000-00008B2E0000}"/>
    <cellStyle name="Standard 4 3 2 2 2 5 3" xfId="11913" xr:uid="{00000000-0005-0000-0000-00008C2E0000}"/>
    <cellStyle name="Standard 4 3 2 2 2 5 4" xfId="11914" xr:uid="{00000000-0005-0000-0000-00008D2E0000}"/>
    <cellStyle name="Standard 4 3 2 2 2 5 5" xfId="11915" xr:uid="{00000000-0005-0000-0000-00008E2E0000}"/>
    <cellStyle name="Standard 4 3 2 2 2 6" xfId="11916" xr:uid="{00000000-0005-0000-0000-00008F2E0000}"/>
    <cellStyle name="Standard 4 3 2 2 2 6 2" xfId="11917" xr:uid="{00000000-0005-0000-0000-0000902E0000}"/>
    <cellStyle name="Standard 4 3 2 2 2 6 3" xfId="11918" xr:uid="{00000000-0005-0000-0000-0000912E0000}"/>
    <cellStyle name="Standard 4 3 2 2 2 6 4" xfId="11919" xr:uid="{00000000-0005-0000-0000-0000922E0000}"/>
    <cellStyle name="Standard 4 3 2 2 2 7" xfId="11920" xr:uid="{00000000-0005-0000-0000-0000932E0000}"/>
    <cellStyle name="Standard 4 3 2 2 2 7 2" xfId="11921" xr:uid="{00000000-0005-0000-0000-0000942E0000}"/>
    <cellStyle name="Standard 4 3 2 2 2 7 3" xfId="11922" xr:uid="{00000000-0005-0000-0000-0000952E0000}"/>
    <cellStyle name="Standard 4 3 2 2 2 7 4" xfId="11923" xr:uid="{00000000-0005-0000-0000-0000962E0000}"/>
    <cellStyle name="Standard 4 3 2 2 2 8" xfId="11924" xr:uid="{00000000-0005-0000-0000-0000972E0000}"/>
    <cellStyle name="Standard 4 3 2 2 2 9" xfId="11925" xr:uid="{00000000-0005-0000-0000-0000982E0000}"/>
    <cellStyle name="Standard 4 3 2 2 3" xfId="11926" xr:uid="{00000000-0005-0000-0000-0000992E0000}"/>
    <cellStyle name="Standard 4 3 2 2 3 2" xfId="11927" xr:uid="{00000000-0005-0000-0000-00009A2E0000}"/>
    <cellStyle name="Standard 4 3 2 2 3 2 2" xfId="11928" xr:uid="{00000000-0005-0000-0000-00009B2E0000}"/>
    <cellStyle name="Standard 4 3 2 2 3 2 2 2" xfId="11929" xr:uid="{00000000-0005-0000-0000-00009C2E0000}"/>
    <cellStyle name="Standard 4 3 2 2 3 2 2 2 2" xfId="11930" xr:uid="{00000000-0005-0000-0000-00009D2E0000}"/>
    <cellStyle name="Standard 4 3 2 2 3 2 2 2 3" xfId="11931" xr:uid="{00000000-0005-0000-0000-00009E2E0000}"/>
    <cellStyle name="Standard 4 3 2 2 3 2 2 2 4" xfId="11932" xr:uid="{00000000-0005-0000-0000-00009F2E0000}"/>
    <cellStyle name="Standard 4 3 2 2 3 2 2 3" xfId="11933" xr:uid="{00000000-0005-0000-0000-0000A02E0000}"/>
    <cellStyle name="Standard 4 3 2 2 3 2 2 4" xfId="11934" xr:uid="{00000000-0005-0000-0000-0000A12E0000}"/>
    <cellStyle name="Standard 4 3 2 2 3 2 2 5" xfId="11935" xr:uid="{00000000-0005-0000-0000-0000A22E0000}"/>
    <cellStyle name="Standard 4 3 2 2 3 2 3" xfId="11936" xr:uid="{00000000-0005-0000-0000-0000A32E0000}"/>
    <cellStyle name="Standard 4 3 2 2 3 2 3 2" xfId="11937" xr:uid="{00000000-0005-0000-0000-0000A42E0000}"/>
    <cellStyle name="Standard 4 3 2 2 3 2 3 3" xfId="11938" xr:uid="{00000000-0005-0000-0000-0000A52E0000}"/>
    <cellStyle name="Standard 4 3 2 2 3 2 3 4" xfId="11939" xr:uid="{00000000-0005-0000-0000-0000A62E0000}"/>
    <cellStyle name="Standard 4 3 2 2 3 2 4" xfId="11940" xr:uid="{00000000-0005-0000-0000-0000A72E0000}"/>
    <cellStyle name="Standard 4 3 2 2 3 2 5" xfId="11941" xr:uid="{00000000-0005-0000-0000-0000A82E0000}"/>
    <cellStyle name="Standard 4 3 2 2 3 2 6" xfId="11942" xr:uid="{00000000-0005-0000-0000-0000A92E0000}"/>
    <cellStyle name="Standard 4 3 2 2 3 3" xfId="11943" xr:uid="{00000000-0005-0000-0000-0000AA2E0000}"/>
    <cellStyle name="Standard 4 3 2 2 3 3 2" xfId="11944" xr:uid="{00000000-0005-0000-0000-0000AB2E0000}"/>
    <cellStyle name="Standard 4 3 2 2 3 3 2 2" xfId="11945" xr:uid="{00000000-0005-0000-0000-0000AC2E0000}"/>
    <cellStyle name="Standard 4 3 2 2 3 3 2 3" xfId="11946" xr:uid="{00000000-0005-0000-0000-0000AD2E0000}"/>
    <cellStyle name="Standard 4 3 2 2 3 3 2 4" xfId="11947" xr:uid="{00000000-0005-0000-0000-0000AE2E0000}"/>
    <cellStyle name="Standard 4 3 2 2 3 3 3" xfId="11948" xr:uid="{00000000-0005-0000-0000-0000AF2E0000}"/>
    <cellStyle name="Standard 4 3 2 2 3 3 4" xfId="11949" xr:uid="{00000000-0005-0000-0000-0000B02E0000}"/>
    <cellStyle name="Standard 4 3 2 2 3 3 5" xfId="11950" xr:uid="{00000000-0005-0000-0000-0000B12E0000}"/>
    <cellStyle name="Standard 4 3 2 2 3 4" xfId="11951" xr:uid="{00000000-0005-0000-0000-0000B22E0000}"/>
    <cellStyle name="Standard 4 3 2 2 3 4 2" xfId="11952" xr:uid="{00000000-0005-0000-0000-0000B32E0000}"/>
    <cellStyle name="Standard 4 3 2 2 3 4 3" xfId="11953" xr:uid="{00000000-0005-0000-0000-0000B42E0000}"/>
    <cellStyle name="Standard 4 3 2 2 3 4 4" xfId="11954" xr:uid="{00000000-0005-0000-0000-0000B52E0000}"/>
    <cellStyle name="Standard 4 3 2 2 3 5" xfId="11955" xr:uid="{00000000-0005-0000-0000-0000B62E0000}"/>
    <cellStyle name="Standard 4 3 2 2 3 5 2" xfId="11956" xr:uid="{00000000-0005-0000-0000-0000B72E0000}"/>
    <cellStyle name="Standard 4 3 2 2 3 5 3" xfId="11957" xr:uid="{00000000-0005-0000-0000-0000B82E0000}"/>
    <cellStyle name="Standard 4 3 2 2 3 5 4" xfId="11958" xr:uid="{00000000-0005-0000-0000-0000B92E0000}"/>
    <cellStyle name="Standard 4 3 2 2 3 6" xfId="11959" xr:uid="{00000000-0005-0000-0000-0000BA2E0000}"/>
    <cellStyle name="Standard 4 3 2 2 3 7" xfId="11960" xr:uid="{00000000-0005-0000-0000-0000BB2E0000}"/>
    <cellStyle name="Standard 4 3 2 2 3 8" xfId="11961" xr:uid="{00000000-0005-0000-0000-0000BC2E0000}"/>
    <cellStyle name="Standard 4 3 2 2 4" xfId="11962" xr:uid="{00000000-0005-0000-0000-0000BD2E0000}"/>
    <cellStyle name="Standard 4 3 2 2 4 2" xfId="11963" xr:uid="{00000000-0005-0000-0000-0000BE2E0000}"/>
    <cellStyle name="Standard 4 3 2 2 4 2 2" xfId="11964" xr:uid="{00000000-0005-0000-0000-0000BF2E0000}"/>
    <cellStyle name="Standard 4 3 2 2 4 2 2 2" xfId="11965" xr:uid="{00000000-0005-0000-0000-0000C02E0000}"/>
    <cellStyle name="Standard 4 3 2 2 4 2 2 2 2" xfId="11966" xr:uid="{00000000-0005-0000-0000-0000C12E0000}"/>
    <cellStyle name="Standard 4 3 2 2 4 2 2 2 3" xfId="11967" xr:uid="{00000000-0005-0000-0000-0000C22E0000}"/>
    <cellStyle name="Standard 4 3 2 2 4 2 2 2 4" xfId="11968" xr:uid="{00000000-0005-0000-0000-0000C32E0000}"/>
    <cellStyle name="Standard 4 3 2 2 4 2 2 3" xfId="11969" xr:uid="{00000000-0005-0000-0000-0000C42E0000}"/>
    <cellStyle name="Standard 4 3 2 2 4 2 2 4" xfId="11970" xr:uid="{00000000-0005-0000-0000-0000C52E0000}"/>
    <cellStyle name="Standard 4 3 2 2 4 2 2 5" xfId="11971" xr:uid="{00000000-0005-0000-0000-0000C62E0000}"/>
    <cellStyle name="Standard 4 3 2 2 4 2 3" xfId="11972" xr:uid="{00000000-0005-0000-0000-0000C72E0000}"/>
    <cellStyle name="Standard 4 3 2 2 4 2 3 2" xfId="11973" xr:uid="{00000000-0005-0000-0000-0000C82E0000}"/>
    <cellStyle name="Standard 4 3 2 2 4 2 3 3" xfId="11974" xr:uid="{00000000-0005-0000-0000-0000C92E0000}"/>
    <cellStyle name="Standard 4 3 2 2 4 2 3 4" xfId="11975" xr:uid="{00000000-0005-0000-0000-0000CA2E0000}"/>
    <cellStyle name="Standard 4 3 2 2 4 2 4" xfId="11976" xr:uid="{00000000-0005-0000-0000-0000CB2E0000}"/>
    <cellStyle name="Standard 4 3 2 2 4 2 5" xfId="11977" xr:uid="{00000000-0005-0000-0000-0000CC2E0000}"/>
    <cellStyle name="Standard 4 3 2 2 4 2 6" xfId="11978" xr:uid="{00000000-0005-0000-0000-0000CD2E0000}"/>
    <cellStyle name="Standard 4 3 2 2 4 3" xfId="11979" xr:uid="{00000000-0005-0000-0000-0000CE2E0000}"/>
    <cellStyle name="Standard 4 3 2 2 4 3 2" xfId="11980" xr:uid="{00000000-0005-0000-0000-0000CF2E0000}"/>
    <cellStyle name="Standard 4 3 2 2 4 3 2 2" xfId="11981" xr:uid="{00000000-0005-0000-0000-0000D02E0000}"/>
    <cellStyle name="Standard 4 3 2 2 4 3 2 3" xfId="11982" xr:uid="{00000000-0005-0000-0000-0000D12E0000}"/>
    <cellStyle name="Standard 4 3 2 2 4 3 2 4" xfId="11983" xr:uid="{00000000-0005-0000-0000-0000D22E0000}"/>
    <cellStyle name="Standard 4 3 2 2 4 3 3" xfId="11984" xr:uid="{00000000-0005-0000-0000-0000D32E0000}"/>
    <cellStyle name="Standard 4 3 2 2 4 3 4" xfId="11985" xr:uid="{00000000-0005-0000-0000-0000D42E0000}"/>
    <cellStyle name="Standard 4 3 2 2 4 3 5" xfId="11986" xr:uid="{00000000-0005-0000-0000-0000D52E0000}"/>
    <cellStyle name="Standard 4 3 2 2 4 4" xfId="11987" xr:uid="{00000000-0005-0000-0000-0000D62E0000}"/>
    <cellStyle name="Standard 4 3 2 2 4 4 2" xfId="11988" xr:uid="{00000000-0005-0000-0000-0000D72E0000}"/>
    <cellStyle name="Standard 4 3 2 2 4 4 3" xfId="11989" xr:uid="{00000000-0005-0000-0000-0000D82E0000}"/>
    <cellStyle name="Standard 4 3 2 2 4 4 4" xfId="11990" xr:uid="{00000000-0005-0000-0000-0000D92E0000}"/>
    <cellStyle name="Standard 4 3 2 2 4 5" xfId="11991" xr:uid="{00000000-0005-0000-0000-0000DA2E0000}"/>
    <cellStyle name="Standard 4 3 2 2 4 5 2" xfId="11992" xr:uid="{00000000-0005-0000-0000-0000DB2E0000}"/>
    <cellStyle name="Standard 4 3 2 2 4 5 3" xfId="11993" xr:uid="{00000000-0005-0000-0000-0000DC2E0000}"/>
    <cellStyle name="Standard 4 3 2 2 4 5 4" xfId="11994" xr:uid="{00000000-0005-0000-0000-0000DD2E0000}"/>
    <cellStyle name="Standard 4 3 2 2 4 6" xfId="11995" xr:uid="{00000000-0005-0000-0000-0000DE2E0000}"/>
    <cellStyle name="Standard 4 3 2 2 4 7" xfId="11996" xr:uid="{00000000-0005-0000-0000-0000DF2E0000}"/>
    <cellStyle name="Standard 4 3 2 2 4 8" xfId="11997" xr:uid="{00000000-0005-0000-0000-0000E02E0000}"/>
    <cellStyle name="Standard 4 3 2 2 5" xfId="11998" xr:uid="{00000000-0005-0000-0000-0000E12E0000}"/>
    <cellStyle name="Standard 4 3 2 2 5 2" xfId="11999" xr:uid="{00000000-0005-0000-0000-0000E22E0000}"/>
    <cellStyle name="Standard 4 3 2 2 5 2 2" xfId="12000" xr:uid="{00000000-0005-0000-0000-0000E32E0000}"/>
    <cellStyle name="Standard 4 3 2 2 5 2 2 2" xfId="12001" xr:uid="{00000000-0005-0000-0000-0000E42E0000}"/>
    <cellStyle name="Standard 4 3 2 2 5 2 2 3" xfId="12002" xr:uid="{00000000-0005-0000-0000-0000E52E0000}"/>
    <cellStyle name="Standard 4 3 2 2 5 2 2 4" xfId="12003" xr:uid="{00000000-0005-0000-0000-0000E62E0000}"/>
    <cellStyle name="Standard 4 3 2 2 5 2 3" xfId="12004" xr:uid="{00000000-0005-0000-0000-0000E72E0000}"/>
    <cellStyle name="Standard 4 3 2 2 5 2 4" xfId="12005" xr:uid="{00000000-0005-0000-0000-0000E82E0000}"/>
    <cellStyle name="Standard 4 3 2 2 5 2 5" xfId="12006" xr:uid="{00000000-0005-0000-0000-0000E92E0000}"/>
    <cellStyle name="Standard 4 3 2 2 5 3" xfId="12007" xr:uid="{00000000-0005-0000-0000-0000EA2E0000}"/>
    <cellStyle name="Standard 4 3 2 2 5 3 2" xfId="12008" xr:uid="{00000000-0005-0000-0000-0000EB2E0000}"/>
    <cellStyle name="Standard 4 3 2 2 5 3 3" xfId="12009" xr:uid="{00000000-0005-0000-0000-0000EC2E0000}"/>
    <cellStyle name="Standard 4 3 2 2 5 3 4" xfId="12010" xr:uid="{00000000-0005-0000-0000-0000ED2E0000}"/>
    <cellStyle name="Standard 4 3 2 2 5 4" xfId="12011" xr:uid="{00000000-0005-0000-0000-0000EE2E0000}"/>
    <cellStyle name="Standard 4 3 2 2 5 5" xfId="12012" xr:uid="{00000000-0005-0000-0000-0000EF2E0000}"/>
    <cellStyle name="Standard 4 3 2 2 5 6" xfId="12013" xr:uid="{00000000-0005-0000-0000-0000F02E0000}"/>
    <cellStyle name="Standard 4 3 2 2 6" xfId="12014" xr:uid="{00000000-0005-0000-0000-0000F12E0000}"/>
    <cellStyle name="Standard 4 3 2 2 6 2" xfId="12015" xr:uid="{00000000-0005-0000-0000-0000F22E0000}"/>
    <cellStyle name="Standard 4 3 2 2 6 2 2" xfId="12016" xr:uid="{00000000-0005-0000-0000-0000F32E0000}"/>
    <cellStyle name="Standard 4 3 2 2 6 2 3" xfId="12017" xr:uid="{00000000-0005-0000-0000-0000F42E0000}"/>
    <cellStyle name="Standard 4 3 2 2 6 2 4" xfId="12018" xr:uid="{00000000-0005-0000-0000-0000F52E0000}"/>
    <cellStyle name="Standard 4 3 2 2 6 3" xfId="12019" xr:uid="{00000000-0005-0000-0000-0000F62E0000}"/>
    <cellStyle name="Standard 4 3 2 2 6 4" xfId="12020" xr:uid="{00000000-0005-0000-0000-0000F72E0000}"/>
    <cellStyle name="Standard 4 3 2 2 6 5" xfId="12021" xr:uid="{00000000-0005-0000-0000-0000F82E0000}"/>
    <cellStyle name="Standard 4 3 2 2 7" xfId="12022" xr:uid="{00000000-0005-0000-0000-0000F92E0000}"/>
    <cellStyle name="Standard 4 3 2 2 7 2" xfId="12023" xr:uid="{00000000-0005-0000-0000-0000FA2E0000}"/>
    <cellStyle name="Standard 4 3 2 2 7 2 2" xfId="12024" xr:uid="{00000000-0005-0000-0000-0000FB2E0000}"/>
    <cellStyle name="Standard 4 3 2 2 7 2 3" xfId="12025" xr:uid="{00000000-0005-0000-0000-0000FC2E0000}"/>
    <cellStyle name="Standard 4 3 2 2 7 2 4" xfId="12026" xr:uid="{00000000-0005-0000-0000-0000FD2E0000}"/>
    <cellStyle name="Standard 4 3 2 2 7 3" xfId="12027" xr:uid="{00000000-0005-0000-0000-0000FE2E0000}"/>
    <cellStyle name="Standard 4 3 2 2 7 4" xfId="12028" xr:uid="{00000000-0005-0000-0000-0000FF2E0000}"/>
    <cellStyle name="Standard 4 3 2 2 7 5" xfId="12029" xr:uid="{00000000-0005-0000-0000-0000002F0000}"/>
    <cellStyle name="Standard 4 3 2 2 8" xfId="12030" xr:uid="{00000000-0005-0000-0000-0000012F0000}"/>
    <cellStyle name="Standard 4 3 2 2 8 2" xfId="12031" xr:uid="{00000000-0005-0000-0000-0000022F0000}"/>
    <cellStyle name="Standard 4 3 2 2 8 3" xfId="12032" xr:uid="{00000000-0005-0000-0000-0000032F0000}"/>
    <cellStyle name="Standard 4 3 2 2 8 4" xfId="12033" xr:uid="{00000000-0005-0000-0000-0000042F0000}"/>
    <cellStyle name="Standard 4 3 2 2 9" xfId="12034" xr:uid="{00000000-0005-0000-0000-0000052F0000}"/>
    <cellStyle name="Standard 4 3 2 2 9 2" xfId="12035" xr:uid="{00000000-0005-0000-0000-0000062F0000}"/>
    <cellStyle name="Standard 4 3 2 2 9 3" xfId="12036" xr:uid="{00000000-0005-0000-0000-0000072F0000}"/>
    <cellStyle name="Standard 4 3 2 2 9 4" xfId="12037" xr:uid="{00000000-0005-0000-0000-0000082F0000}"/>
    <cellStyle name="Standard 4 3 2 3" xfId="12038" xr:uid="{00000000-0005-0000-0000-0000092F0000}"/>
    <cellStyle name="Standard 4 3 2 3 10" xfId="12039" xr:uid="{00000000-0005-0000-0000-00000A2F0000}"/>
    <cellStyle name="Standard 4 3 2 3 2" xfId="12040" xr:uid="{00000000-0005-0000-0000-00000B2F0000}"/>
    <cellStyle name="Standard 4 3 2 3 2 2" xfId="12041" xr:uid="{00000000-0005-0000-0000-00000C2F0000}"/>
    <cellStyle name="Standard 4 3 2 3 2 2 2" xfId="12042" xr:uid="{00000000-0005-0000-0000-00000D2F0000}"/>
    <cellStyle name="Standard 4 3 2 3 2 2 2 2" xfId="12043" xr:uid="{00000000-0005-0000-0000-00000E2F0000}"/>
    <cellStyle name="Standard 4 3 2 3 2 2 2 2 2" xfId="12044" xr:uid="{00000000-0005-0000-0000-00000F2F0000}"/>
    <cellStyle name="Standard 4 3 2 3 2 2 2 2 3" xfId="12045" xr:uid="{00000000-0005-0000-0000-0000102F0000}"/>
    <cellStyle name="Standard 4 3 2 3 2 2 2 2 4" xfId="12046" xr:uid="{00000000-0005-0000-0000-0000112F0000}"/>
    <cellStyle name="Standard 4 3 2 3 2 2 2 3" xfId="12047" xr:uid="{00000000-0005-0000-0000-0000122F0000}"/>
    <cellStyle name="Standard 4 3 2 3 2 2 2 4" xfId="12048" xr:uid="{00000000-0005-0000-0000-0000132F0000}"/>
    <cellStyle name="Standard 4 3 2 3 2 2 2 5" xfId="12049" xr:uid="{00000000-0005-0000-0000-0000142F0000}"/>
    <cellStyle name="Standard 4 3 2 3 2 2 3" xfId="12050" xr:uid="{00000000-0005-0000-0000-0000152F0000}"/>
    <cellStyle name="Standard 4 3 2 3 2 2 3 2" xfId="12051" xr:uid="{00000000-0005-0000-0000-0000162F0000}"/>
    <cellStyle name="Standard 4 3 2 3 2 2 3 3" xfId="12052" xr:uid="{00000000-0005-0000-0000-0000172F0000}"/>
    <cellStyle name="Standard 4 3 2 3 2 2 3 4" xfId="12053" xr:uid="{00000000-0005-0000-0000-0000182F0000}"/>
    <cellStyle name="Standard 4 3 2 3 2 2 4" xfId="12054" xr:uid="{00000000-0005-0000-0000-0000192F0000}"/>
    <cellStyle name="Standard 4 3 2 3 2 2 5" xfId="12055" xr:uid="{00000000-0005-0000-0000-00001A2F0000}"/>
    <cellStyle name="Standard 4 3 2 3 2 2 6" xfId="12056" xr:uid="{00000000-0005-0000-0000-00001B2F0000}"/>
    <cellStyle name="Standard 4 3 2 3 2 3" xfId="12057" xr:uid="{00000000-0005-0000-0000-00001C2F0000}"/>
    <cellStyle name="Standard 4 3 2 3 2 3 2" xfId="12058" xr:uid="{00000000-0005-0000-0000-00001D2F0000}"/>
    <cellStyle name="Standard 4 3 2 3 2 3 2 2" xfId="12059" xr:uid="{00000000-0005-0000-0000-00001E2F0000}"/>
    <cellStyle name="Standard 4 3 2 3 2 3 2 3" xfId="12060" xr:uid="{00000000-0005-0000-0000-00001F2F0000}"/>
    <cellStyle name="Standard 4 3 2 3 2 3 2 4" xfId="12061" xr:uid="{00000000-0005-0000-0000-0000202F0000}"/>
    <cellStyle name="Standard 4 3 2 3 2 3 3" xfId="12062" xr:uid="{00000000-0005-0000-0000-0000212F0000}"/>
    <cellStyle name="Standard 4 3 2 3 2 3 4" xfId="12063" xr:uid="{00000000-0005-0000-0000-0000222F0000}"/>
    <cellStyle name="Standard 4 3 2 3 2 3 5" xfId="12064" xr:uid="{00000000-0005-0000-0000-0000232F0000}"/>
    <cellStyle name="Standard 4 3 2 3 2 4" xfId="12065" xr:uid="{00000000-0005-0000-0000-0000242F0000}"/>
    <cellStyle name="Standard 4 3 2 3 2 4 2" xfId="12066" xr:uid="{00000000-0005-0000-0000-0000252F0000}"/>
    <cellStyle name="Standard 4 3 2 3 2 4 3" xfId="12067" xr:uid="{00000000-0005-0000-0000-0000262F0000}"/>
    <cellStyle name="Standard 4 3 2 3 2 4 4" xfId="12068" xr:uid="{00000000-0005-0000-0000-0000272F0000}"/>
    <cellStyle name="Standard 4 3 2 3 2 5" xfId="12069" xr:uid="{00000000-0005-0000-0000-0000282F0000}"/>
    <cellStyle name="Standard 4 3 2 3 2 5 2" xfId="12070" xr:uid="{00000000-0005-0000-0000-0000292F0000}"/>
    <cellStyle name="Standard 4 3 2 3 2 5 3" xfId="12071" xr:uid="{00000000-0005-0000-0000-00002A2F0000}"/>
    <cellStyle name="Standard 4 3 2 3 2 5 4" xfId="12072" xr:uid="{00000000-0005-0000-0000-00002B2F0000}"/>
    <cellStyle name="Standard 4 3 2 3 2 6" xfId="12073" xr:uid="{00000000-0005-0000-0000-00002C2F0000}"/>
    <cellStyle name="Standard 4 3 2 3 2 7" xfId="12074" xr:uid="{00000000-0005-0000-0000-00002D2F0000}"/>
    <cellStyle name="Standard 4 3 2 3 2 8" xfId="12075" xr:uid="{00000000-0005-0000-0000-00002E2F0000}"/>
    <cellStyle name="Standard 4 3 2 3 3" xfId="12076" xr:uid="{00000000-0005-0000-0000-00002F2F0000}"/>
    <cellStyle name="Standard 4 3 2 3 3 2" xfId="12077" xr:uid="{00000000-0005-0000-0000-0000302F0000}"/>
    <cellStyle name="Standard 4 3 2 3 3 2 2" xfId="12078" xr:uid="{00000000-0005-0000-0000-0000312F0000}"/>
    <cellStyle name="Standard 4 3 2 3 3 2 2 2" xfId="12079" xr:uid="{00000000-0005-0000-0000-0000322F0000}"/>
    <cellStyle name="Standard 4 3 2 3 3 2 2 2 2" xfId="12080" xr:uid="{00000000-0005-0000-0000-0000332F0000}"/>
    <cellStyle name="Standard 4 3 2 3 3 2 2 2 3" xfId="12081" xr:uid="{00000000-0005-0000-0000-0000342F0000}"/>
    <cellStyle name="Standard 4 3 2 3 3 2 2 2 4" xfId="12082" xr:uid="{00000000-0005-0000-0000-0000352F0000}"/>
    <cellStyle name="Standard 4 3 2 3 3 2 2 3" xfId="12083" xr:uid="{00000000-0005-0000-0000-0000362F0000}"/>
    <cellStyle name="Standard 4 3 2 3 3 2 2 4" xfId="12084" xr:uid="{00000000-0005-0000-0000-0000372F0000}"/>
    <cellStyle name="Standard 4 3 2 3 3 2 2 5" xfId="12085" xr:uid="{00000000-0005-0000-0000-0000382F0000}"/>
    <cellStyle name="Standard 4 3 2 3 3 2 3" xfId="12086" xr:uid="{00000000-0005-0000-0000-0000392F0000}"/>
    <cellStyle name="Standard 4 3 2 3 3 2 3 2" xfId="12087" xr:uid="{00000000-0005-0000-0000-00003A2F0000}"/>
    <cellStyle name="Standard 4 3 2 3 3 2 3 3" xfId="12088" xr:uid="{00000000-0005-0000-0000-00003B2F0000}"/>
    <cellStyle name="Standard 4 3 2 3 3 2 3 4" xfId="12089" xr:uid="{00000000-0005-0000-0000-00003C2F0000}"/>
    <cellStyle name="Standard 4 3 2 3 3 2 4" xfId="12090" xr:uid="{00000000-0005-0000-0000-00003D2F0000}"/>
    <cellStyle name="Standard 4 3 2 3 3 2 5" xfId="12091" xr:uid="{00000000-0005-0000-0000-00003E2F0000}"/>
    <cellStyle name="Standard 4 3 2 3 3 2 6" xfId="12092" xr:uid="{00000000-0005-0000-0000-00003F2F0000}"/>
    <cellStyle name="Standard 4 3 2 3 3 3" xfId="12093" xr:uid="{00000000-0005-0000-0000-0000402F0000}"/>
    <cellStyle name="Standard 4 3 2 3 3 3 2" xfId="12094" xr:uid="{00000000-0005-0000-0000-0000412F0000}"/>
    <cellStyle name="Standard 4 3 2 3 3 3 2 2" xfId="12095" xr:uid="{00000000-0005-0000-0000-0000422F0000}"/>
    <cellStyle name="Standard 4 3 2 3 3 3 2 3" xfId="12096" xr:uid="{00000000-0005-0000-0000-0000432F0000}"/>
    <cellStyle name="Standard 4 3 2 3 3 3 2 4" xfId="12097" xr:uid="{00000000-0005-0000-0000-0000442F0000}"/>
    <cellStyle name="Standard 4 3 2 3 3 3 3" xfId="12098" xr:uid="{00000000-0005-0000-0000-0000452F0000}"/>
    <cellStyle name="Standard 4 3 2 3 3 3 4" xfId="12099" xr:uid="{00000000-0005-0000-0000-0000462F0000}"/>
    <cellStyle name="Standard 4 3 2 3 3 3 5" xfId="12100" xr:uid="{00000000-0005-0000-0000-0000472F0000}"/>
    <cellStyle name="Standard 4 3 2 3 3 4" xfId="12101" xr:uid="{00000000-0005-0000-0000-0000482F0000}"/>
    <cellStyle name="Standard 4 3 2 3 3 4 2" xfId="12102" xr:uid="{00000000-0005-0000-0000-0000492F0000}"/>
    <cellStyle name="Standard 4 3 2 3 3 4 3" xfId="12103" xr:uid="{00000000-0005-0000-0000-00004A2F0000}"/>
    <cellStyle name="Standard 4 3 2 3 3 4 4" xfId="12104" xr:uid="{00000000-0005-0000-0000-00004B2F0000}"/>
    <cellStyle name="Standard 4 3 2 3 3 5" xfId="12105" xr:uid="{00000000-0005-0000-0000-00004C2F0000}"/>
    <cellStyle name="Standard 4 3 2 3 3 5 2" xfId="12106" xr:uid="{00000000-0005-0000-0000-00004D2F0000}"/>
    <cellStyle name="Standard 4 3 2 3 3 5 3" xfId="12107" xr:uid="{00000000-0005-0000-0000-00004E2F0000}"/>
    <cellStyle name="Standard 4 3 2 3 3 5 4" xfId="12108" xr:uid="{00000000-0005-0000-0000-00004F2F0000}"/>
    <cellStyle name="Standard 4 3 2 3 3 6" xfId="12109" xr:uid="{00000000-0005-0000-0000-0000502F0000}"/>
    <cellStyle name="Standard 4 3 2 3 3 7" xfId="12110" xr:uid="{00000000-0005-0000-0000-0000512F0000}"/>
    <cellStyle name="Standard 4 3 2 3 3 8" xfId="12111" xr:uid="{00000000-0005-0000-0000-0000522F0000}"/>
    <cellStyle name="Standard 4 3 2 3 4" xfId="12112" xr:uid="{00000000-0005-0000-0000-0000532F0000}"/>
    <cellStyle name="Standard 4 3 2 3 4 2" xfId="12113" xr:uid="{00000000-0005-0000-0000-0000542F0000}"/>
    <cellStyle name="Standard 4 3 2 3 4 2 2" xfId="12114" xr:uid="{00000000-0005-0000-0000-0000552F0000}"/>
    <cellStyle name="Standard 4 3 2 3 4 2 2 2" xfId="12115" xr:uid="{00000000-0005-0000-0000-0000562F0000}"/>
    <cellStyle name="Standard 4 3 2 3 4 2 2 3" xfId="12116" xr:uid="{00000000-0005-0000-0000-0000572F0000}"/>
    <cellStyle name="Standard 4 3 2 3 4 2 2 4" xfId="12117" xr:uid="{00000000-0005-0000-0000-0000582F0000}"/>
    <cellStyle name="Standard 4 3 2 3 4 2 3" xfId="12118" xr:uid="{00000000-0005-0000-0000-0000592F0000}"/>
    <cellStyle name="Standard 4 3 2 3 4 2 4" xfId="12119" xr:uid="{00000000-0005-0000-0000-00005A2F0000}"/>
    <cellStyle name="Standard 4 3 2 3 4 2 5" xfId="12120" xr:uid="{00000000-0005-0000-0000-00005B2F0000}"/>
    <cellStyle name="Standard 4 3 2 3 4 3" xfId="12121" xr:uid="{00000000-0005-0000-0000-00005C2F0000}"/>
    <cellStyle name="Standard 4 3 2 3 4 3 2" xfId="12122" xr:uid="{00000000-0005-0000-0000-00005D2F0000}"/>
    <cellStyle name="Standard 4 3 2 3 4 3 3" xfId="12123" xr:uid="{00000000-0005-0000-0000-00005E2F0000}"/>
    <cellStyle name="Standard 4 3 2 3 4 3 4" xfId="12124" xr:uid="{00000000-0005-0000-0000-00005F2F0000}"/>
    <cellStyle name="Standard 4 3 2 3 4 4" xfId="12125" xr:uid="{00000000-0005-0000-0000-0000602F0000}"/>
    <cellStyle name="Standard 4 3 2 3 4 5" xfId="12126" xr:uid="{00000000-0005-0000-0000-0000612F0000}"/>
    <cellStyle name="Standard 4 3 2 3 4 6" xfId="12127" xr:uid="{00000000-0005-0000-0000-0000622F0000}"/>
    <cellStyle name="Standard 4 3 2 3 5" xfId="12128" xr:uid="{00000000-0005-0000-0000-0000632F0000}"/>
    <cellStyle name="Standard 4 3 2 3 5 2" xfId="12129" xr:uid="{00000000-0005-0000-0000-0000642F0000}"/>
    <cellStyle name="Standard 4 3 2 3 5 2 2" xfId="12130" xr:uid="{00000000-0005-0000-0000-0000652F0000}"/>
    <cellStyle name="Standard 4 3 2 3 5 2 3" xfId="12131" xr:uid="{00000000-0005-0000-0000-0000662F0000}"/>
    <cellStyle name="Standard 4 3 2 3 5 2 4" xfId="12132" xr:uid="{00000000-0005-0000-0000-0000672F0000}"/>
    <cellStyle name="Standard 4 3 2 3 5 3" xfId="12133" xr:uid="{00000000-0005-0000-0000-0000682F0000}"/>
    <cellStyle name="Standard 4 3 2 3 5 4" xfId="12134" xr:uid="{00000000-0005-0000-0000-0000692F0000}"/>
    <cellStyle name="Standard 4 3 2 3 5 5" xfId="12135" xr:uid="{00000000-0005-0000-0000-00006A2F0000}"/>
    <cellStyle name="Standard 4 3 2 3 6" xfId="12136" xr:uid="{00000000-0005-0000-0000-00006B2F0000}"/>
    <cellStyle name="Standard 4 3 2 3 6 2" xfId="12137" xr:uid="{00000000-0005-0000-0000-00006C2F0000}"/>
    <cellStyle name="Standard 4 3 2 3 6 3" xfId="12138" xr:uid="{00000000-0005-0000-0000-00006D2F0000}"/>
    <cellStyle name="Standard 4 3 2 3 6 4" xfId="12139" xr:uid="{00000000-0005-0000-0000-00006E2F0000}"/>
    <cellStyle name="Standard 4 3 2 3 7" xfId="12140" xr:uid="{00000000-0005-0000-0000-00006F2F0000}"/>
    <cellStyle name="Standard 4 3 2 3 7 2" xfId="12141" xr:uid="{00000000-0005-0000-0000-0000702F0000}"/>
    <cellStyle name="Standard 4 3 2 3 7 3" xfId="12142" xr:uid="{00000000-0005-0000-0000-0000712F0000}"/>
    <cellStyle name="Standard 4 3 2 3 7 4" xfId="12143" xr:uid="{00000000-0005-0000-0000-0000722F0000}"/>
    <cellStyle name="Standard 4 3 2 3 8" xfId="12144" xr:uid="{00000000-0005-0000-0000-0000732F0000}"/>
    <cellStyle name="Standard 4 3 2 3 9" xfId="12145" xr:uid="{00000000-0005-0000-0000-0000742F0000}"/>
    <cellStyle name="Standard 4 3 2 4" xfId="12146" xr:uid="{00000000-0005-0000-0000-0000752F0000}"/>
    <cellStyle name="Standard 4 3 2 4 2" xfId="12147" xr:uid="{00000000-0005-0000-0000-0000762F0000}"/>
    <cellStyle name="Standard 4 3 2 4 2 2" xfId="12148" xr:uid="{00000000-0005-0000-0000-0000772F0000}"/>
    <cellStyle name="Standard 4 3 2 4 2 2 2" xfId="12149" xr:uid="{00000000-0005-0000-0000-0000782F0000}"/>
    <cellStyle name="Standard 4 3 2 4 2 2 2 2" xfId="12150" xr:uid="{00000000-0005-0000-0000-0000792F0000}"/>
    <cellStyle name="Standard 4 3 2 4 2 2 2 3" xfId="12151" xr:uid="{00000000-0005-0000-0000-00007A2F0000}"/>
    <cellStyle name="Standard 4 3 2 4 2 2 2 4" xfId="12152" xr:uid="{00000000-0005-0000-0000-00007B2F0000}"/>
    <cellStyle name="Standard 4 3 2 4 2 2 3" xfId="12153" xr:uid="{00000000-0005-0000-0000-00007C2F0000}"/>
    <cellStyle name="Standard 4 3 2 4 2 2 4" xfId="12154" xr:uid="{00000000-0005-0000-0000-00007D2F0000}"/>
    <cellStyle name="Standard 4 3 2 4 2 2 5" xfId="12155" xr:uid="{00000000-0005-0000-0000-00007E2F0000}"/>
    <cellStyle name="Standard 4 3 2 4 2 3" xfId="12156" xr:uid="{00000000-0005-0000-0000-00007F2F0000}"/>
    <cellStyle name="Standard 4 3 2 4 2 3 2" xfId="12157" xr:uid="{00000000-0005-0000-0000-0000802F0000}"/>
    <cellStyle name="Standard 4 3 2 4 2 3 3" xfId="12158" xr:uid="{00000000-0005-0000-0000-0000812F0000}"/>
    <cellStyle name="Standard 4 3 2 4 2 3 4" xfId="12159" xr:uid="{00000000-0005-0000-0000-0000822F0000}"/>
    <cellStyle name="Standard 4 3 2 4 2 4" xfId="12160" xr:uid="{00000000-0005-0000-0000-0000832F0000}"/>
    <cellStyle name="Standard 4 3 2 4 2 5" xfId="12161" xr:uid="{00000000-0005-0000-0000-0000842F0000}"/>
    <cellStyle name="Standard 4 3 2 4 2 6" xfId="12162" xr:uid="{00000000-0005-0000-0000-0000852F0000}"/>
    <cellStyle name="Standard 4 3 2 4 3" xfId="12163" xr:uid="{00000000-0005-0000-0000-0000862F0000}"/>
    <cellStyle name="Standard 4 3 2 4 3 2" xfId="12164" xr:uid="{00000000-0005-0000-0000-0000872F0000}"/>
    <cellStyle name="Standard 4 3 2 4 3 2 2" xfId="12165" xr:uid="{00000000-0005-0000-0000-0000882F0000}"/>
    <cellStyle name="Standard 4 3 2 4 3 2 3" xfId="12166" xr:uid="{00000000-0005-0000-0000-0000892F0000}"/>
    <cellStyle name="Standard 4 3 2 4 3 2 4" xfId="12167" xr:uid="{00000000-0005-0000-0000-00008A2F0000}"/>
    <cellStyle name="Standard 4 3 2 4 3 3" xfId="12168" xr:uid="{00000000-0005-0000-0000-00008B2F0000}"/>
    <cellStyle name="Standard 4 3 2 4 3 4" xfId="12169" xr:uid="{00000000-0005-0000-0000-00008C2F0000}"/>
    <cellStyle name="Standard 4 3 2 4 3 5" xfId="12170" xr:uid="{00000000-0005-0000-0000-00008D2F0000}"/>
    <cellStyle name="Standard 4 3 2 4 4" xfId="12171" xr:uid="{00000000-0005-0000-0000-00008E2F0000}"/>
    <cellStyle name="Standard 4 3 2 4 4 2" xfId="12172" xr:uid="{00000000-0005-0000-0000-00008F2F0000}"/>
    <cellStyle name="Standard 4 3 2 4 4 3" xfId="12173" xr:uid="{00000000-0005-0000-0000-0000902F0000}"/>
    <cellStyle name="Standard 4 3 2 4 4 4" xfId="12174" xr:uid="{00000000-0005-0000-0000-0000912F0000}"/>
    <cellStyle name="Standard 4 3 2 4 5" xfId="12175" xr:uid="{00000000-0005-0000-0000-0000922F0000}"/>
    <cellStyle name="Standard 4 3 2 4 5 2" xfId="12176" xr:uid="{00000000-0005-0000-0000-0000932F0000}"/>
    <cellStyle name="Standard 4 3 2 4 5 3" xfId="12177" xr:uid="{00000000-0005-0000-0000-0000942F0000}"/>
    <cellStyle name="Standard 4 3 2 4 5 4" xfId="12178" xr:uid="{00000000-0005-0000-0000-0000952F0000}"/>
    <cellStyle name="Standard 4 3 2 4 6" xfId="12179" xr:uid="{00000000-0005-0000-0000-0000962F0000}"/>
    <cellStyle name="Standard 4 3 2 4 7" xfId="12180" xr:uid="{00000000-0005-0000-0000-0000972F0000}"/>
    <cellStyle name="Standard 4 3 2 4 8" xfId="12181" xr:uid="{00000000-0005-0000-0000-0000982F0000}"/>
    <cellStyle name="Standard 4 3 2 5" xfId="12182" xr:uid="{00000000-0005-0000-0000-0000992F0000}"/>
    <cellStyle name="Standard 4 3 2 5 2" xfId="12183" xr:uid="{00000000-0005-0000-0000-00009A2F0000}"/>
    <cellStyle name="Standard 4 3 2 5 2 2" xfId="12184" xr:uid="{00000000-0005-0000-0000-00009B2F0000}"/>
    <cellStyle name="Standard 4 3 2 5 2 2 2" xfId="12185" xr:uid="{00000000-0005-0000-0000-00009C2F0000}"/>
    <cellStyle name="Standard 4 3 2 5 2 2 2 2" xfId="12186" xr:uid="{00000000-0005-0000-0000-00009D2F0000}"/>
    <cellStyle name="Standard 4 3 2 5 2 2 2 3" xfId="12187" xr:uid="{00000000-0005-0000-0000-00009E2F0000}"/>
    <cellStyle name="Standard 4 3 2 5 2 2 2 4" xfId="12188" xr:uid="{00000000-0005-0000-0000-00009F2F0000}"/>
    <cellStyle name="Standard 4 3 2 5 2 2 3" xfId="12189" xr:uid="{00000000-0005-0000-0000-0000A02F0000}"/>
    <cellStyle name="Standard 4 3 2 5 2 2 4" xfId="12190" xr:uid="{00000000-0005-0000-0000-0000A12F0000}"/>
    <cellStyle name="Standard 4 3 2 5 2 2 5" xfId="12191" xr:uid="{00000000-0005-0000-0000-0000A22F0000}"/>
    <cellStyle name="Standard 4 3 2 5 2 3" xfId="12192" xr:uid="{00000000-0005-0000-0000-0000A32F0000}"/>
    <cellStyle name="Standard 4 3 2 5 2 3 2" xfId="12193" xr:uid="{00000000-0005-0000-0000-0000A42F0000}"/>
    <cellStyle name="Standard 4 3 2 5 2 3 3" xfId="12194" xr:uid="{00000000-0005-0000-0000-0000A52F0000}"/>
    <cellStyle name="Standard 4 3 2 5 2 3 4" xfId="12195" xr:uid="{00000000-0005-0000-0000-0000A62F0000}"/>
    <cellStyle name="Standard 4 3 2 5 2 4" xfId="12196" xr:uid="{00000000-0005-0000-0000-0000A72F0000}"/>
    <cellStyle name="Standard 4 3 2 5 2 5" xfId="12197" xr:uid="{00000000-0005-0000-0000-0000A82F0000}"/>
    <cellStyle name="Standard 4 3 2 5 2 6" xfId="12198" xr:uid="{00000000-0005-0000-0000-0000A92F0000}"/>
    <cellStyle name="Standard 4 3 2 5 3" xfId="12199" xr:uid="{00000000-0005-0000-0000-0000AA2F0000}"/>
    <cellStyle name="Standard 4 3 2 5 3 2" xfId="12200" xr:uid="{00000000-0005-0000-0000-0000AB2F0000}"/>
    <cellStyle name="Standard 4 3 2 5 3 2 2" xfId="12201" xr:uid="{00000000-0005-0000-0000-0000AC2F0000}"/>
    <cellStyle name="Standard 4 3 2 5 3 2 3" xfId="12202" xr:uid="{00000000-0005-0000-0000-0000AD2F0000}"/>
    <cellStyle name="Standard 4 3 2 5 3 2 4" xfId="12203" xr:uid="{00000000-0005-0000-0000-0000AE2F0000}"/>
    <cellStyle name="Standard 4 3 2 5 3 3" xfId="12204" xr:uid="{00000000-0005-0000-0000-0000AF2F0000}"/>
    <cellStyle name="Standard 4 3 2 5 3 4" xfId="12205" xr:uid="{00000000-0005-0000-0000-0000B02F0000}"/>
    <cellStyle name="Standard 4 3 2 5 3 5" xfId="12206" xr:uid="{00000000-0005-0000-0000-0000B12F0000}"/>
    <cellStyle name="Standard 4 3 2 5 4" xfId="12207" xr:uid="{00000000-0005-0000-0000-0000B22F0000}"/>
    <cellStyle name="Standard 4 3 2 5 4 2" xfId="12208" xr:uid="{00000000-0005-0000-0000-0000B32F0000}"/>
    <cellStyle name="Standard 4 3 2 5 4 3" xfId="12209" xr:uid="{00000000-0005-0000-0000-0000B42F0000}"/>
    <cellStyle name="Standard 4 3 2 5 4 4" xfId="12210" xr:uid="{00000000-0005-0000-0000-0000B52F0000}"/>
    <cellStyle name="Standard 4 3 2 5 5" xfId="12211" xr:uid="{00000000-0005-0000-0000-0000B62F0000}"/>
    <cellStyle name="Standard 4 3 2 5 5 2" xfId="12212" xr:uid="{00000000-0005-0000-0000-0000B72F0000}"/>
    <cellStyle name="Standard 4 3 2 5 5 3" xfId="12213" xr:uid="{00000000-0005-0000-0000-0000B82F0000}"/>
    <cellStyle name="Standard 4 3 2 5 5 4" xfId="12214" xr:uid="{00000000-0005-0000-0000-0000B92F0000}"/>
    <cellStyle name="Standard 4 3 2 5 6" xfId="12215" xr:uid="{00000000-0005-0000-0000-0000BA2F0000}"/>
    <cellStyle name="Standard 4 3 2 5 7" xfId="12216" xr:uid="{00000000-0005-0000-0000-0000BB2F0000}"/>
    <cellStyle name="Standard 4 3 2 5 8" xfId="12217" xr:uid="{00000000-0005-0000-0000-0000BC2F0000}"/>
    <cellStyle name="Standard 4 3 2 6" xfId="12218" xr:uid="{00000000-0005-0000-0000-0000BD2F0000}"/>
    <cellStyle name="Standard 4 3 2 6 2" xfId="12219" xr:uid="{00000000-0005-0000-0000-0000BE2F0000}"/>
    <cellStyle name="Standard 4 3 2 6 2 2" xfId="12220" xr:uid="{00000000-0005-0000-0000-0000BF2F0000}"/>
    <cellStyle name="Standard 4 3 2 6 2 2 2" xfId="12221" xr:uid="{00000000-0005-0000-0000-0000C02F0000}"/>
    <cellStyle name="Standard 4 3 2 6 2 2 3" xfId="12222" xr:uid="{00000000-0005-0000-0000-0000C12F0000}"/>
    <cellStyle name="Standard 4 3 2 6 2 2 4" xfId="12223" xr:uid="{00000000-0005-0000-0000-0000C22F0000}"/>
    <cellStyle name="Standard 4 3 2 6 2 3" xfId="12224" xr:uid="{00000000-0005-0000-0000-0000C32F0000}"/>
    <cellStyle name="Standard 4 3 2 6 2 4" xfId="12225" xr:uid="{00000000-0005-0000-0000-0000C42F0000}"/>
    <cellStyle name="Standard 4 3 2 6 2 5" xfId="12226" xr:uid="{00000000-0005-0000-0000-0000C52F0000}"/>
    <cellStyle name="Standard 4 3 2 6 3" xfId="12227" xr:uid="{00000000-0005-0000-0000-0000C62F0000}"/>
    <cellStyle name="Standard 4 3 2 6 3 2" xfId="12228" xr:uid="{00000000-0005-0000-0000-0000C72F0000}"/>
    <cellStyle name="Standard 4 3 2 6 3 3" xfId="12229" xr:uid="{00000000-0005-0000-0000-0000C82F0000}"/>
    <cellStyle name="Standard 4 3 2 6 3 4" xfId="12230" xr:uid="{00000000-0005-0000-0000-0000C92F0000}"/>
    <cellStyle name="Standard 4 3 2 6 4" xfId="12231" xr:uid="{00000000-0005-0000-0000-0000CA2F0000}"/>
    <cellStyle name="Standard 4 3 2 6 5" xfId="12232" xr:uid="{00000000-0005-0000-0000-0000CB2F0000}"/>
    <cellStyle name="Standard 4 3 2 6 6" xfId="12233" xr:uid="{00000000-0005-0000-0000-0000CC2F0000}"/>
    <cellStyle name="Standard 4 3 2 7" xfId="12234" xr:uid="{00000000-0005-0000-0000-0000CD2F0000}"/>
    <cellStyle name="Standard 4 3 2 7 2" xfId="12235" xr:uid="{00000000-0005-0000-0000-0000CE2F0000}"/>
    <cellStyle name="Standard 4 3 2 7 2 2" xfId="12236" xr:uid="{00000000-0005-0000-0000-0000CF2F0000}"/>
    <cellStyle name="Standard 4 3 2 7 2 3" xfId="12237" xr:uid="{00000000-0005-0000-0000-0000D02F0000}"/>
    <cellStyle name="Standard 4 3 2 7 2 4" xfId="12238" xr:uid="{00000000-0005-0000-0000-0000D12F0000}"/>
    <cellStyle name="Standard 4 3 2 7 3" xfId="12239" xr:uid="{00000000-0005-0000-0000-0000D22F0000}"/>
    <cellStyle name="Standard 4 3 2 7 4" xfId="12240" xr:uid="{00000000-0005-0000-0000-0000D32F0000}"/>
    <cellStyle name="Standard 4 3 2 7 5" xfId="12241" xr:uid="{00000000-0005-0000-0000-0000D42F0000}"/>
    <cellStyle name="Standard 4 3 2 8" xfId="12242" xr:uid="{00000000-0005-0000-0000-0000D52F0000}"/>
    <cellStyle name="Standard 4 3 2 8 2" xfId="12243" xr:uid="{00000000-0005-0000-0000-0000D62F0000}"/>
    <cellStyle name="Standard 4 3 2 8 2 2" xfId="12244" xr:uid="{00000000-0005-0000-0000-0000D72F0000}"/>
    <cellStyle name="Standard 4 3 2 8 2 3" xfId="12245" xr:uid="{00000000-0005-0000-0000-0000D82F0000}"/>
    <cellStyle name="Standard 4 3 2 8 2 4" xfId="12246" xr:uid="{00000000-0005-0000-0000-0000D92F0000}"/>
    <cellStyle name="Standard 4 3 2 8 3" xfId="12247" xr:uid="{00000000-0005-0000-0000-0000DA2F0000}"/>
    <cellStyle name="Standard 4 3 2 8 4" xfId="12248" xr:uid="{00000000-0005-0000-0000-0000DB2F0000}"/>
    <cellStyle name="Standard 4 3 2 8 5" xfId="12249" xr:uid="{00000000-0005-0000-0000-0000DC2F0000}"/>
    <cellStyle name="Standard 4 3 2 9" xfId="12250" xr:uid="{00000000-0005-0000-0000-0000DD2F0000}"/>
    <cellStyle name="Standard 4 3 2 9 2" xfId="12251" xr:uid="{00000000-0005-0000-0000-0000DE2F0000}"/>
    <cellStyle name="Standard 4 3 2 9 3" xfId="12252" xr:uid="{00000000-0005-0000-0000-0000DF2F0000}"/>
    <cellStyle name="Standard 4 3 2 9 4" xfId="12253" xr:uid="{00000000-0005-0000-0000-0000E02F0000}"/>
    <cellStyle name="Standard 4 3 3" xfId="12254" xr:uid="{00000000-0005-0000-0000-0000E12F0000}"/>
    <cellStyle name="Standard 4 3 3 10" xfId="12255" xr:uid="{00000000-0005-0000-0000-0000E22F0000}"/>
    <cellStyle name="Standard 4 3 3 10 2" xfId="12256" xr:uid="{00000000-0005-0000-0000-0000E32F0000}"/>
    <cellStyle name="Standard 4 3 3 10 3" xfId="12257" xr:uid="{00000000-0005-0000-0000-0000E42F0000}"/>
    <cellStyle name="Standard 4 3 3 10 4" xfId="12258" xr:uid="{00000000-0005-0000-0000-0000E52F0000}"/>
    <cellStyle name="Standard 4 3 3 11" xfId="12259" xr:uid="{00000000-0005-0000-0000-0000E62F0000}"/>
    <cellStyle name="Standard 4 3 3 12" xfId="12260" xr:uid="{00000000-0005-0000-0000-0000E72F0000}"/>
    <cellStyle name="Standard 4 3 3 13" xfId="12261" xr:uid="{00000000-0005-0000-0000-0000E82F0000}"/>
    <cellStyle name="Standard 4 3 3 2" xfId="12262" xr:uid="{00000000-0005-0000-0000-0000E92F0000}"/>
    <cellStyle name="Standard 4 3 3 2 10" xfId="12263" xr:uid="{00000000-0005-0000-0000-0000EA2F0000}"/>
    <cellStyle name="Standard 4 3 3 2 2" xfId="12264" xr:uid="{00000000-0005-0000-0000-0000EB2F0000}"/>
    <cellStyle name="Standard 4 3 3 2 2 2" xfId="12265" xr:uid="{00000000-0005-0000-0000-0000EC2F0000}"/>
    <cellStyle name="Standard 4 3 3 2 2 2 2" xfId="12266" xr:uid="{00000000-0005-0000-0000-0000ED2F0000}"/>
    <cellStyle name="Standard 4 3 3 2 2 2 2 2" xfId="12267" xr:uid="{00000000-0005-0000-0000-0000EE2F0000}"/>
    <cellStyle name="Standard 4 3 3 2 2 2 2 2 2" xfId="12268" xr:uid="{00000000-0005-0000-0000-0000EF2F0000}"/>
    <cellStyle name="Standard 4 3 3 2 2 2 2 2 3" xfId="12269" xr:uid="{00000000-0005-0000-0000-0000F02F0000}"/>
    <cellStyle name="Standard 4 3 3 2 2 2 2 2 4" xfId="12270" xr:uid="{00000000-0005-0000-0000-0000F12F0000}"/>
    <cellStyle name="Standard 4 3 3 2 2 2 2 3" xfId="12271" xr:uid="{00000000-0005-0000-0000-0000F22F0000}"/>
    <cellStyle name="Standard 4 3 3 2 2 2 2 4" xfId="12272" xr:uid="{00000000-0005-0000-0000-0000F32F0000}"/>
    <cellStyle name="Standard 4 3 3 2 2 2 2 5" xfId="12273" xr:uid="{00000000-0005-0000-0000-0000F42F0000}"/>
    <cellStyle name="Standard 4 3 3 2 2 2 3" xfId="12274" xr:uid="{00000000-0005-0000-0000-0000F52F0000}"/>
    <cellStyle name="Standard 4 3 3 2 2 2 3 2" xfId="12275" xr:uid="{00000000-0005-0000-0000-0000F62F0000}"/>
    <cellStyle name="Standard 4 3 3 2 2 2 3 3" xfId="12276" xr:uid="{00000000-0005-0000-0000-0000F72F0000}"/>
    <cellStyle name="Standard 4 3 3 2 2 2 3 4" xfId="12277" xr:uid="{00000000-0005-0000-0000-0000F82F0000}"/>
    <cellStyle name="Standard 4 3 3 2 2 2 4" xfId="12278" xr:uid="{00000000-0005-0000-0000-0000F92F0000}"/>
    <cellStyle name="Standard 4 3 3 2 2 2 5" xfId="12279" xr:uid="{00000000-0005-0000-0000-0000FA2F0000}"/>
    <cellStyle name="Standard 4 3 3 2 2 2 6" xfId="12280" xr:uid="{00000000-0005-0000-0000-0000FB2F0000}"/>
    <cellStyle name="Standard 4 3 3 2 2 3" xfId="12281" xr:uid="{00000000-0005-0000-0000-0000FC2F0000}"/>
    <cellStyle name="Standard 4 3 3 2 2 3 2" xfId="12282" xr:uid="{00000000-0005-0000-0000-0000FD2F0000}"/>
    <cellStyle name="Standard 4 3 3 2 2 3 2 2" xfId="12283" xr:uid="{00000000-0005-0000-0000-0000FE2F0000}"/>
    <cellStyle name="Standard 4 3 3 2 2 3 2 3" xfId="12284" xr:uid="{00000000-0005-0000-0000-0000FF2F0000}"/>
    <cellStyle name="Standard 4 3 3 2 2 3 2 4" xfId="12285" xr:uid="{00000000-0005-0000-0000-000000300000}"/>
    <cellStyle name="Standard 4 3 3 2 2 3 3" xfId="12286" xr:uid="{00000000-0005-0000-0000-000001300000}"/>
    <cellStyle name="Standard 4 3 3 2 2 3 4" xfId="12287" xr:uid="{00000000-0005-0000-0000-000002300000}"/>
    <cellStyle name="Standard 4 3 3 2 2 3 5" xfId="12288" xr:uid="{00000000-0005-0000-0000-000003300000}"/>
    <cellStyle name="Standard 4 3 3 2 2 4" xfId="12289" xr:uid="{00000000-0005-0000-0000-000004300000}"/>
    <cellStyle name="Standard 4 3 3 2 2 4 2" xfId="12290" xr:uid="{00000000-0005-0000-0000-000005300000}"/>
    <cellStyle name="Standard 4 3 3 2 2 4 3" xfId="12291" xr:uid="{00000000-0005-0000-0000-000006300000}"/>
    <cellStyle name="Standard 4 3 3 2 2 4 4" xfId="12292" xr:uid="{00000000-0005-0000-0000-000007300000}"/>
    <cellStyle name="Standard 4 3 3 2 2 5" xfId="12293" xr:uid="{00000000-0005-0000-0000-000008300000}"/>
    <cellStyle name="Standard 4 3 3 2 2 5 2" xfId="12294" xr:uid="{00000000-0005-0000-0000-000009300000}"/>
    <cellStyle name="Standard 4 3 3 2 2 5 3" xfId="12295" xr:uid="{00000000-0005-0000-0000-00000A300000}"/>
    <cellStyle name="Standard 4 3 3 2 2 5 4" xfId="12296" xr:uid="{00000000-0005-0000-0000-00000B300000}"/>
    <cellStyle name="Standard 4 3 3 2 2 6" xfId="12297" xr:uid="{00000000-0005-0000-0000-00000C300000}"/>
    <cellStyle name="Standard 4 3 3 2 2 7" xfId="12298" xr:uid="{00000000-0005-0000-0000-00000D300000}"/>
    <cellStyle name="Standard 4 3 3 2 2 8" xfId="12299" xr:uid="{00000000-0005-0000-0000-00000E300000}"/>
    <cellStyle name="Standard 4 3 3 2 3" xfId="12300" xr:uid="{00000000-0005-0000-0000-00000F300000}"/>
    <cellStyle name="Standard 4 3 3 2 3 2" xfId="12301" xr:uid="{00000000-0005-0000-0000-000010300000}"/>
    <cellStyle name="Standard 4 3 3 2 3 2 2" xfId="12302" xr:uid="{00000000-0005-0000-0000-000011300000}"/>
    <cellStyle name="Standard 4 3 3 2 3 2 2 2" xfId="12303" xr:uid="{00000000-0005-0000-0000-000012300000}"/>
    <cellStyle name="Standard 4 3 3 2 3 2 2 2 2" xfId="12304" xr:uid="{00000000-0005-0000-0000-000013300000}"/>
    <cellStyle name="Standard 4 3 3 2 3 2 2 2 3" xfId="12305" xr:uid="{00000000-0005-0000-0000-000014300000}"/>
    <cellStyle name="Standard 4 3 3 2 3 2 2 2 4" xfId="12306" xr:uid="{00000000-0005-0000-0000-000015300000}"/>
    <cellStyle name="Standard 4 3 3 2 3 2 2 3" xfId="12307" xr:uid="{00000000-0005-0000-0000-000016300000}"/>
    <cellStyle name="Standard 4 3 3 2 3 2 2 4" xfId="12308" xr:uid="{00000000-0005-0000-0000-000017300000}"/>
    <cellStyle name="Standard 4 3 3 2 3 2 2 5" xfId="12309" xr:uid="{00000000-0005-0000-0000-000018300000}"/>
    <cellStyle name="Standard 4 3 3 2 3 2 3" xfId="12310" xr:uid="{00000000-0005-0000-0000-000019300000}"/>
    <cellStyle name="Standard 4 3 3 2 3 2 3 2" xfId="12311" xr:uid="{00000000-0005-0000-0000-00001A300000}"/>
    <cellStyle name="Standard 4 3 3 2 3 2 3 3" xfId="12312" xr:uid="{00000000-0005-0000-0000-00001B300000}"/>
    <cellStyle name="Standard 4 3 3 2 3 2 3 4" xfId="12313" xr:uid="{00000000-0005-0000-0000-00001C300000}"/>
    <cellStyle name="Standard 4 3 3 2 3 2 4" xfId="12314" xr:uid="{00000000-0005-0000-0000-00001D300000}"/>
    <cellStyle name="Standard 4 3 3 2 3 2 5" xfId="12315" xr:uid="{00000000-0005-0000-0000-00001E300000}"/>
    <cellStyle name="Standard 4 3 3 2 3 2 6" xfId="12316" xr:uid="{00000000-0005-0000-0000-00001F300000}"/>
    <cellStyle name="Standard 4 3 3 2 3 3" xfId="12317" xr:uid="{00000000-0005-0000-0000-000020300000}"/>
    <cellStyle name="Standard 4 3 3 2 3 3 2" xfId="12318" xr:uid="{00000000-0005-0000-0000-000021300000}"/>
    <cellStyle name="Standard 4 3 3 2 3 3 2 2" xfId="12319" xr:uid="{00000000-0005-0000-0000-000022300000}"/>
    <cellStyle name="Standard 4 3 3 2 3 3 2 3" xfId="12320" xr:uid="{00000000-0005-0000-0000-000023300000}"/>
    <cellStyle name="Standard 4 3 3 2 3 3 2 4" xfId="12321" xr:uid="{00000000-0005-0000-0000-000024300000}"/>
    <cellStyle name="Standard 4 3 3 2 3 3 3" xfId="12322" xr:uid="{00000000-0005-0000-0000-000025300000}"/>
    <cellStyle name="Standard 4 3 3 2 3 3 4" xfId="12323" xr:uid="{00000000-0005-0000-0000-000026300000}"/>
    <cellStyle name="Standard 4 3 3 2 3 3 5" xfId="12324" xr:uid="{00000000-0005-0000-0000-000027300000}"/>
    <cellStyle name="Standard 4 3 3 2 3 4" xfId="12325" xr:uid="{00000000-0005-0000-0000-000028300000}"/>
    <cellStyle name="Standard 4 3 3 2 3 4 2" xfId="12326" xr:uid="{00000000-0005-0000-0000-000029300000}"/>
    <cellStyle name="Standard 4 3 3 2 3 4 3" xfId="12327" xr:uid="{00000000-0005-0000-0000-00002A300000}"/>
    <cellStyle name="Standard 4 3 3 2 3 4 4" xfId="12328" xr:uid="{00000000-0005-0000-0000-00002B300000}"/>
    <cellStyle name="Standard 4 3 3 2 3 5" xfId="12329" xr:uid="{00000000-0005-0000-0000-00002C300000}"/>
    <cellStyle name="Standard 4 3 3 2 3 5 2" xfId="12330" xr:uid="{00000000-0005-0000-0000-00002D300000}"/>
    <cellStyle name="Standard 4 3 3 2 3 5 3" xfId="12331" xr:uid="{00000000-0005-0000-0000-00002E300000}"/>
    <cellStyle name="Standard 4 3 3 2 3 5 4" xfId="12332" xr:uid="{00000000-0005-0000-0000-00002F300000}"/>
    <cellStyle name="Standard 4 3 3 2 3 6" xfId="12333" xr:uid="{00000000-0005-0000-0000-000030300000}"/>
    <cellStyle name="Standard 4 3 3 2 3 7" xfId="12334" xr:uid="{00000000-0005-0000-0000-000031300000}"/>
    <cellStyle name="Standard 4 3 3 2 3 8" xfId="12335" xr:uid="{00000000-0005-0000-0000-000032300000}"/>
    <cellStyle name="Standard 4 3 3 2 4" xfId="12336" xr:uid="{00000000-0005-0000-0000-000033300000}"/>
    <cellStyle name="Standard 4 3 3 2 4 2" xfId="12337" xr:uid="{00000000-0005-0000-0000-000034300000}"/>
    <cellStyle name="Standard 4 3 3 2 4 2 2" xfId="12338" xr:uid="{00000000-0005-0000-0000-000035300000}"/>
    <cellStyle name="Standard 4 3 3 2 4 2 2 2" xfId="12339" xr:uid="{00000000-0005-0000-0000-000036300000}"/>
    <cellStyle name="Standard 4 3 3 2 4 2 2 3" xfId="12340" xr:uid="{00000000-0005-0000-0000-000037300000}"/>
    <cellStyle name="Standard 4 3 3 2 4 2 2 4" xfId="12341" xr:uid="{00000000-0005-0000-0000-000038300000}"/>
    <cellStyle name="Standard 4 3 3 2 4 2 3" xfId="12342" xr:uid="{00000000-0005-0000-0000-000039300000}"/>
    <cellStyle name="Standard 4 3 3 2 4 2 4" xfId="12343" xr:uid="{00000000-0005-0000-0000-00003A300000}"/>
    <cellStyle name="Standard 4 3 3 2 4 2 5" xfId="12344" xr:uid="{00000000-0005-0000-0000-00003B300000}"/>
    <cellStyle name="Standard 4 3 3 2 4 3" xfId="12345" xr:uid="{00000000-0005-0000-0000-00003C300000}"/>
    <cellStyle name="Standard 4 3 3 2 4 3 2" xfId="12346" xr:uid="{00000000-0005-0000-0000-00003D300000}"/>
    <cellStyle name="Standard 4 3 3 2 4 3 3" xfId="12347" xr:uid="{00000000-0005-0000-0000-00003E300000}"/>
    <cellStyle name="Standard 4 3 3 2 4 3 4" xfId="12348" xr:uid="{00000000-0005-0000-0000-00003F300000}"/>
    <cellStyle name="Standard 4 3 3 2 4 4" xfId="12349" xr:uid="{00000000-0005-0000-0000-000040300000}"/>
    <cellStyle name="Standard 4 3 3 2 4 5" xfId="12350" xr:uid="{00000000-0005-0000-0000-000041300000}"/>
    <cellStyle name="Standard 4 3 3 2 4 6" xfId="12351" xr:uid="{00000000-0005-0000-0000-000042300000}"/>
    <cellStyle name="Standard 4 3 3 2 5" xfId="12352" xr:uid="{00000000-0005-0000-0000-000043300000}"/>
    <cellStyle name="Standard 4 3 3 2 5 2" xfId="12353" xr:uid="{00000000-0005-0000-0000-000044300000}"/>
    <cellStyle name="Standard 4 3 3 2 5 2 2" xfId="12354" xr:uid="{00000000-0005-0000-0000-000045300000}"/>
    <cellStyle name="Standard 4 3 3 2 5 2 3" xfId="12355" xr:uid="{00000000-0005-0000-0000-000046300000}"/>
    <cellStyle name="Standard 4 3 3 2 5 2 4" xfId="12356" xr:uid="{00000000-0005-0000-0000-000047300000}"/>
    <cellStyle name="Standard 4 3 3 2 5 3" xfId="12357" xr:uid="{00000000-0005-0000-0000-000048300000}"/>
    <cellStyle name="Standard 4 3 3 2 5 4" xfId="12358" xr:uid="{00000000-0005-0000-0000-000049300000}"/>
    <cellStyle name="Standard 4 3 3 2 5 5" xfId="12359" xr:uid="{00000000-0005-0000-0000-00004A300000}"/>
    <cellStyle name="Standard 4 3 3 2 6" xfId="12360" xr:uid="{00000000-0005-0000-0000-00004B300000}"/>
    <cellStyle name="Standard 4 3 3 2 6 2" xfId="12361" xr:uid="{00000000-0005-0000-0000-00004C300000}"/>
    <cellStyle name="Standard 4 3 3 2 6 3" xfId="12362" xr:uid="{00000000-0005-0000-0000-00004D300000}"/>
    <cellStyle name="Standard 4 3 3 2 6 4" xfId="12363" xr:uid="{00000000-0005-0000-0000-00004E300000}"/>
    <cellStyle name="Standard 4 3 3 2 7" xfId="12364" xr:uid="{00000000-0005-0000-0000-00004F300000}"/>
    <cellStyle name="Standard 4 3 3 2 7 2" xfId="12365" xr:uid="{00000000-0005-0000-0000-000050300000}"/>
    <cellStyle name="Standard 4 3 3 2 7 3" xfId="12366" xr:uid="{00000000-0005-0000-0000-000051300000}"/>
    <cellStyle name="Standard 4 3 3 2 7 4" xfId="12367" xr:uid="{00000000-0005-0000-0000-000052300000}"/>
    <cellStyle name="Standard 4 3 3 2 8" xfId="12368" xr:uid="{00000000-0005-0000-0000-000053300000}"/>
    <cellStyle name="Standard 4 3 3 2 9" xfId="12369" xr:uid="{00000000-0005-0000-0000-000054300000}"/>
    <cellStyle name="Standard 4 3 3 3" xfId="12370" xr:uid="{00000000-0005-0000-0000-000055300000}"/>
    <cellStyle name="Standard 4 3 3 3 2" xfId="12371" xr:uid="{00000000-0005-0000-0000-000056300000}"/>
    <cellStyle name="Standard 4 3 3 3 2 2" xfId="12372" xr:uid="{00000000-0005-0000-0000-000057300000}"/>
    <cellStyle name="Standard 4 3 3 3 2 2 2" xfId="12373" xr:uid="{00000000-0005-0000-0000-000058300000}"/>
    <cellStyle name="Standard 4 3 3 3 2 2 2 2" xfId="12374" xr:uid="{00000000-0005-0000-0000-000059300000}"/>
    <cellStyle name="Standard 4 3 3 3 2 2 2 3" xfId="12375" xr:uid="{00000000-0005-0000-0000-00005A300000}"/>
    <cellStyle name="Standard 4 3 3 3 2 2 2 4" xfId="12376" xr:uid="{00000000-0005-0000-0000-00005B300000}"/>
    <cellStyle name="Standard 4 3 3 3 2 2 3" xfId="12377" xr:uid="{00000000-0005-0000-0000-00005C300000}"/>
    <cellStyle name="Standard 4 3 3 3 2 2 4" xfId="12378" xr:uid="{00000000-0005-0000-0000-00005D300000}"/>
    <cellStyle name="Standard 4 3 3 3 2 2 5" xfId="12379" xr:uid="{00000000-0005-0000-0000-00005E300000}"/>
    <cellStyle name="Standard 4 3 3 3 2 3" xfId="12380" xr:uid="{00000000-0005-0000-0000-00005F300000}"/>
    <cellStyle name="Standard 4 3 3 3 2 3 2" xfId="12381" xr:uid="{00000000-0005-0000-0000-000060300000}"/>
    <cellStyle name="Standard 4 3 3 3 2 3 3" xfId="12382" xr:uid="{00000000-0005-0000-0000-000061300000}"/>
    <cellStyle name="Standard 4 3 3 3 2 3 4" xfId="12383" xr:uid="{00000000-0005-0000-0000-000062300000}"/>
    <cellStyle name="Standard 4 3 3 3 2 4" xfId="12384" xr:uid="{00000000-0005-0000-0000-000063300000}"/>
    <cellStyle name="Standard 4 3 3 3 2 5" xfId="12385" xr:uid="{00000000-0005-0000-0000-000064300000}"/>
    <cellStyle name="Standard 4 3 3 3 2 6" xfId="12386" xr:uid="{00000000-0005-0000-0000-000065300000}"/>
    <cellStyle name="Standard 4 3 3 3 3" xfId="12387" xr:uid="{00000000-0005-0000-0000-000066300000}"/>
    <cellStyle name="Standard 4 3 3 3 3 2" xfId="12388" xr:uid="{00000000-0005-0000-0000-000067300000}"/>
    <cellStyle name="Standard 4 3 3 3 3 2 2" xfId="12389" xr:uid="{00000000-0005-0000-0000-000068300000}"/>
    <cellStyle name="Standard 4 3 3 3 3 2 3" xfId="12390" xr:uid="{00000000-0005-0000-0000-000069300000}"/>
    <cellStyle name="Standard 4 3 3 3 3 2 4" xfId="12391" xr:uid="{00000000-0005-0000-0000-00006A300000}"/>
    <cellStyle name="Standard 4 3 3 3 3 3" xfId="12392" xr:uid="{00000000-0005-0000-0000-00006B300000}"/>
    <cellStyle name="Standard 4 3 3 3 3 4" xfId="12393" xr:uid="{00000000-0005-0000-0000-00006C300000}"/>
    <cellStyle name="Standard 4 3 3 3 3 5" xfId="12394" xr:uid="{00000000-0005-0000-0000-00006D300000}"/>
    <cellStyle name="Standard 4 3 3 3 4" xfId="12395" xr:uid="{00000000-0005-0000-0000-00006E300000}"/>
    <cellStyle name="Standard 4 3 3 3 4 2" xfId="12396" xr:uid="{00000000-0005-0000-0000-00006F300000}"/>
    <cellStyle name="Standard 4 3 3 3 4 3" xfId="12397" xr:uid="{00000000-0005-0000-0000-000070300000}"/>
    <cellStyle name="Standard 4 3 3 3 4 4" xfId="12398" xr:uid="{00000000-0005-0000-0000-000071300000}"/>
    <cellStyle name="Standard 4 3 3 3 5" xfId="12399" xr:uid="{00000000-0005-0000-0000-000072300000}"/>
    <cellStyle name="Standard 4 3 3 3 5 2" xfId="12400" xr:uid="{00000000-0005-0000-0000-000073300000}"/>
    <cellStyle name="Standard 4 3 3 3 5 3" xfId="12401" xr:uid="{00000000-0005-0000-0000-000074300000}"/>
    <cellStyle name="Standard 4 3 3 3 5 4" xfId="12402" xr:uid="{00000000-0005-0000-0000-000075300000}"/>
    <cellStyle name="Standard 4 3 3 3 6" xfId="12403" xr:uid="{00000000-0005-0000-0000-000076300000}"/>
    <cellStyle name="Standard 4 3 3 3 7" xfId="12404" xr:uid="{00000000-0005-0000-0000-000077300000}"/>
    <cellStyle name="Standard 4 3 3 3 8" xfId="12405" xr:uid="{00000000-0005-0000-0000-000078300000}"/>
    <cellStyle name="Standard 4 3 3 4" xfId="12406" xr:uid="{00000000-0005-0000-0000-000079300000}"/>
    <cellStyle name="Standard 4 3 3 4 2" xfId="12407" xr:uid="{00000000-0005-0000-0000-00007A300000}"/>
    <cellStyle name="Standard 4 3 3 4 2 2" xfId="12408" xr:uid="{00000000-0005-0000-0000-00007B300000}"/>
    <cellStyle name="Standard 4 3 3 4 2 2 2" xfId="12409" xr:uid="{00000000-0005-0000-0000-00007C300000}"/>
    <cellStyle name="Standard 4 3 3 4 2 2 2 2" xfId="12410" xr:uid="{00000000-0005-0000-0000-00007D300000}"/>
    <cellStyle name="Standard 4 3 3 4 2 2 2 3" xfId="12411" xr:uid="{00000000-0005-0000-0000-00007E300000}"/>
    <cellStyle name="Standard 4 3 3 4 2 2 2 4" xfId="12412" xr:uid="{00000000-0005-0000-0000-00007F300000}"/>
    <cellStyle name="Standard 4 3 3 4 2 2 3" xfId="12413" xr:uid="{00000000-0005-0000-0000-000080300000}"/>
    <cellStyle name="Standard 4 3 3 4 2 2 4" xfId="12414" xr:uid="{00000000-0005-0000-0000-000081300000}"/>
    <cellStyle name="Standard 4 3 3 4 2 2 5" xfId="12415" xr:uid="{00000000-0005-0000-0000-000082300000}"/>
    <cellStyle name="Standard 4 3 3 4 2 3" xfId="12416" xr:uid="{00000000-0005-0000-0000-000083300000}"/>
    <cellStyle name="Standard 4 3 3 4 2 3 2" xfId="12417" xr:uid="{00000000-0005-0000-0000-000084300000}"/>
    <cellStyle name="Standard 4 3 3 4 2 3 3" xfId="12418" xr:uid="{00000000-0005-0000-0000-000085300000}"/>
    <cellStyle name="Standard 4 3 3 4 2 3 4" xfId="12419" xr:uid="{00000000-0005-0000-0000-000086300000}"/>
    <cellStyle name="Standard 4 3 3 4 2 4" xfId="12420" xr:uid="{00000000-0005-0000-0000-000087300000}"/>
    <cellStyle name="Standard 4 3 3 4 2 5" xfId="12421" xr:uid="{00000000-0005-0000-0000-000088300000}"/>
    <cellStyle name="Standard 4 3 3 4 2 6" xfId="12422" xr:uid="{00000000-0005-0000-0000-000089300000}"/>
    <cellStyle name="Standard 4 3 3 4 3" xfId="12423" xr:uid="{00000000-0005-0000-0000-00008A300000}"/>
    <cellStyle name="Standard 4 3 3 4 3 2" xfId="12424" xr:uid="{00000000-0005-0000-0000-00008B300000}"/>
    <cellStyle name="Standard 4 3 3 4 3 2 2" xfId="12425" xr:uid="{00000000-0005-0000-0000-00008C300000}"/>
    <cellStyle name="Standard 4 3 3 4 3 2 3" xfId="12426" xr:uid="{00000000-0005-0000-0000-00008D300000}"/>
    <cellStyle name="Standard 4 3 3 4 3 2 4" xfId="12427" xr:uid="{00000000-0005-0000-0000-00008E300000}"/>
    <cellStyle name="Standard 4 3 3 4 3 3" xfId="12428" xr:uid="{00000000-0005-0000-0000-00008F300000}"/>
    <cellStyle name="Standard 4 3 3 4 3 4" xfId="12429" xr:uid="{00000000-0005-0000-0000-000090300000}"/>
    <cellStyle name="Standard 4 3 3 4 3 5" xfId="12430" xr:uid="{00000000-0005-0000-0000-000091300000}"/>
    <cellStyle name="Standard 4 3 3 4 4" xfId="12431" xr:uid="{00000000-0005-0000-0000-000092300000}"/>
    <cellStyle name="Standard 4 3 3 4 4 2" xfId="12432" xr:uid="{00000000-0005-0000-0000-000093300000}"/>
    <cellStyle name="Standard 4 3 3 4 4 3" xfId="12433" xr:uid="{00000000-0005-0000-0000-000094300000}"/>
    <cellStyle name="Standard 4 3 3 4 4 4" xfId="12434" xr:uid="{00000000-0005-0000-0000-000095300000}"/>
    <cellStyle name="Standard 4 3 3 4 5" xfId="12435" xr:uid="{00000000-0005-0000-0000-000096300000}"/>
    <cellStyle name="Standard 4 3 3 4 5 2" xfId="12436" xr:uid="{00000000-0005-0000-0000-000097300000}"/>
    <cellStyle name="Standard 4 3 3 4 5 3" xfId="12437" xr:uid="{00000000-0005-0000-0000-000098300000}"/>
    <cellStyle name="Standard 4 3 3 4 5 4" xfId="12438" xr:uid="{00000000-0005-0000-0000-000099300000}"/>
    <cellStyle name="Standard 4 3 3 4 6" xfId="12439" xr:uid="{00000000-0005-0000-0000-00009A300000}"/>
    <cellStyle name="Standard 4 3 3 4 7" xfId="12440" xr:uid="{00000000-0005-0000-0000-00009B300000}"/>
    <cellStyle name="Standard 4 3 3 4 8" xfId="12441" xr:uid="{00000000-0005-0000-0000-00009C300000}"/>
    <cellStyle name="Standard 4 3 3 5" xfId="12442" xr:uid="{00000000-0005-0000-0000-00009D300000}"/>
    <cellStyle name="Standard 4 3 3 5 2" xfId="12443" xr:uid="{00000000-0005-0000-0000-00009E300000}"/>
    <cellStyle name="Standard 4 3 3 5 2 2" xfId="12444" xr:uid="{00000000-0005-0000-0000-00009F300000}"/>
    <cellStyle name="Standard 4 3 3 5 2 2 2" xfId="12445" xr:uid="{00000000-0005-0000-0000-0000A0300000}"/>
    <cellStyle name="Standard 4 3 3 5 2 2 3" xfId="12446" xr:uid="{00000000-0005-0000-0000-0000A1300000}"/>
    <cellStyle name="Standard 4 3 3 5 2 2 4" xfId="12447" xr:uid="{00000000-0005-0000-0000-0000A2300000}"/>
    <cellStyle name="Standard 4 3 3 5 2 3" xfId="12448" xr:uid="{00000000-0005-0000-0000-0000A3300000}"/>
    <cellStyle name="Standard 4 3 3 5 2 4" xfId="12449" xr:uid="{00000000-0005-0000-0000-0000A4300000}"/>
    <cellStyle name="Standard 4 3 3 5 2 5" xfId="12450" xr:uid="{00000000-0005-0000-0000-0000A5300000}"/>
    <cellStyle name="Standard 4 3 3 5 3" xfId="12451" xr:uid="{00000000-0005-0000-0000-0000A6300000}"/>
    <cellStyle name="Standard 4 3 3 5 3 2" xfId="12452" xr:uid="{00000000-0005-0000-0000-0000A7300000}"/>
    <cellStyle name="Standard 4 3 3 5 3 3" xfId="12453" xr:uid="{00000000-0005-0000-0000-0000A8300000}"/>
    <cellStyle name="Standard 4 3 3 5 3 4" xfId="12454" xr:uid="{00000000-0005-0000-0000-0000A9300000}"/>
    <cellStyle name="Standard 4 3 3 5 4" xfId="12455" xr:uid="{00000000-0005-0000-0000-0000AA300000}"/>
    <cellStyle name="Standard 4 3 3 5 5" xfId="12456" xr:uid="{00000000-0005-0000-0000-0000AB300000}"/>
    <cellStyle name="Standard 4 3 3 5 6" xfId="12457" xr:uid="{00000000-0005-0000-0000-0000AC300000}"/>
    <cellStyle name="Standard 4 3 3 6" xfId="12458" xr:uid="{00000000-0005-0000-0000-0000AD300000}"/>
    <cellStyle name="Standard 4 3 3 6 2" xfId="12459" xr:uid="{00000000-0005-0000-0000-0000AE300000}"/>
    <cellStyle name="Standard 4 3 3 6 2 2" xfId="12460" xr:uid="{00000000-0005-0000-0000-0000AF300000}"/>
    <cellStyle name="Standard 4 3 3 6 2 3" xfId="12461" xr:uid="{00000000-0005-0000-0000-0000B0300000}"/>
    <cellStyle name="Standard 4 3 3 6 2 4" xfId="12462" xr:uid="{00000000-0005-0000-0000-0000B1300000}"/>
    <cellStyle name="Standard 4 3 3 6 3" xfId="12463" xr:uid="{00000000-0005-0000-0000-0000B2300000}"/>
    <cellStyle name="Standard 4 3 3 6 4" xfId="12464" xr:uid="{00000000-0005-0000-0000-0000B3300000}"/>
    <cellStyle name="Standard 4 3 3 6 5" xfId="12465" xr:uid="{00000000-0005-0000-0000-0000B4300000}"/>
    <cellStyle name="Standard 4 3 3 7" xfId="12466" xr:uid="{00000000-0005-0000-0000-0000B5300000}"/>
    <cellStyle name="Standard 4 3 3 7 2" xfId="12467" xr:uid="{00000000-0005-0000-0000-0000B6300000}"/>
    <cellStyle name="Standard 4 3 3 7 2 2" xfId="12468" xr:uid="{00000000-0005-0000-0000-0000B7300000}"/>
    <cellStyle name="Standard 4 3 3 7 2 3" xfId="12469" xr:uid="{00000000-0005-0000-0000-0000B8300000}"/>
    <cellStyle name="Standard 4 3 3 7 2 4" xfId="12470" xr:uid="{00000000-0005-0000-0000-0000B9300000}"/>
    <cellStyle name="Standard 4 3 3 7 3" xfId="12471" xr:uid="{00000000-0005-0000-0000-0000BA300000}"/>
    <cellStyle name="Standard 4 3 3 7 4" xfId="12472" xr:uid="{00000000-0005-0000-0000-0000BB300000}"/>
    <cellStyle name="Standard 4 3 3 7 5" xfId="12473" xr:uid="{00000000-0005-0000-0000-0000BC300000}"/>
    <cellStyle name="Standard 4 3 3 8" xfId="12474" xr:uid="{00000000-0005-0000-0000-0000BD300000}"/>
    <cellStyle name="Standard 4 3 3 8 2" xfId="12475" xr:uid="{00000000-0005-0000-0000-0000BE300000}"/>
    <cellStyle name="Standard 4 3 3 8 3" xfId="12476" xr:uid="{00000000-0005-0000-0000-0000BF300000}"/>
    <cellStyle name="Standard 4 3 3 8 4" xfId="12477" xr:uid="{00000000-0005-0000-0000-0000C0300000}"/>
    <cellStyle name="Standard 4 3 3 9" xfId="12478" xr:uid="{00000000-0005-0000-0000-0000C1300000}"/>
    <cellStyle name="Standard 4 3 3 9 2" xfId="12479" xr:uid="{00000000-0005-0000-0000-0000C2300000}"/>
    <cellStyle name="Standard 4 3 3 9 3" xfId="12480" xr:uid="{00000000-0005-0000-0000-0000C3300000}"/>
    <cellStyle name="Standard 4 3 3 9 4" xfId="12481" xr:uid="{00000000-0005-0000-0000-0000C4300000}"/>
    <cellStyle name="Standard 4 3 4" xfId="12482" xr:uid="{00000000-0005-0000-0000-0000C5300000}"/>
    <cellStyle name="Standard 4 3 4 10" xfId="12483" xr:uid="{00000000-0005-0000-0000-0000C6300000}"/>
    <cellStyle name="Standard 4 3 4 2" xfId="12484" xr:uid="{00000000-0005-0000-0000-0000C7300000}"/>
    <cellStyle name="Standard 4 3 4 2 2" xfId="12485" xr:uid="{00000000-0005-0000-0000-0000C8300000}"/>
    <cellStyle name="Standard 4 3 4 2 2 2" xfId="12486" xr:uid="{00000000-0005-0000-0000-0000C9300000}"/>
    <cellStyle name="Standard 4 3 4 2 2 2 2" xfId="12487" xr:uid="{00000000-0005-0000-0000-0000CA300000}"/>
    <cellStyle name="Standard 4 3 4 2 2 2 2 2" xfId="12488" xr:uid="{00000000-0005-0000-0000-0000CB300000}"/>
    <cellStyle name="Standard 4 3 4 2 2 2 2 3" xfId="12489" xr:uid="{00000000-0005-0000-0000-0000CC300000}"/>
    <cellStyle name="Standard 4 3 4 2 2 2 2 4" xfId="12490" xr:uid="{00000000-0005-0000-0000-0000CD300000}"/>
    <cellStyle name="Standard 4 3 4 2 2 2 3" xfId="12491" xr:uid="{00000000-0005-0000-0000-0000CE300000}"/>
    <cellStyle name="Standard 4 3 4 2 2 2 4" xfId="12492" xr:uid="{00000000-0005-0000-0000-0000CF300000}"/>
    <cellStyle name="Standard 4 3 4 2 2 2 5" xfId="12493" xr:uid="{00000000-0005-0000-0000-0000D0300000}"/>
    <cellStyle name="Standard 4 3 4 2 2 3" xfId="12494" xr:uid="{00000000-0005-0000-0000-0000D1300000}"/>
    <cellStyle name="Standard 4 3 4 2 2 3 2" xfId="12495" xr:uid="{00000000-0005-0000-0000-0000D2300000}"/>
    <cellStyle name="Standard 4 3 4 2 2 3 3" xfId="12496" xr:uid="{00000000-0005-0000-0000-0000D3300000}"/>
    <cellStyle name="Standard 4 3 4 2 2 3 4" xfId="12497" xr:uid="{00000000-0005-0000-0000-0000D4300000}"/>
    <cellStyle name="Standard 4 3 4 2 2 4" xfId="12498" xr:uid="{00000000-0005-0000-0000-0000D5300000}"/>
    <cellStyle name="Standard 4 3 4 2 2 5" xfId="12499" xr:uid="{00000000-0005-0000-0000-0000D6300000}"/>
    <cellStyle name="Standard 4 3 4 2 2 6" xfId="12500" xr:uid="{00000000-0005-0000-0000-0000D7300000}"/>
    <cellStyle name="Standard 4 3 4 2 3" xfId="12501" xr:uid="{00000000-0005-0000-0000-0000D8300000}"/>
    <cellStyle name="Standard 4 3 4 2 3 2" xfId="12502" xr:uid="{00000000-0005-0000-0000-0000D9300000}"/>
    <cellStyle name="Standard 4 3 4 2 3 2 2" xfId="12503" xr:uid="{00000000-0005-0000-0000-0000DA300000}"/>
    <cellStyle name="Standard 4 3 4 2 3 2 3" xfId="12504" xr:uid="{00000000-0005-0000-0000-0000DB300000}"/>
    <cellStyle name="Standard 4 3 4 2 3 2 4" xfId="12505" xr:uid="{00000000-0005-0000-0000-0000DC300000}"/>
    <cellStyle name="Standard 4 3 4 2 3 3" xfId="12506" xr:uid="{00000000-0005-0000-0000-0000DD300000}"/>
    <cellStyle name="Standard 4 3 4 2 3 4" xfId="12507" xr:uid="{00000000-0005-0000-0000-0000DE300000}"/>
    <cellStyle name="Standard 4 3 4 2 3 5" xfId="12508" xr:uid="{00000000-0005-0000-0000-0000DF300000}"/>
    <cellStyle name="Standard 4 3 4 2 4" xfId="12509" xr:uid="{00000000-0005-0000-0000-0000E0300000}"/>
    <cellStyle name="Standard 4 3 4 2 4 2" xfId="12510" xr:uid="{00000000-0005-0000-0000-0000E1300000}"/>
    <cellStyle name="Standard 4 3 4 2 4 3" xfId="12511" xr:uid="{00000000-0005-0000-0000-0000E2300000}"/>
    <cellStyle name="Standard 4 3 4 2 4 4" xfId="12512" xr:uid="{00000000-0005-0000-0000-0000E3300000}"/>
    <cellStyle name="Standard 4 3 4 2 5" xfId="12513" xr:uid="{00000000-0005-0000-0000-0000E4300000}"/>
    <cellStyle name="Standard 4 3 4 2 5 2" xfId="12514" xr:uid="{00000000-0005-0000-0000-0000E5300000}"/>
    <cellStyle name="Standard 4 3 4 2 5 3" xfId="12515" xr:uid="{00000000-0005-0000-0000-0000E6300000}"/>
    <cellStyle name="Standard 4 3 4 2 5 4" xfId="12516" xr:uid="{00000000-0005-0000-0000-0000E7300000}"/>
    <cellStyle name="Standard 4 3 4 2 6" xfId="12517" xr:uid="{00000000-0005-0000-0000-0000E8300000}"/>
    <cellStyle name="Standard 4 3 4 2 7" xfId="12518" xr:uid="{00000000-0005-0000-0000-0000E9300000}"/>
    <cellStyle name="Standard 4 3 4 2 8" xfId="12519" xr:uid="{00000000-0005-0000-0000-0000EA300000}"/>
    <cellStyle name="Standard 4 3 4 3" xfId="12520" xr:uid="{00000000-0005-0000-0000-0000EB300000}"/>
    <cellStyle name="Standard 4 3 4 3 2" xfId="12521" xr:uid="{00000000-0005-0000-0000-0000EC300000}"/>
    <cellStyle name="Standard 4 3 4 3 2 2" xfId="12522" xr:uid="{00000000-0005-0000-0000-0000ED300000}"/>
    <cellStyle name="Standard 4 3 4 3 2 2 2" xfId="12523" xr:uid="{00000000-0005-0000-0000-0000EE300000}"/>
    <cellStyle name="Standard 4 3 4 3 2 2 2 2" xfId="12524" xr:uid="{00000000-0005-0000-0000-0000EF300000}"/>
    <cellStyle name="Standard 4 3 4 3 2 2 2 3" xfId="12525" xr:uid="{00000000-0005-0000-0000-0000F0300000}"/>
    <cellStyle name="Standard 4 3 4 3 2 2 2 4" xfId="12526" xr:uid="{00000000-0005-0000-0000-0000F1300000}"/>
    <cellStyle name="Standard 4 3 4 3 2 2 3" xfId="12527" xr:uid="{00000000-0005-0000-0000-0000F2300000}"/>
    <cellStyle name="Standard 4 3 4 3 2 2 4" xfId="12528" xr:uid="{00000000-0005-0000-0000-0000F3300000}"/>
    <cellStyle name="Standard 4 3 4 3 2 2 5" xfId="12529" xr:uid="{00000000-0005-0000-0000-0000F4300000}"/>
    <cellStyle name="Standard 4 3 4 3 2 3" xfId="12530" xr:uid="{00000000-0005-0000-0000-0000F5300000}"/>
    <cellStyle name="Standard 4 3 4 3 2 3 2" xfId="12531" xr:uid="{00000000-0005-0000-0000-0000F6300000}"/>
    <cellStyle name="Standard 4 3 4 3 2 3 3" xfId="12532" xr:uid="{00000000-0005-0000-0000-0000F7300000}"/>
    <cellStyle name="Standard 4 3 4 3 2 3 4" xfId="12533" xr:uid="{00000000-0005-0000-0000-0000F8300000}"/>
    <cellStyle name="Standard 4 3 4 3 2 4" xfId="12534" xr:uid="{00000000-0005-0000-0000-0000F9300000}"/>
    <cellStyle name="Standard 4 3 4 3 2 5" xfId="12535" xr:uid="{00000000-0005-0000-0000-0000FA300000}"/>
    <cellStyle name="Standard 4 3 4 3 2 6" xfId="12536" xr:uid="{00000000-0005-0000-0000-0000FB300000}"/>
    <cellStyle name="Standard 4 3 4 3 3" xfId="12537" xr:uid="{00000000-0005-0000-0000-0000FC300000}"/>
    <cellStyle name="Standard 4 3 4 3 3 2" xfId="12538" xr:uid="{00000000-0005-0000-0000-0000FD300000}"/>
    <cellStyle name="Standard 4 3 4 3 3 2 2" xfId="12539" xr:uid="{00000000-0005-0000-0000-0000FE300000}"/>
    <cellStyle name="Standard 4 3 4 3 3 2 3" xfId="12540" xr:uid="{00000000-0005-0000-0000-0000FF300000}"/>
    <cellStyle name="Standard 4 3 4 3 3 2 4" xfId="12541" xr:uid="{00000000-0005-0000-0000-000000310000}"/>
    <cellStyle name="Standard 4 3 4 3 3 3" xfId="12542" xr:uid="{00000000-0005-0000-0000-000001310000}"/>
    <cellStyle name="Standard 4 3 4 3 3 4" xfId="12543" xr:uid="{00000000-0005-0000-0000-000002310000}"/>
    <cellStyle name="Standard 4 3 4 3 3 5" xfId="12544" xr:uid="{00000000-0005-0000-0000-000003310000}"/>
    <cellStyle name="Standard 4 3 4 3 4" xfId="12545" xr:uid="{00000000-0005-0000-0000-000004310000}"/>
    <cellStyle name="Standard 4 3 4 3 4 2" xfId="12546" xr:uid="{00000000-0005-0000-0000-000005310000}"/>
    <cellStyle name="Standard 4 3 4 3 4 3" xfId="12547" xr:uid="{00000000-0005-0000-0000-000006310000}"/>
    <cellStyle name="Standard 4 3 4 3 4 4" xfId="12548" xr:uid="{00000000-0005-0000-0000-000007310000}"/>
    <cellStyle name="Standard 4 3 4 3 5" xfId="12549" xr:uid="{00000000-0005-0000-0000-000008310000}"/>
    <cellStyle name="Standard 4 3 4 3 5 2" xfId="12550" xr:uid="{00000000-0005-0000-0000-000009310000}"/>
    <cellStyle name="Standard 4 3 4 3 5 3" xfId="12551" xr:uid="{00000000-0005-0000-0000-00000A310000}"/>
    <cellStyle name="Standard 4 3 4 3 5 4" xfId="12552" xr:uid="{00000000-0005-0000-0000-00000B310000}"/>
    <cellStyle name="Standard 4 3 4 3 6" xfId="12553" xr:uid="{00000000-0005-0000-0000-00000C310000}"/>
    <cellStyle name="Standard 4 3 4 3 7" xfId="12554" xr:uid="{00000000-0005-0000-0000-00000D310000}"/>
    <cellStyle name="Standard 4 3 4 3 8" xfId="12555" xr:uid="{00000000-0005-0000-0000-00000E310000}"/>
    <cellStyle name="Standard 4 3 4 4" xfId="12556" xr:uid="{00000000-0005-0000-0000-00000F310000}"/>
    <cellStyle name="Standard 4 3 4 4 2" xfId="12557" xr:uid="{00000000-0005-0000-0000-000010310000}"/>
    <cellStyle name="Standard 4 3 4 4 2 2" xfId="12558" xr:uid="{00000000-0005-0000-0000-000011310000}"/>
    <cellStyle name="Standard 4 3 4 4 2 2 2" xfId="12559" xr:uid="{00000000-0005-0000-0000-000012310000}"/>
    <cellStyle name="Standard 4 3 4 4 2 2 3" xfId="12560" xr:uid="{00000000-0005-0000-0000-000013310000}"/>
    <cellStyle name="Standard 4 3 4 4 2 2 4" xfId="12561" xr:uid="{00000000-0005-0000-0000-000014310000}"/>
    <cellStyle name="Standard 4 3 4 4 2 3" xfId="12562" xr:uid="{00000000-0005-0000-0000-000015310000}"/>
    <cellStyle name="Standard 4 3 4 4 2 4" xfId="12563" xr:uid="{00000000-0005-0000-0000-000016310000}"/>
    <cellStyle name="Standard 4 3 4 4 2 5" xfId="12564" xr:uid="{00000000-0005-0000-0000-000017310000}"/>
    <cellStyle name="Standard 4 3 4 4 3" xfId="12565" xr:uid="{00000000-0005-0000-0000-000018310000}"/>
    <cellStyle name="Standard 4 3 4 4 3 2" xfId="12566" xr:uid="{00000000-0005-0000-0000-000019310000}"/>
    <cellStyle name="Standard 4 3 4 4 3 3" xfId="12567" xr:uid="{00000000-0005-0000-0000-00001A310000}"/>
    <cellStyle name="Standard 4 3 4 4 3 4" xfId="12568" xr:uid="{00000000-0005-0000-0000-00001B310000}"/>
    <cellStyle name="Standard 4 3 4 4 4" xfId="12569" xr:uid="{00000000-0005-0000-0000-00001C310000}"/>
    <cellStyle name="Standard 4 3 4 4 5" xfId="12570" xr:uid="{00000000-0005-0000-0000-00001D310000}"/>
    <cellStyle name="Standard 4 3 4 4 6" xfId="12571" xr:uid="{00000000-0005-0000-0000-00001E310000}"/>
    <cellStyle name="Standard 4 3 4 5" xfId="12572" xr:uid="{00000000-0005-0000-0000-00001F310000}"/>
    <cellStyle name="Standard 4 3 4 5 2" xfId="12573" xr:uid="{00000000-0005-0000-0000-000020310000}"/>
    <cellStyle name="Standard 4 3 4 5 2 2" xfId="12574" xr:uid="{00000000-0005-0000-0000-000021310000}"/>
    <cellStyle name="Standard 4 3 4 5 2 3" xfId="12575" xr:uid="{00000000-0005-0000-0000-000022310000}"/>
    <cellStyle name="Standard 4 3 4 5 2 4" xfId="12576" xr:uid="{00000000-0005-0000-0000-000023310000}"/>
    <cellStyle name="Standard 4 3 4 5 3" xfId="12577" xr:uid="{00000000-0005-0000-0000-000024310000}"/>
    <cellStyle name="Standard 4 3 4 5 4" xfId="12578" xr:uid="{00000000-0005-0000-0000-000025310000}"/>
    <cellStyle name="Standard 4 3 4 5 5" xfId="12579" xr:uid="{00000000-0005-0000-0000-000026310000}"/>
    <cellStyle name="Standard 4 3 4 6" xfId="12580" xr:uid="{00000000-0005-0000-0000-000027310000}"/>
    <cellStyle name="Standard 4 3 4 6 2" xfId="12581" xr:uid="{00000000-0005-0000-0000-000028310000}"/>
    <cellStyle name="Standard 4 3 4 6 3" xfId="12582" xr:uid="{00000000-0005-0000-0000-000029310000}"/>
    <cellStyle name="Standard 4 3 4 6 4" xfId="12583" xr:uid="{00000000-0005-0000-0000-00002A310000}"/>
    <cellStyle name="Standard 4 3 4 7" xfId="12584" xr:uid="{00000000-0005-0000-0000-00002B310000}"/>
    <cellStyle name="Standard 4 3 4 7 2" xfId="12585" xr:uid="{00000000-0005-0000-0000-00002C310000}"/>
    <cellStyle name="Standard 4 3 4 7 3" xfId="12586" xr:uid="{00000000-0005-0000-0000-00002D310000}"/>
    <cellStyle name="Standard 4 3 4 7 4" xfId="12587" xr:uid="{00000000-0005-0000-0000-00002E310000}"/>
    <cellStyle name="Standard 4 3 4 8" xfId="12588" xr:uid="{00000000-0005-0000-0000-00002F310000}"/>
    <cellStyle name="Standard 4 3 4 9" xfId="12589" xr:uid="{00000000-0005-0000-0000-000030310000}"/>
    <cellStyle name="Standard 4 3 5" xfId="12590" xr:uid="{00000000-0005-0000-0000-000031310000}"/>
    <cellStyle name="Standard 4 3 5 2" xfId="12591" xr:uid="{00000000-0005-0000-0000-000032310000}"/>
    <cellStyle name="Standard 4 3 5 2 2" xfId="12592" xr:uid="{00000000-0005-0000-0000-000033310000}"/>
    <cellStyle name="Standard 4 3 5 2 2 2" xfId="12593" xr:uid="{00000000-0005-0000-0000-000034310000}"/>
    <cellStyle name="Standard 4 3 5 2 2 2 2" xfId="12594" xr:uid="{00000000-0005-0000-0000-000035310000}"/>
    <cellStyle name="Standard 4 3 5 2 2 2 3" xfId="12595" xr:uid="{00000000-0005-0000-0000-000036310000}"/>
    <cellStyle name="Standard 4 3 5 2 2 2 4" xfId="12596" xr:uid="{00000000-0005-0000-0000-000037310000}"/>
    <cellStyle name="Standard 4 3 5 2 2 3" xfId="12597" xr:uid="{00000000-0005-0000-0000-000038310000}"/>
    <cellStyle name="Standard 4 3 5 2 2 4" xfId="12598" xr:uid="{00000000-0005-0000-0000-000039310000}"/>
    <cellStyle name="Standard 4 3 5 2 2 5" xfId="12599" xr:uid="{00000000-0005-0000-0000-00003A310000}"/>
    <cellStyle name="Standard 4 3 5 2 3" xfId="12600" xr:uid="{00000000-0005-0000-0000-00003B310000}"/>
    <cellStyle name="Standard 4 3 5 2 3 2" xfId="12601" xr:uid="{00000000-0005-0000-0000-00003C310000}"/>
    <cellStyle name="Standard 4 3 5 2 3 3" xfId="12602" xr:uid="{00000000-0005-0000-0000-00003D310000}"/>
    <cellStyle name="Standard 4 3 5 2 3 4" xfId="12603" xr:uid="{00000000-0005-0000-0000-00003E310000}"/>
    <cellStyle name="Standard 4 3 5 2 4" xfId="12604" xr:uid="{00000000-0005-0000-0000-00003F310000}"/>
    <cellStyle name="Standard 4 3 5 2 5" xfId="12605" xr:uid="{00000000-0005-0000-0000-000040310000}"/>
    <cellStyle name="Standard 4 3 5 2 6" xfId="12606" xr:uid="{00000000-0005-0000-0000-000041310000}"/>
    <cellStyle name="Standard 4 3 5 3" xfId="12607" xr:uid="{00000000-0005-0000-0000-000042310000}"/>
    <cellStyle name="Standard 4 3 5 3 2" xfId="12608" xr:uid="{00000000-0005-0000-0000-000043310000}"/>
    <cellStyle name="Standard 4 3 5 3 2 2" xfId="12609" xr:uid="{00000000-0005-0000-0000-000044310000}"/>
    <cellStyle name="Standard 4 3 5 3 2 3" xfId="12610" xr:uid="{00000000-0005-0000-0000-000045310000}"/>
    <cellStyle name="Standard 4 3 5 3 2 4" xfId="12611" xr:uid="{00000000-0005-0000-0000-000046310000}"/>
    <cellStyle name="Standard 4 3 5 3 3" xfId="12612" xr:uid="{00000000-0005-0000-0000-000047310000}"/>
    <cellStyle name="Standard 4 3 5 3 4" xfId="12613" xr:uid="{00000000-0005-0000-0000-000048310000}"/>
    <cellStyle name="Standard 4 3 5 3 5" xfId="12614" xr:uid="{00000000-0005-0000-0000-000049310000}"/>
    <cellStyle name="Standard 4 3 5 4" xfId="12615" xr:uid="{00000000-0005-0000-0000-00004A310000}"/>
    <cellStyle name="Standard 4 3 5 4 2" xfId="12616" xr:uid="{00000000-0005-0000-0000-00004B310000}"/>
    <cellStyle name="Standard 4 3 5 4 3" xfId="12617" xr:uid="{00000000-0005-0000-0000-00004C310000}"/>
    <cellStyle name="Standard 4 3 5 4 4" xfId="12618" xr:uid="{00000000-0005-0000-0000-00004D310000}"/>
    <cellStyle name="Standard 4 3 5 5" xfId="12619" xr:uid="{00000000-0005-0000-0000-00004E310000}"/>
    <cellStyle name="Standard 4 3 5 5 2" xfId="12620" xr:uid="{00000000-0005-0000-0000-00004F310000}"/>
    <cellStyle name="Standard 4 3 5 5 3" xfId="12621" xr:uid="{00000000-0005-0000-0000-000050310000}"/>
    <cellStyle name="Standard 4 3 5 5 4" xfId="12622" xr:uid="{00000000-0005-0000-0000-000051310000}"/>
    <cellStyle name="Standard 4 3 5 6" xfId="12623" xr:uid="{00000000-0005-0000-0000-000052310000}"/>
    <cellStyle name="Standard 4 3 5 7" xfId="12624" xr:uid="{00000000-0005-0000-0000-000053310000}"/>
    <cellStyle name="Standard 4 3 5 8" xfId="12625" xr:uid="{00000000-0005-0000-0000-000054310000}"/>
    <cellStyle name="Standard 4 3 6" xfId="12626" xr:uid="{00000000-0005-0000-0000-000055310000}"/>
    <cellStyle name="Standard 4 3 6 2" xfId="12627" xr:uid="{00000000-0005-0000-0000-000056310000}"/>
    <cellStyle name="Standard 4 3 6 2 2" xfId="12628" xr:uid="{00000000-0005-0000-0000-000057310000}"/>
    <cellStyle name="Standard 4 3 6 2 2 2" xfId="12629" xr:uid="{00000000-0005-0000-0000-000058310000}"/>
    <cellStyle name="Standard 4 3 6 2 2 2 2" xfId="12630" xr:uid="{00000000-0005-0000-0000-000059310000}"/>
    <cellStyle name="Standard 4 3 6 2 2 2 3" xfId="12631" xr:uid="{00000000-0005-0000-0000-00005A310000}"/>
    <cellStyle name="Standard 4 3 6 2 2 2 4" xfId="12632" xr:uid="{00000000-0005-0000-0000-00005B310000}"/>
    <cellStyle name="Standard 4 3 6 2 2 3" xfId="12633" xr:uid="{00000000-0005-0000-0000-00005C310000}"/>
    <cellStyle name="Standard 4 3 6 2 2 4" xfId="12634" xr:uid="{00000000-0005-0000-0000-00005D310000}"/>
    <cellStyle name="Standard 4 3 6 2 2 5" xfId="12635" xr:uid="{00000000-0005-0000-0000-00005E310000}"/>
    <cellStyle name="Standard 4 3 6 2 3" xfId="12636" xr:uid="{00000000-0005-0000-0000-00005F310000}"/>
    <cellStyle name="Standard 4 3 6 2 3 2" xfId="12637" xr:uid="{00000000-0005-0000-0000-000060310000}"/>
    <cellStyle name="Standard 4 3 6 2 3 3" xfId="12638" xr:uid="{00000000-0005-0000-0000-000061310000}"/>
    <cellStyle name="Standard 4 3 6 2 3 4" xfId="12639" xr:uid="{00000000-0005-0000-0000-000062310000}"/>
    <cellStyle name="Standard 4 3 6 2 4" xfId="12640" xr:uid="{00000000-0005-0000-0000-000063310000}"/>
    <cellStyle name="Standard 4 3 6 2 5" xfId="12641" xr:uid="{00000000-0005-0000-0000-000064310000}"/>
    <cellStyle name="Standard 4 3 6 2 6" xfId="12642" xr:uid="{00000000-0005-0000-0000-000065310000}"/>
    <cellStyle name="Standard 4 3 6 3" xfId="12643" xr:uid="{00000000-0005-0000-0000-000066310000}"/>
    <cellStyle name="Standard 4 3 6 3 2" xfId="12644" xr:uid="{00000000-0005-0000-0000-000067310000}"/>
    <cellStyle name="Standard 4 3 6 3 2 2" xfId="12645" xr:uid="{00000000-0005-0000-0000-000068310000}"/>
    <cellStyle name="Standard 4 3 6 3 2 3" xfId="12646" xr:uid="{00000000-0005-0000-0000-000069310000}"/>
    <cellStyle name="Standard 4 3 6 3 2 4" xfId="12647" xr:uid="{00000000-0005-0000-0000-00006A310000}"/>
    <cellStyle name="Standard 4 3 6 3 3" xfId="12648" xr:uid="{00000000-0005-0000-0000-00006B310000}"/>
    <cellStyle name="Standard 4 3 6 3 4" xfId="12649" xr:uid="{00000000-0005-0000-0000-00006C310000}"/>
    <cellStyle name="Standard 4 3 6 3 5" xfId="12650" xr:uid="{00000000-0005-0000-0000-00006D310000}"/>
    <cellStyle name="Standard 4 3 6 4" xfId="12651" xr:uid="{00000000-0005-0000-0000-00006E310000}"/>
    <cellStyle name="Standard 4 3 6 4 2" xfId="12652" xr:uid="{00000000-0005-0000-0000-00006F310000}"/>
    <cellStyle name="Standard 4 3 6 4 3" xfId="12653" xr:uid="{00000000-0005-0000-0000-000070310000}"/>
    <cellStyle name="Standard 4 3 6 4 4" xfId="12654" xr:uid="{00000000-0005-0000-0000-000071310000}"/>
    <cellStyle name="Standard 4 3 6 5" xfId="12655" xr:uid="{00000000-0005-0000-0000-000072310000}"/>
    <cellStyle name="Standard 4 3 6 5 2" xfId="12656" xr:uid="{00000000-0005-0000-0000-000073310000}"/>
    <cellStyle name="Standard 4 3 6 5 3" xfId="12657" xr:uid="{00000000-0005-0000-0000-000074310000}"/>
    <cellStyle name="Standard 4 3 6 5 4" xfId="12658" xr:uid="{00000000-0005-0000-0000-000075310000}"/>
    <cellStyle name="Standard 4 3 6 6" xfId="12659" xr:uid="{00000000-0005-0000-0000-000076310000}"/>
    <cellStyle name="Standard 4 3 6 7" xfId="12660" xr:uid="{00000000-0005-0000-0000-000077310000}"/>
    <cellStyle name="Standard 4 3 6 8" xfId="12661" xr:uid="{00000000-0005-0000-0000-000078310000}"/>
    <cellStyle name="Standard 4 3 7" xfId="12662" xr:uid="{00000000-0005-0000-0000-000079310000}"/>
    <cellStyle name="Standard 4 3 7 2" xfId="12663" xr:uid="{00000000-0005-0000-0000-00007A310000}"/>
    <cellStyle name="Standard 4 3 7 2 2" xfId="12664" xr:uid="{00000000-0005-0000-0000-00007B310000}"/>
    <cellStyle name="Standard 4 3 7 2 2 2" xfId="12665" xr:uid="{00000000-0005-0000-0000-00007C310000}"/>
    <cellStyle name="Standard 4 3 7 2 2 3" xfId="12666" xr:uid="{00000000-0005-0000-0000-00007D310000}"/>
    <cellStyle name="Standard 4 3 7 2 2 4" xfId="12667" xr:uid="{00000000-0005-0000-0000-00007E310000}"/>
    <cellStyle name="Standard 4 3 7 2 3" xfId="12668" xr:uid="{00000000-0005-0000-0000-00007F310000}"/>
    <cellStyle name="Standard 4 3 7 2 4" xfId="12669" xr:uid="{00000000-0005-0000-0000-000080310000}"/>
    <cellStyle name="Standard 4 3 7 2 5" xfId="12670" xr:uid="{00000000-0005-0000-0000-000081310000}"/>
    <cellStyle name="Standard 4 3 7 3" xfId="12671" xr:uid="{00000000-0005-0000-0000-000082310000}"/>
    <cellStyle name="Standard 4 3 7 3 2" xfId="12672" xr:uid="{00000000-0005-0000-0000-000083310000}"/>
    <cellStyle name="Standard 4 3 7 3 3" xfId="12673" xr:uid="{00000000-0005-0000-0000-000084310000}"/>
    <cellStyle name="Standard 4 3 7 3 4" xfId="12674" xr:uid="{00000000-0005-0000-0000-000085310000}"/>
    <cellStyle name="Standard 4 3 7 4" xfId="12675" xr:uid="{00000000-0005-0000-0000-000086310000}"/>
    <cellStyle name="Standard 4 3 7 5" xfId="12676" xr:uid="{00000000-0005-0000-0000-000087310000}"/>
    <cellStyle name="Standard 4 3 7 6" xfId="12677" xr:uid="{00000000-0005-0000-0000-000088310000}"/>
    <cellStyle name="Standard 4 3 8" xfId="12678" xr:uid="{00000000-0005-0000-0000-000089310000}"/>
    <cellStyle name="Standard 4 3 8 2" xfId="12679" xr:uid="{00000000-0005-0000-0000-00008A310000}"/>
    <cellStyle name="Standard 4 3 8 2 2" xfId="12680" xr:uid="{00000000-0005-0000-0000-00008B310000}"/>
    <cellStyle name="Standard 4 3 8 2 3" xfId="12681" xr:uid="{00000000-0005-0000-0000-00008C310000}"/>
    <cellStyle name="Standard 4 3 8 2 4" xfId="12682" xr:uid="{00000000-0005-0000-0000-00008D310000}"/>
    <cellStyle name="Standard 4 3 8 3" xfId="12683" xr:uid="{00000000-0005-0000-0000-00008E310000}"/>
    <cellStyle name="Standard 4 3 8 4" xfId="12684" xr:uid="{00000000-0005-0000-0000-00008F310000}"/>
    <cellStyle name="Standard 4 3 8 5" xfId="12685" xr:uid="{00000000-0005-0000-0000-000090310000}"/>
    <cellStyle name="Standard 4 3 9" xfId="12686" xr:uid="{00000000-0005-0000-0000-000091310000}"/>
    <cellStyle name="Standard 4 3 9 2" xfId="12687" xr:uid="{00000000-0005-0000-0000-000092310000}"/>
    <cellStyle name="Standard 4 3 9 2 2" xfId="12688" xr:uid="{00000000-0005-0000-0000-000093310000}"/>
    <cellStyle name="Standard 4 3 9 2 3" xfId="12689" xr:uid="{00000000-0005-0000-0000-000094310000}"/>
    <cellStyle name="Standard 4 3 9 2 4" xfId="12690" xr:uid="{00000000-0005-0000-0000-000095310000}"/>
    <cellStyle name="Standard 4 3 9 3" xfId="12691" xr:uid="{00000000-0005-0000-0000-000096310000}"/>
    <cellStyle name="Standard 4 3 9 4" xfId="12692" xr:uid="{00000000-0005-0000-0000-000097310000}"/>
    <cellStyle name="Standard 4 3 9 5" xfId="12693" xr:uid="{00000000-0005-0000-0000-000098310000}"/>
    <cellStyle name="Standard 4 4" xfId="12694" xr:uid="{00000000-0005-0000-0000-000099310000}"/>
    <cellStyle name="Standard 4 5" xfId="12695" xr:uid="{00000000-0005-0000-0000-00009A310000}"/>
    <cellStyle name="Standard 4 5 10" xfId="12696" xr:uid="{00000000-0005-0000-0000-00009B310000}"/>
    <cellStyle name="Standard 4 5 10 2" xfId="12697" xr:uid="{00000000-0005-0000-0000-00009C310000}"/>
    <cellStyle name="Standard 4 5 10 3" xfId="12698" xr:uid="{00000000-0005-0000-0000-00009D310000}"/>
    <cellStyle name="Standard 4 5 10 4" xfId="12699" xr:uid="{00000000-0005-0000-0000-00009E310000}"/>
    <cellStyle name="Standard 4 5 11" xfId="12700" xr:uid="{00000000-0005-0000-0000-00009F310000}"/>
    <cellStyle name="Standard 4 5 11 2" xfId="12701" xr:uid="{00000000-0005-0000-0000-0000A0310000}"/>
    <cellStyle name="Standard 4 5 11 3" xfId="12702" xr:uid="{00000000-0005-0000-0000-0000A1310000}"/>
    <cellStyle name="Standard 4 5 11 4" xfId="12703" xr:uid="{00000000-0005-0000-0000-0000A2310000}"/>
    <cellStyle name="Standard 4 5 12" xfId="12704" xr:uid="{00000000-0005-0000-0000-0000A3310000}"/>
    <cellStyle name="Standard 4 5 13" xfId="12705" xr:uid="{00000000-0005-0000-0000-0000A4310000}"/>
    <cellStyle name="Standard 4 5 14" xfId="12706" xr:uid="{00000000-0005-0000-0000-0000A5310000}"/>
    <cellStyle name="Standard 4 5 2" xfId="12707" xr:uid="{00000000-0005-0000-0000-0000A6310000}"/>
    <cellStyle name="Standard 4 5 2 10" xfId="12708" xr:uid="{00000000-0005-0000-0000-0000A7310000}"/>
    <cellStyle name="Standard 4 5 2 10 2" xfId="12709" xr:uid="{00000000-0005-0000-0000-0000A8310000}"/>
    <cellStyle name="Standard 4 5 2 10 3" xfId="12710" xr:uid="{00000000-0005-0000-0000-0000A9310000}"/>
    <cellStyle name="Standard 4 5 2 10 4" xfId="12711" xr:uid="{00000000-0005-0000-0000-0000AA310000}"/>
    <cellStyle name="Standard 4 5 2 11" xfId="12712" xr:uid="{00000000-0005-0000-0000-0000AB310000}"/>
    <cellStyle name="Standard 4 5 2 12" xfId="12713" xr:uid="{00000000-0005-0000-0000-0000AC310000}"/>
    <cellStyle name="Standard 4 5 2 13" xfId="12714" xr:uid="{00000000-0005-0000-0000-0000AD310000}"/>
    <cellStyle name="Standard 4 5 2 2" xfId="12715" xr:uid="{00000000-0005-0000-0000-0000AE310000}"/>
    <cellStyle name="Standard 4 5 2 2 10" xfId="12716" xr:uid="{00000000-0005-0000-0000-0000AF310000}"/>
    <cellStyle name="Standard 4 5 2 2 2" xfId="12717" xr:uid="{00000000-0005-0000-0000-0000B0310000}"/>
    <cellStyle name="Standard 4 5 2 2 2 2" xfId="12718" xr:uid="{00000000-0005-0000-0000-0000B1310000}"/>
    <cellStyle name="Standard 4 5 2 2 2 2 2" xfId="12719" xr:uid="{00000000-0005-0000-0000-0000B2310000}"/>
    <cellStyle name="Standard 4 5 2 2 2 2 2 2" xfId="12720" xr:uid="{00000000-0005-0000-0000-0000B3310000}"/>
    <cellStyle name="Standard 4 5 2 2 2 2 2 2 2" xfId="12721" xr:uid="{00000000-0005-0000-0000-0000B4310000}"/>
    <cellStyle name="Standard 4 5 2 2 2 2 2 2 3" xfId="12722" xr:uid="{00000000-0005-0000-0000-0000B5310000}"/>
    <cellStyle name="Standard 4 5 2 2 2 2 2 2 4" xfId="12723" xr:uid="{00000000-0005-0000-0000-0000B6310000}"/>
    <cellStyle name="Standard 4 5 2 2 2 2 2 3" xfId="12724" xr:uid="{00000000-0005-0000-0000-0000B7310000}"/>
    <cellStyle name="Standard 4 5 2 2 2 2 2 4" xfId="12725" xr:uid="{00000000-0005-0000-0000-0000B8310000}"/>
    <cellStyle name="Standard 4 5 2 2 2 2 2 5" xfId="12726" xr:uid="{00000000-0005-0000-0000-0000B9310000}"/>
    <cellStyle name="Standard 4 5 2 2 2 2 3" xfId="12727" xr:uid="{00000000-0005-0000-0000-0000BA310000}"/>
    <cellStyle name="Standard 4 5 2 2 2 2 3 2" xfId="12728" xr:uid="{00000000-0005-0000-0000-0000BB310000}"/>
    <cellStyle name="Standard 4 5 2 2 2 2 3 3" xfId="12729" xr:uid="{00000000-0005-0000-0000-0000BC310000}"/>
    <cellStyle name="Standard 4 5 2 2 2 2 3 4" xfId="12730" xr:uid="{00000000-0005-0000-0000-0000BD310000}"/>
    <cellStyle name="Standard 4 5 2 2 2 2 4" xfId="12731" xr:uid="{00000000-0005-0000-0000-0000BE310000}"/>
    <cellStyle name="Standard 4 5 2 2 2 2 5" xfId="12732" xr:uid="{00000000-0005-0000-0000-0000BF310000}"/>
    <cellStyle name="Standard 4 5 2 2 2 2 6" xfId="12733" xr:uid="{00000000-0005-0000-0000-0000C0310000}"/>
    <cellStyle name="Standard 4 5 2 2 2 3" xfId="12734" xr:uid="{00000000-0005-0000-0000-0000C1310000}"/>
    <cellStyle name="Standard 4 5 2 2 2 3 2" xfId="12735" xr:uid="{00000000-0005-0000-0000-0000C2310000}"/>
    <cellStyle name="Standard 4 5 2 2 2 3 2 2" xfId="12736" xr:uid="{00000000-0005-0000-0000-0000C3310000}"/>
    <cellStyle name="Standard 4 5 2 2 2 3 2 3" xfId="12737" xr:uid="{00000000-0005-0000-0000-0000C4310000}"/>
    <cellStyle name="Standard 4 5 2 2 2 3 2 4" xfId="12738" xr:uid="{00000000-0005-0000-0000-0000C5310000}"/>
    <cellStyle name="Standard 4 5 2 2 2 3 3" xfId="12739" xr:uid="{00000000-0005-0000-0000-0000C6310000}"/>
    <cellStyle name="Standard 4 5 2 2 2 3 4" xfId="12740" xr:uid="{00000000-0005-0000-0000-0000C7310000}"/>
    <cellStyle name="Standard 4 5 2 2 2 3 5" xfId="12741" xr:uid="{00000000-0005-0000-0000-0000C8310000}"/>
    <cellStyle name="Standard 4 5 2 2 2 4" xfId="12742" xr:uid="{00000000-0005-0000-0000-0000C9310000}"/>
    <cellStyle name="Standard 4 5 2 2 2 4 2" xfId="12743" xr:uid="{00000000-0005-0000-0000-0000CA310000}"/>
    <cellStyle name="Standard 4 5 2 2 2 4 3" xfId="12744" xr:uid="{00000000-0005-0000-0000-0000CB310000}"/>
    <cellStyle name="Standard 4 5 2 2 2 4 4" xfId="12745" xr:uid="{00000000-0005-0000-0000-0000CC310000}"/>
    <cellStyle name="Standard 4 5 2 2 2 5" xfId="12746" xr:uid="{00000000-0005-0000-0000-0000CD310000}"/>
    <cellStyle name="Standard 4 5 2 2 2 5 2" xfId="12747" xr:uid="{00000000-0005-0000-0000-0000CE310000}"/>
    <cellStyle name="Standard 4 5 2 2 2 5 3" xfId="12748" xr:uid="{00000000-0005-0000-0000-0000CF310000}"/>
    <cellStyle name="Standard 4 5 2 2 2 5 4" xfId="12749" xr:uid="{00000000-0005-0000-0000-0000D0310000}"/>
    <cellStyle name="Standard 4 5 2 2 2 6" xfId="12750" xr:uid="{00000000-0005-0000-0000-0000D1310000}"/>
    <cellStyle name="Standard 4 5 2 2 2 7" xfId="12751" xr:uid="{00000000-0005-0000-0000-0000D2310000}"/>
    <cellStyle name="Standard 4 5 2 2 2 8" xfId="12752" xr:uid="{00000000-0005-0000-0000-0000D3310000}"/>
    <cellStyle name="Standard 4 5 2 2 3" xfId="12753" xr:uid="{00000000-0005-0000-0000-0000D4310000}"/>
    <cellStyle name="Standard 4 5 2 2 3 2" xfId="12754" xr:uid="{00000000-0005-0000-0000-0000D5310000}"/>
    <cellStyle name="Standard 4 5 2 2 3 2 2" xfId="12755" xr:uid="{00000000-0005-0000-0000-0000D6310000}"/>
    <cellStyle name="Standard 4 5 2 2 3 2 2 2" xfId="12756" xr:uid="{00000000-0005-0000-0000-0000D7310000}"/>
    <cellStyle name="Standard 4 5 2 2 3 2 2 2 2" xfId="12757" xr:uid="{00000000-0005-0000-0000-0000D8310000}"/>
    <cellStyle name="Standard 4 5 2 2 3 2 2 2 3" xfId="12758" xr:uid="{00000000-0005-0000-0000-0000D9310000}"/>
    <cellStyle name="Standard 4 5 2 2 3 2 2 2 4" xfId="12759" xr:uid="{00000000-0005-0000-0000-0000DA310000}"/>
    <cellStyle name="Standard 4 5 2 2 3 2 2 3" xfId="12760" xr:uid="{00000000-0005-0000-0000-0000DB310000}"/>
    <cellStyle name="Standard 4 5 2 2 3 2 2 4" xfId="12761" xr:uid="{00000000-0005-0000-0000-0000DC310000}"/>
    <cellStyle name="Standard 4 5 2 2 3 2 2 5" xfId="12762" xr:uid="{00000000-0005-0000-0000-0000DD310000}"/>
    <cellStyle name="Standard 4 5 2 2 3 2 3" xfId="12763" xr:uid="{00000000-0005-0000-0000-0000DE310000}"/>
    <cellStyle name="Standard 4 5 2 2 3 2 3 2" xfId="12764" xr:uid="{00000000-0005-0000-0000-0000DF310000}"/>
    <cellStyle name="Standard 4 5 2 2 3 2 3 3" xfId="12765" xr:uid="{00000000-0005-0000-0000-0000E0310000}"/>
    <cellStyle name="Standard 4 5 2 2 3 2 3 4" xfId="12766" xr:uid="{00000000-0005-0000-0000-0000E1310000}"/>
    <cellStyle name="Standard 4 5 2 2 3 2 4" xfId="12767" xr:uid="{00000000-0005-0000-0000-0000E2310000}"/>
    <cellStyle name="Standard 4 5 2 2 3 2 5" xfId="12768" xr:uid="{00000000-0005-0000-0000-0000E3310000}"/>
    <cellStyle name="Standard 4 5 2 2 3 2 6" xfId="12769" xr:uid="{00000000-0005-0000-0000-0000E4310000}"/>
    <cellStyle name="Standard 4 5 2 2 3 3" xfId="12770" xr:uid="{00000000-0005-0000-0000-0000E5310000}"/>
    <cellStyle name="Standard 4 5 2 2 3 3 2" xfId="12771" xr:uid="{00000000-0005-0000-0000-0000E6310000}"/>
    <cellStyle name="Standard 4 5 2 2 3 3 2 2" xfId="12772" xr:uid="{00000000-0005-0000-0000-0000E7310000}"/>
    <cellStyle name="Standard 4 5 2 2 3 3 2 3" xfId="12773" xr:uid="{00000000-0005-0000-0000-0000E8310000}"/>
    <cellStyle name="Standard 4 5 2 2 3 3 2 4" xfId="12774" xr:uid="{00000000-0005-0000-0000-0000E9310000}"/>
    <cellStyle name="Standard 4 5 2 2 3 3 3" xfId="12775" xr:uid="{00000000-0005-0000-0000-0000EA310000}"/>
    <cellStyle name="Standard 4 5 2 2 3 3 4" xfId="12776" xr:uid="{00000000-0005-0000-0000-0000EB310000}"/>
    <cellStyle name="Standard 4 5 2 2 3 3 5" xfId="12777" xr:uid="{00000000-0005-0000-0000-0000EC310000}"/>
    <cellStyle name="Standard 4 5 2 2 3 4" xfId="12778" xr:uid="{00000000-0005-0000-0000-0000ED310000}"/>
    <cellStyle name="Standard 4 5 2 2 3 4 2" xfId="12779" xr:uid="{00000000-0005-0000-0000-0000EE310000}"/>
    <cellStyle name="Standard 4 5 2 2 3 4 3" xfId="12780" xr:uid="{00000000-0005-0000-0000-0000EF310000}"/>
    <cellStyle name="Standard 4 5 2 2 3 4 4" xfId="12781" xr:uid="{00000000-0005-0000-0000-0000F0310000}"/>
    <cellStyle name="Standard 4 5 2 2 3 5" xfId="12782" xr:uid="{00000000-0005-0000-0000-0000F1310000}"/>
    <cellStyle name="Standard 4 5 2 2 3 5 2" xfId="12783" xr:uid="{00000000-0005-0000-0000-0000F2310000}"/>
    <cellStyle name="Standard 4 5 2 2 3 5 3" xfId="12784" xr:uid="{00000000-0005-0000-0000-0000F3310000}"/>
    <cellStyle name="Standard 4 5 2 2 3 5 4" xfId="12785" xr:uid="{00000000-0005-0000-0000-0000F4310000}"/>
    <cellStyle name="Standard 4 5 2 2 3 6" xfId="12786" xr:uid="{00000000-0005-0000-0000-0000F5310000}"/>
    <cellStyle name="Standard 4 5 2 2 3 7" xfId="12787" xr:uid="{00000000-0005-0000-0000-0000F6310000}"/>
    <cellStyle name="Standard 4 5 2 2 3 8" xfId="12788" xr:uid="{00000000-0005-0000-0000-0000F7310000}"/>
    <cellStyle name="Standard 4 5 2 2 4" xfId="12789" xr:uid="{00000000-0005-0000-0000-0000F8310000}"/>
    <cellStyle name="Standard 4 5 2 2 4 2" xfId="12790" xr:uid="{00000000-0005-0000-0000-0000F9310000}"/>
    <cellStyle name="Standard 4 5 2 2 4 2 2" xfId="12791" xr:uid="{00000000-0005-0000-0000-0000FA310000}"/>
    <cellStyle name="Standard 4 5 2 2 4 2 2 2" xfId="12792" xr:uid="{00000000-0005-0000-0000-0000FB310000}"/>
    <cellStyle name="Standard 4 5 2 2 4 2 2 3" xfId="12793" xr:uid="{00000000-0005-0000-0000-0000FC310000}"/>
    <cellStyle name="Standard 4 5 2 2 4 2 2 4" xfId="12794" xr:uid="{00000000-0005-0000-0000-0000FD310000}"/>
    <cellStyle name="Standard 4 5 2 2 4 2 3" xfId="12795" xr:uid="{00000000-0005-0000-0000-0000FE310000}"/>
    <cellStyle name="Standard 4 5 2 2 4 2 4" xfId="12796" xr:uid="{00000000-0005-0000-0000-0000FF310000}"/>
    <cellStyle name="Standard 4 5 2 2 4 2 5" xfId="12797" xr:uid="{00000000-0005-0000-0000-000000320000}"/>
    <cellStyle name="Standard 4 5 2 2 4 3" xfId="12798" xr:uid="{00000000-0005-0000-0000-000001320000}"/>
    <cellStyle name="Standard 4 5 2 2 4 3 2" xfId="12799" xr:uid="{00000000-0005-0000-0000-000002320000}"/>
    <cellStyle name="Standard 4 5 2 2 4 3 3" xfId="12800" xr:uid="{00000000-0005-0000-0000-000003320000}"/>
    <cellStyle name="Standard 4 5 2 2 4 3 4" xfId="12801" xr:uid="{00000000-0005-0000-0000-000004320000}"/>
    <cellStyle name="Standard 4 5 2 2 4 4" xfId="12802" xr:uid="{00000000-0005-0000-0000-000005320000}"/>
    <cellStyle name="Standard 4 5 2 2 4 5" xfId="12803" xr:uid="{00000000-0005-0000-0000-000006320000}"/>
    <cellStyle name="Standard 4 5 2 2 4 6" xfId="12804" xr:uid="{00000000-0005-0000-0000-000007320000}"/>
    <cellStyle name="Standard 4 5 2 2 5" xfId="12805" xr:uid="{00000000-0005-0000-0000-000008320000}"/>
    <cellStyle name="Standard 4 5 2 2 5 2" xfId="12806" xr:uid="{00000000-0005-0000-0000-000009320000}"/>
    <cellStyle name="Standard 4 5 2 2 5 2 2" xfId="12807" xr:uid="{00000000-0005-0000-0000-00000A320000}"/>
    <cellStyle name="Standard 4 5 2 2 5 2 3" xfId="12808" xr:uid="{00000000-0005-0000-0000-00000B320000}"/>
    <cellStyle name="Standard 4 5 2 2 5 2 4" xfId="12809" xr:uid="{00000000-0005-0000-0000-00000C320000}"/>
    <cellStyle name="Standard 4 5 2 2 5 3" xfId="12810" xr:uid="{00000000-0005-0000-0000-00000D320000}"/>
    <cellStyle name="Standard 4 5 2 2 5 4" xfId="12811" xr:uid="{00000000-0005-0000-0000-00000E320000}"/>
    <cellStyle name="Standard 4 5 2 2 5 5" xfId="12812" xr:uid="{00000000-0005-0000-0000-00000F320000}"/>
    <cellStyle name="Standard 4 5 2 2 6" xfId="12813" xr:uid="{00000000-0005-0000-0000-000010320000}"/>
    <cellStyle name="Standard 4 5 2 2 6 2" xfId="12814" xr:uid="{00000000-0005-0000-0000-000011320000}"/>
    <cellStyle name="Standard 4 5 2 2 6 3" xfId="12815" xr:uid="{00000000-0005-0000-0000-000012320000}"/>
    <cellStyle name="Standard 4 5 2 2 6 4" xfId="12816" xr:uid="{00000000-0005-0000-0000-000013320000}"/>
    <cellStyle name="Standard 4 5 2 2 7" xfId="12817" xr:uid="{00000000-0005-0000-0000-000014320000}"/>
    <cellStyle name="Standard 4 5 2 2 7 2" xfId="12818" xr:uid="{00000000-0005-0000-0000-000015320000}"/>
    <cellStyle name="Standard 4 5 2 2 7 3" xfId="12819" xr:uid="{00000000-0005-0000-0000-000016320000}"/>
    <cellStyle name="Standard 4 5 2 2 7 4" xfId="12820" xr:uid="{00000000-0005-0000-0000-000017320000}"/>
    <cellStyle name="Standard 4 5 2 2 8" xfId="12821" xr:uid="{00000000-0005-0000-0000-000018320000}"/>
    <cellStyle name="Standard 4 5 2 2 9" xfId="12822" xr:uid="{00000000-0005-0000-0000-000019320000}"/>
    <cellStyle name="Standard 4 5 2 3" xfId="12823" xr:uid="{00000000-0005-0000-0000-00001A320000}"/>
    <cellStyle name="Standard 4 5 2 3 2" xfId="12824" xr:uid="{00000000-0005-0000-0000-00001B320000}"/>
    <cellStyle name="Standard 4 5 2 3 2 2" xfId="12825" xr:uid="{00000000-0005-0000-0000-00001C320000}"/>
    <cellStyle name="Standard 4 5 2 3 2 2 2" xfId="12826" xr:uid="{00000000-0005-0000-0000-00001D320000}"/>
    <cellStyle name="Standard 4 5 2 3 2 2 2 2" xfId="12827" xr:uid="{00000000-0005-0000-0000-00001E320000}"/>
    <cellStyle name="Standard 4 5 2 3 2 2 2 3" xfId="12828" xr:uid="{00000000-0005-0000-0000-00001F320000}"/>
    <cellStyle name="Standard 4 5 2 3 2 2 2 4" xfId="12829" xr:uid="{00000000-0005-0000-0000-000020320000}"/>
    <cellStyle name="Standard 4 5 2 3 2 2 3" xfId="12830" xr:uid="{00000000-0005-0000-0000-000021320000}"/>
    <cellStyle name="Standard 4 5 2 3 2 2 4" xfId="12831" xr:uid="{00000000-0005-0000-0000-000022320000}"/>
    <cellStyle name="Standard 4 5 2 3 2 2 5" xfId="12832" xr:uid="{00000000-0005-0000-0000-000023320000}"/>
    <cellStyle name="Standard 4 5 2 3 2 3" xfId="12833" xr:uid="{00000000-0005-0000-0000-000024320000}"/>
    <cellStyle name="Standard 4 5 2 3 2 3 2" xfId="12834" xr:uid="{00000000-0005-0000-0000-000025320000}"/>
    <cellStyle name="Standard 4 5 2 3 2 3 3" xfId="12835" xr:uid="{00000000-0005-0000-0000-000026320000}"/>
    <cellStyle name="Standard 4 5 2 3 2 3 4" xfId="12836" xr:uid="{00000000-0005-0000-0000-000027320000}"/>
    <cellStyle name="Standard 4 5 2 3 2 4" xfId="12837" xr:uid="{00000000-0005-0000-0000-000028320000}"/>
    <cellStyle name="Standard 4 5 2 3 2 5" xfId="12838" xr:uid="{00000000-0005-0000-0000-000029320000}"/>
    <cellStyle name="Standard 4 5 2 3 2 6" xfId="12839" xr:uid="{00000000-0005-0000-0000-00002A320000}"/>
    <cellStyle name="Standard 4 5 2 3 3" xfId="12840" xr:uid="{00000000-0005-0000-0000-00002B320000}"/>
    <cellStyle name="Standard 4 5 2 3 3 2" xfId="12841" xr:uid="{00000000-0005-0000-0000-00002C320000}"/>
    <cellStyle name="Standard 4 5 2 3 3 2 2" xfId="12842" xr:uid="{00000000-0005-0000-0000-00002D320000}"/>
    <cellStyle name="Standard 4 5 2 3 3 2 3" xfId="12843" xr:uid="{00000000-0005-0000-0000-00002E320000}"/>
    <cellStyle name="Standard 4 5 2 3 3 2 4" xfId="12844" xr:uid="{00000000-0005-0000-0000-00002F320000}"/>
    <cellStyle name="Standard 4 5 2 3 3 3" xfId="12845" xr:uid="{00000000-0005-0000-0000-000030320000}"/>
    <cellStyle name="Standard 4 5 2 3 3 4" xfId="12846" xr:uid="{00000000-0005-0000-0000-000031320000}"/>
    <cellStyle name="Standard 4 5 2 3 3 5" xfId="12847" xr:uid="{00000000-0005-0000-0000-000032320000}"/>
    <cellStyle name="Standard 4 5 2 3 4" xfId="12848" xr:uid="{00000000-0005-0000-0000-000033320000}"/>
    <cellStyle name="Standard 4 5 2 3 4 2" xfId="12849" xr:uid="{00000000-0005-0000-0000-000034320000}"/>
    <cellStyle name="Standard 4 5 2 3 4 3" xfId="12850" xr:uid="{00000000-0005-0000-0000-000035320000}"/>
    <cellStyle name="Standard 4 5 2 3 4 4" xfId="12851" xr:uid="{00000000-0005-0000-0000-000036320000}"/>
    <cellStyle name="Standard 4 5 2 3 5" xfId="12852" xr:uid="{00000000-0005-0000-0000-000037320000}"/>
    <cellStyle name="Standard 4 5 2 3 5 2" xfId="12853" xr:uid="{00000000-0005-0000-0000-000038320000}"/>
    <cellStyle name="Standard 4 5 2 3 5 3" xfId="12854" xr:uid="{00000000-0005-0000-0000-000039320000}"/>
    <cellStyle name="Standard 4 5 2 3 5 4" xfId="12855" xr:uid="{00000000-0005-0000-0000-00003A320000}"/>
    <cellStyle name="Standard 4 5 2 3 6" xfId="12856" xr:uid="{00000000-0005-0000-0000-00003B320000}"/>
    <cellStyle name="Standard 4 5 2 3 7" xfId="12857" xr:uid="{00000000-0005-0000-0000-00003C320000}"/>
    <cellStyle name="Standard 4 5 2 3 8" xfId="12858" xr:uid="{00000000-0005-0000-0000-00003D320000}"/>
    <cellStyle name="Standard 4 5 2 4" xfId="12859" xr:uid="{00000000-0005-0000-0000-00003E320000}"/>
    <cellStyle name="Standard 4 5 2 4 2" xfId="12860" xr:uid="{00000000-0005-0000-0000-00003F320000}"/>
    <cellStyle name="Standard 4 5 2 4 2 2" xfId="12861" xr:uid="{00000000-0005-0000-0000-000040320000}"/>
    <cellStyle name="Standard 4 5 2 4 2 2 2" xfId="12862" xr:uid="{00000000-0005-0000-0000-000041320000}"/>
    <cellStyle name="Standard 4 5 2 4 2 2 2 2" xfId="12863" xr:uid="{00000000-0005-0000-0000-000042320000}"/>
    <cellStyle name="Standard 4 5 2 4 2 2 2 3" xfId="12864" xr:uid="{00000000-0005-0000-0000-000043320000}"/>
    <cellStyle name="Standard 4 5 2 4 2 2 2 4" xfId="12865" xr:uid="{00000000-0005-0000-0000-000044320000}"/>
    <cellStyle name="Standard 4 5 2 4 2 2 3" xfId="12866" xr:uid="{00000000-0005-0000-0000-000045320000}"/>
    <cellStyle name="Standard 4 5 2 4 2 2 4" xfId="12867" xr:uid="{00000000-0005-0000-0000-000046320000}"/>
    <cellStyle name="Standard 4 5 2 4 2 2 5" xfId="12868" xr:uid="{00000000-0005-0000-0000-000047320000}"/>
    <cellStyle name="Standard 4 5 2 4 2 3" xfId="12869" xr:uid="{00000000-0005-0000-0000-000048320000}"/>
    <cellStyle name="Standard 4 5 2 4 2 3 2" xfId="12870" xr:uid="{00000000-0005-0000-0000-000049320000}"/>
    <cellStyle name="Standard 4 5 2 4 2 3 3" xfId="12871" xr:uid="{00000000-0005-0000-0000-00004A320000}"/>
    <cellStyle name="Standard 4 5 2 4 2 3 4" xfId="12872" xr:uid="{00000000-0005-0000-0000-00004B320000}"/>
    <cellStyle name="Standard 4 5 2 4 2 4" xfId="12873" xr:uid="{00000000-0005-0000-0000-00004C320000}"/>
    <cellStyle name="Standard 4 5 2 4 2 5" xfId="12874" xr:uid="{00000000-0005-0000-0000-00004D320000}"/>
    <cellStyle name="Standard 4 5 2 4 2 6" xfId="12875" xr:uid="{00000000-0005-0000-0000-00004E320000}"/>
    <cellStyle name="Standard 4 5 2 4 3" xfId="12876" xr:uid="{00000000-0005-0000-0000-00004F320000}"/>
    <cellStyle name="Standard 4 5 2 4 3 2" xfId="12877" xr:uid="{00000000-0005-0000-0000-000050320000}"/>
    <cellStyle name="Standard 4 5 2 4 3 2 2" xfId="12878" xr:uid="{00000000-0005-0000-0000-000051320000}"/>
    <cellStyle name="Standard 4 5 2 4 3 2 3" xfId="12879" xr:uid="{00000000-0005-0000-0000-000052320000}"/>
    <cellStyle name="Standard 4 5 2 4 3 2 4" xfId="12880" xr:uid="{00000000-0005-0000-0000-000053320000}"/>
    <cellStyle name="Standard 4 5 2 4 3 3" xfId="12881" xr:uid="{00000000-0005-0000-0000-000054320000}"/>
    <cellStyle name="Standard 4 5 2 4 3 4" xfId="12882" xr:uid="{00000000-0005-0000-0000-000055320000}"/>
    <cellStyle name="Standard 4 5 2 4 3 5" xfId="12883" xr:uid="{00000000-0005-0000-0000-000056320000}"/>
    <cellStyle name="Standard 4 5 2 4 4" xfId="12884" xr:uid="{00000000-0005-0000-0000-000057320000}"/>
    <cellStyle name="Standard 4 5 2 4 4 2" xfId="12885" xr:uid="{00000000-0005-0000-0000-000058320000}"/>
    <cellStyle name="Standard 4 5 2 4 4 3" xfId="12886" xr:uid="{00000000-0005-0000-0000-000059320000}"/>
    <cellStyle name="Standard 4 5 2 4 4 4" xfId="12887" xr:uid="{00000000-0005-0000-0000-00005A320000}"/>
    <cellStyle name="Standard 4 5 2 4 5" xfId="12888" xr:uid="{00000000-0005-0000-0000-00005B320000}"/>
    <cellStyle name="Standard 4 5 2 4 5 2" xfId="12889" xr:uid="{00000000-0005-0000-0000-00005C320000}"/>
    <cellStyle name="Standard 4 5 2 4 5 3" xfId="12890" xr:uid="{00000000-0005-0000-0000-00005D320000}"/>
    <cellStyle name="Standard 4 5 2 4 5 4" xfId="12891" xr:uid="{00000000-0005-0000-0000-00005E320000}"/>
    <cellStyle name="Standard 4 5 2 4 6" xfId="12892" xr:uid="{00000000-0005-0000-0000-00005F320000}"/>
    <cellStyle name="Standard 4 5 2 4 7" xfId="12893" xr:uid="{00000000-0005-0000-0000-000060320000}"/>
    <cellStyle name="Standard 4 5 2 4 8" xfId="12894" xr:uid="{00000000-0005-0000-0000-000061320000}"/>
    <cellStyle name="Standard 4 5 2 5" xfId="12895" xr:uid="{00000000-0005-0000-0000-000062320000}"/>
    <cellStyle name="Standard 4 5 2 5 2" xfId="12896" xr:uid="{00000000-0005-0000-0000-000063320000}"/>
    <cellStyle name="Standard 4 5 2 5 2 2" xfId="12897" xr:uid="{00000000-0005-0000-0000-000064320000}"/>
    <cellStyle name="Standard 4 5 2 5 2 2 2" xfId="12898" xr:uid="{00000000-0005-0000-0000-000065320000}"/>
    <cellStyle name="Standard 4 5 2 5 2 2 3" xfId="12899" xr:uid="{00000000-0005-0000-0000-000066320000}"/>
    <cellStyle name="Standard 4 5 2 5 2 2 4" xfId="12900" xr:uid="{00000000-0005-0000-0000-000067320000}"/>
    <cellStyle name="Standard 4 5 2 5 2 3" xfId="12901" xr:uid="{00000000-0005-0000-0000-000068320000}"/>
    <cellStyle name="Standard 4 5 2 5 2 4" xfId="12902" xr:uid="{00000000-0005-0000-0000-000069320000}"/>
    <cellStyle name="Standard 4 5 2 5 2 5" xfId="12903" xr:uid="{00000000-0005-0000-0000-00006A320000}"/>
    <cellStyle name="Standard 4 5 2 5 3" xfId="12904" xr:uid="{00000000-0005-0000-0000-00006B320000}"/>
    <cellStyle name="Standard 4 5 2 5 3 2" xfId="12905" xr:uid="{00000000-0005-0000-0000-00006C320000}"/>
    <cellStyle name="Standard 4 5 2 5 3 3" xfId="12906" xr:uid="{00000000-0005-0000-0000-00006D320000}"/>
    <cellStyle name="Standard 4 5 2 5 3 4" xfId="12907" xr:uid="{00000000-0005-0000-0000-00006E320000}"/>
    <cellStyle name="Standard 4 5 2 5 4" xfId="12908" xr:uid="{00000000-0005-0000-0000-00006F320000}"/>
    <cellStyle name="Standard 4 5 2 5 5" xfId="12909" xr:uid="{00000000-0005-0000-0000-000070320000}"/>
    <cellStyle name="Standard 4 5 2 5 6" xfId="12910" xr:uid="{00000000-0005-0000-0000-000071320000}"/>
    <cellStyle name="Standard 4 5 2 6" xfId="12911" xr:uid="{00000000-0005-0000-0000-000072320000}"/>
    <cellStyle name="Standard 4 5 2 6 2" xfId="12912" xr:uid="{00000000-0005-0000-0000-000073320000}"/>
    <cellStyle name="Standard 4 5 2 6 2 2" xfId="12913" xr:uid="{00000000-0005-0000-0000-000074320000}"/>
    <cellStyle name="Standard 4 5 2 6 2 3" xfId="12914" xr:uid="{00000000-0005-0000-0000-000075320000}"/>
    <cellStyle name="Standard 4 5 2 6 2 4" xfId="12915" xr:uid="{00000000-0005-0000-0000-000076320000}"/>
    <cellStyle name="Standard 4 5 2 6 3" xfId="12916" xr:uid="{00000000-0005-0000-0000-000077320000}"/>
    <cellStyle name="Standard 4 5 2 6 4" xfId="12917" xr:uid="{00000000-0005-0000-0000-000078320000}"/>
    <cellStyle name="Standard 4 5 2 6 5" xfId="12918" xr:uid="{00000000-0005-0000-0000-000079320000}"/>
    <cellStyle name="Standard 4 5 2 7" xfId="12919" xr:uid="{00000000-0005-0000-0000-00007A320000}"/>
    <cellStyle name="Standard 4 5 2 7 2" xfId="12920" xr:uid="{00000000-0005-0000-0000-00007B320000}"/>
    <cellStyle name="Standard 4 5 2 7 2 2" xfId="12921" xr:uid="{00000000-0005-0000-0000-00007C320000}"/>
    <cellStyle name="Standard 4 5 2 7 2 3" xfId="12922" xr:uid="{00000000-0005-0000-0000-00007D320000}"/>
    <cellStyle name="Standard 4 5 2 7 2 4" xfId="12923" xr:uid="{00000000-0005-0000-0000-00007E320000}"/>
    <cellStyle name="Standard 4 5 2 7 3" xfId="12924" xr:uid="{00000000-0005-0000-0000-00007F320000}"/>
    <cellStyle name="Standard 4 5 2 7 4" xfId="12925" xr:uid="{00000000-0005-0000-0000-000080320000}"/>
    <cellStyle name="Standard 4 5 2 7 5" xfId="12926" xr:uid="{00000000-0005-0000-0000-000081320000}"/>
    <cellStyle name="Standard 4 5 2 8" xfId="12927" xr:uid="{00000000-0005-0000-0000-000082320000}"/>
    <cellStyle name="Standard 4 5 2 8 2" xfId="12928" xr:uid="{00000000-0005-0000-0000-000083320000}"/>
    <cellStyle name="Standard 4 5 2 8 3" xfId="12929" xr:uid="{00000000-0005-0000-0000-000084320000}"/>
    <cellStyle name="Standard 4 5 2 8 4" xfId="12930" xr:uid="{00000000-0005-0000-0000-000085320000}"/>
    <cellStyle name="Standard 4 5 2 9" xfId="12931" xr:uid="{00000000-0005-0000-0000-000086320000}"/>
    <cellStyle name="Standard 4 5 2 9 2" xfId="12932" xr:uid="{00000000-0005-0000-0000-000087320000}"/>
    <cellStyle name="Standard 4 5 2 9 3" xfId="12933" xr:uid="{00000000-0005-0000-0000-000088320000}"/>
    <cellStyle name="Standard 4 5 2 9 4" xfId="12934" xr:uid="{00000000-0005-0000-0000-000089320000}"/>
    <cellStyle name="Standard 4 5 3" xfId="12935" xr:uid="{00000000-0005-0000-0000-00008A320000}"/>
    <cellStyle name="Standard 4 5 3 10" xfId="12936" xr:uid="{00000000-0005-0000-0000-00008B320000}"/>
    <cellStyle name="Standard 4 5 3 2" xfId="12937" xr:uid="{00000000-0005-0000-0000-00008C320000}"/>
    <cellStyle name="Standard 4 5 3 2 2" xfId="12938" xr:uid="{00000000-0005-0000-0000-00008D320000}"/>
    <cellStyle name="Standard 4 5 3 2 2 2" xfId="12939" xr:uid="{00000000-0005-0000-0000-00008E320000}"/>
    <cellStyle name="Standard 4 5 3 2 2 2 2" xfId="12940" xr:uid="{00000000-0005-0000-0000-00008F320000}"/>
    <cellStyle name="Standard 4 5 3 2 2 2 2 2" xfId="12941" xr:uid="{00000000-0005-0000-0000-000090320000}"/>
    <cellStyle name="Standard 4 5 3 2 2 2 2 3" xfId="12942" xr:uid="{00000000-0005-0000-0000-000091320000}"/>
    <cellStyle name="Standard 4 5 3 2 2 2 2 4" xfId="12943" xr:uid="{00000000-0005-0000-0000-000092320000}"/>
    <cellStyle name="Standard 4 5 3 2 2 2 3" xfId="12944" xr:uid="{00000000-0005-0000-0000-000093320000}"/>
    <cellStyle name="Standard 4 5 3 2 2 2 4" xfId="12945" xr:uid="{00000000-0005-0000-0000-000094320000}"/>
    <cellStyle name="Standard 4 5 3 2 2 2 5" xfId="12946" xr:uid="{00000000-0005-0000-0000-000095320000}"/>
    <cellStyle name="Standard 4 5 3 2 2 3" xfId="12947" xr:uid="{00000000-0005-0000-0000-000096320000}"/>
    <cellStyle name="Standard 4 5 3 2 2 3 2" xfId="12948" xr:uid="{00000000-0005-0000-0000-000097320000}"/>
    <cellStyle name="Standard 4 5 3 2 2 3 3" xfId="12949" xr:uid="{00000000-0005-0000-0000-000098320000}"/>
    <cellStyle name="Standard 4 5 3 2 2 3 4" xfId="12950" xr:uid="{00000000-0005-0000-0000-000099320000}"/>
    <cellStyle name="Standard 4 5 3 2 2 4" xfId="12951" xr:uid="{00000000-0005-0000-0000-00009A320000}"/>
    <cellStyle name="Standard 4 5 3 2 2 5" xfId="12952" xr:uid="{00000000-0005-0000-0000-00009B320000}"/>
    <cellStyle name="Standard 4 5 3 2 2 6" xfId="12953" xr:uid="{00000000-0005-0000-0000-00009C320000}"/>
    <cellStyle name="Standard 4 5 3 2 3" xfId="12954" xr:uid="{00000000-0005-0000-0000-00009D320000}"/>
    <cellStyle name="Standard 4 5 3 2 3 2" xfId="12955" xr:uid="{00000000-0005-0000-0000-00009E320000}"/>
    <cellStyle name="Standard 4 5 3 2 3 2 2" xfId="12956" xr:uid="{00000000-0005-0000-0000-00009F320000}"/>
    <cellStyle name="Standard 4 5 3 2 3 2 3" xfId="12957" xr:uid="{00000000-0005-0000-0000-0000A0320000}"/>
    <cellStyle name="Standard 4 5 3 2 3 2 4" xfId="12958" xr:uid="{00000000-0005-0000-0000-0000A1320000}"/>
    <cellStyle name="Standard 4 5 3 2 3 3" xfId="12959" xr:uid="{00000000-0005-0000-0000-0000A2320000}"/>
    <cellStyle name="Standard 4 5 3 2 3 4" xfId="12960" xr:uid="{00000000-0005-0000-0000-0000A3320000}"/>
    <cellStyle name="Standard 4 5 3 2 3 5" xfId="12961" xr:uid="{00000000-0005-0000-0000-0000A4320000}"/>
    <cellStyle name="Standard 4 5 3 2 4" xfId="12962" xr:uid="{00000000-0005-0000-0000-0000A5320000}"/>
    <cellStyle name="Standard 4 5 3 2 4 2" xfId="12963" xr:uid="{00000000-0005-0000-0000-0000A6320000}"/>
    <cellStyle name="Standard 4 5 3 2 4 3" xfId="12964" xr:uid="{00000000-0005-0000-0000-0000A7320000}"/>
    <cellStyle name="Standard 4 5 3 2 4 4" xfId="12965" xr:uid="{00000000-0005-0000-0000-0000A8320000}"/>
    <cellStyle name="Standard 4 5 3 2 5" xfId="12966" xr:uid="{00000000-0005-0000-0000-0000A9320000}"/>
    <cellStyle name="Standard 4 5 3 2 5 2" xfId="12967" xr:uid="{00000000-0005-0000-0000-0000AA320000}"/>
    <cellStyle name="Standard 4 5 3 2 5 3" xfId="12968" xr:uid="{00000000-0005-0000-0000-0000AB320000}"/>
    <cellStyle name="Standard 4 5 3 2 5 4" xfId="12969" xr:uid="{00000000-0005-0000-0000-0000AC320000}"/>
    <cellStyle name="Standard 4 5 3 2 6" xfId="12970" xr:uid="{00000000-0005-0000-0000-0000AD320000}"/>
    <cellStyle name="Standard 4 5 3 2 7" xfId="12971" xr:uid="{00000000-0005-0000-0000-0000AE320000}"/>
    <cellStyle name="Standard 4 5 3 2 8" xfId="12972" xr:uid="{00000000-0005-0000-0000-0000AF320000}"/>
    <cellStyle name="Standard 4 5 3 3" xfId="12973" xr:uid="{00000000-0005-0000-0000-0000B0320000}"/>
    <cellStyle name="Standard 4 5 3 3 2" xfId="12974" xr:uid="{00000000-0005-0000-0000-0000B1320000}"/>
    <cellStyle name="Standard 4 5 3 3 2 2" xfId="12975" xr:uid="{00000000-0005-0000-0000-0000B2320000}"/>
    <cellStyle name="Standard 4 5 3 3 2 2 2" xfId="12976" xr:uid="{00000000-0005-0000-0000-0000B3320000}"/>
    <cellStyle name="Standard 4 5 3 3 2 2 2 2" xfId="12977" xr:uid="{00000000-0005-0000-0000-0000B4320000}"/>
    <cellStyle name="Standard 4 5 3 3 2 2 2 3" xfId="12978" xr:uid="{00000000-0005-0000-0000-0000B5320000}"/>
    <cellStyle name="Standard 4 5 3 3 2 2 2 4" xfId="12979" xr:uid="{00000000-0005-0000-0000-0000B6320000}"/>
    <cellStyle name="Standard 4 5 3 3 2 2 3" xfId="12980" xr:uid="{00000000-0005-0000-0000-0000B7320000}"/>
    <cellStyle name="Standard 4 5 3 3 2 2 4" xfId="12981" xr:uid="{00000000-0005-0000-0000-0000B8320000}"/>
    <cellStyle name="Standard 4 5 3 3 2 2 5" xfId="12982" xr:uid="{00000000-0005-0000-0000-0000B9320000}"/>
    <cellStyle name="Standard 4 5 3 3 2 3" xfId="12983" xr:uid="{00000000-0005-0000-0000-0000BA320000}"/>
    <cellStyle name="Standard 4 5 3 3 2 3 2" xfId="12984" xr:uid="{00000000-0005-0000-0000-0000BB320000}"/>
    <cellStyle name="Standard 4 5 3 3 2 3 3" xfId="12985" xr:uid="{00000000-0005-0000-0000-0000BC320000}"/>
    <cellStyle name="Standard 4 5 3 3 2 3 4" xfId="12986" xr:uid="{00000000-0005-0000-0000-0000BD320000}"/>
    <cellStyle name="Standard 4 5 3 3 2 4" xfId="12987" xr:uid="{00000000-0005-0000-0000-0000BE320000}"/>
    <cellStyle name="Standard 4 5 3 3 2 5" xfId="12988" xr:uid="{00000000-0005-0000-0000-0000BF320000}"/>
    <cellStyle name="Standard 4 5 3 3 2 6" xfId="12989" xr:uid="{00000000-0005-0000-0000-0000C0320000}"/>
    <cellStyle name="Standard 4 5 3 3 3" xfId="12990" xr:uid="{00000000-0005-0000-0000-0000C1320000}"/>
    <cellStyle name="Standard 4 5 3 3 3 2" xfId="12991" xr:uid="{00000000-0005-0000-0000-0000C2320000}"/>
    <cellStyle name="Standard 4 5 3 3 3 2 2" xfId="12992" xr:uid="{00000000-0005-0000-0000-0000C3320000}"/>
    <cellStyle name="Standard 4 5 3 3 3 2 3" xfId="12993" xr:uid="{00000000-0005-0000-0000-0000C4320000}"/>
    <cellStyle name="Standard 4 5 3 3 3 2 4" xfId="12994" xr:uid="{00000000-0005-0000-0000-0000C5320000}"/>
    <cellStyle name="Standard 4 5 3 3 3 3" xfId="12995" xr:uid="{00000000-0005-0000-0000-0000C6320000}"/>
    <cellStyle name="Standard 4 5 3 3 3 4" xfId="12996" xr:uid="{00000000-0005-0000-0000-0000C7320000}"/>
    <cellStyle name="Standard 4 5 3 3 3 5" xfId="12997" xr:uid="{00000000-0005-0000-0000-0000C8320000}"/>
    <cellStyle name="Standard 4 5 3 3 4" xfId="12998" xr:uid="{00000000-0005-0000-0000-0000C9320000}"/>
    <cellStyle name="Standard 4 5 3 3 4 2" xfId="12999" xr:uid="{00000000-0005-0000-0000-0000CA320000}"/>
    <cellStyle name="Standard 4 5 3 3 4 3" xfId="13000" xr:uid="{00000000-0005-0000-0000-0000CB320000}"/>
    <cellStyle name="Standard 4 5 3 3 4 4" xfId="13001" xr:uid="{00000000-0005-0000-0000-0000CC320000}"/>
    <cellStyle name="Standard 4 5 3 3 5" xfId="13002" xr:uid="{00000000-0005-0000-0000-0000CD320000}"/>
    <cellStyle name="Standard 4 5 3 3 5 2" xfId="13003" xr:uid="{00000000-0005-0000-0000-0000CE320000}"/>
    <cellStyle name="Standard 4 5 3 3 5 3" xfId="13004" xr:uid="{00000000-0005-0000-0000-0000CF320000}"/>
    <cellStyle name="Standard 4 5 3 3 5 4" xfId="13005" xr:uid="{00000000-0005-0000-0000-0000D0320000}"/>
    <cellStyle name="Standard 4 5 3 3 6" xfId="13006" xr:uid="{00000000-0005-0000-0000-0000D1320000}"/>
    <cellStyle name="Standard 4 5 3 3 7" xfId="13007" xr:uid="{00000000-0005-0000-0000-0000D2320000}"/>
    <cellStyle name="Standard 4 5 3 3 8" xfId="13008" xr:uid="{00000000-0005-0000-0000-0000D3320000}"/>
    <cellStyle name="Standard 4 5 3 4" xfId="13009" xr:uid="{00000000-0005-0000-0000-0000D4320000}"/>
    <cellStyle name="Standard 4 5 3 4 2" xfId="13010" xr:uid="{00000000-0005-0000-0000-0000D5320000}"/>
    <cellStyle name="Standard 4 5 3 4 2 2" xfId="13011" xr:uid="{00000000-0005-0000-0000-0000D6320000}"/>
    <cellStyle name="Standard 4 5 3 4 2 2 2" xfId="13012" xr:uid="{00000000-0005-0000-0000-0000D7320000}"/>
    <cellStyle name="Standard 4 5 3 4 2 2 3" xfId="13013" xr:uid="{00000000-0005-0000-0000-0000D8320000}"/>
    <cellStyle name="Standard 4 5 3 4 2 2 4" xfId="13014" xr:uid="{00000000-0005-0000-0000-0000D9320000}"/>
    <cellStyle name="Standard 4 5 3 4 2 3" xfId="13015" xr:uid="{00000000-0005-0000-0000-0000DA320000}"/>
    <cellStyle name="Standard 4 5 3 4 2 4" xfId="13016" xr:uid="{00000000-0005-0000-0000-0000DB320000}"/>
    <cellStyle name="Standard 4 5 3 4 2 5" xfId="13017" xr:uid="{00000000-0005-0000-0000-0000DC320000}"/>
    <cellStyle name="Standard 4 5 3 4 3" xfId="13018" xr:uid="{00000000-0005-0000-0000-0000DD320000}"/>
    <cellStyle name="Standard 4 5 3 4 3 2" xfId="13019" xr:uid="{00000000-0005-0000-0000-0000DE320000}"/>
    <cellStyle name="Standard 4 5 3 4 3 3" xfId="13020" xr:uid="{00000000-0005-0000-0000-0000DF320000}"/>
    <cellStyle name="Standard 4 5 3 4 3 4" xfId="13021" xr:uid="{00000000-0005-0000-0000-0000E0320000}"/>
    <cellStyle name="Standard 4 5 3 4 4" xfId="13022" xr:uid="{00000000-0005-0000-0000-0000E1320000}"/>
    <cellStyle name="Standard 4 5 3 4 5" xfId="13023" xr:uid="{00000000-0005-0000-0000-0000E2320000}"/>
    <cellStyle name="Standard 4 5 3 4 6" xfId="13024" xr:uid="{00000000-0005-0000-0000-0000E3320000}"/>
    <cellStyle name="Standard 4 5 3 5" xfId="13025" xr:uid="{00000000-0005-0000-0000-0000E4320000}"/>
    <cellStyle name="Standard 4 5 3 5 2" xfId="13026" xr:uid="{00000000-0005-0000-0000-0000E5320000}"/>
    <cellStyle name="Standard 4 5 3 5 2 2" xfId="13027" xr:uid="{00000000-0005-0000-0000-0000E6320000}"/>
    <cellStyle name="Standard 4 5 3 5 2 3" xfId="13028" xr:uid="{00000000-0005-0000-0000-0000E7320000}"/>
    <cellStyle name="Standard 4 5 3 5 2 4" xfId="13029" xr:uid="{00000000-0005-0000-0000-0000E8320000}"/>
    <cellStyle name="Standard 4 5 3 5 3" xfId="13030" xr:uid="{00000000-0005-0000-0000-0000E9320000}"/>
    <cellStyle name="Standard 4 5 3 5 4" xfId="13031" xr:uid="{00000000-0005-0000-0000-0000EA320000}"/>
    <cellStyle name="Standard 4 5 3 5 5" xfId="13032" xr:uid="{00000000-0005-0000-0000-0000EB320000}"/>
    <cellStyle name="Standard 4 5 3 6" xfId="13033" xr:uid="{00000000-0005-0000-0000-0000EC320000}"/>
    <cellStyle name="Standard 4 5 3 6 2" xfId="13034" xr:uid="{00000000-0005-0000-0000-0000ED320000}"/>
    <cellStyle name="Standard 4 5 3 6 3" xfId="13035" xr:uid="{00000000-0005-0000-0000-0000EE320000}"/>
    <cellStyle name="Standard 4 5 3 6 4" xfId="13036" xr:uid="{00000000-0005-0000-0000-0000EF320000}"/>
    <cellStyle name="Standard 4 5 3 7" xfId="13037" xr:uid="{00000000-0005-0000-0000-0000F0320000}"/>
    <cellStyle name="Standard 4 5 3 7 2" xfId="13038" xr:uid="{00000000-0005-0000-0000-0000F1320000}"/>
    <cellStyle name="Standard 4 5 3 7 3" xfId="13039" xr:uid="{00000000-0005-0000-0000-0000F2320000}"/>
    <cellStyle name="Standard 4 5 3 7 4" xfId="13040" xr:uid="{00000000-0005-0000-0000-0000F3320000}"/>
    <cellStyle name="Standard 4 5 3 8" xfId="13041" xr:uid="{00000000-0005-0000-0000-0000F4320000}"/>
    <cellStyle name="Standard 4 5 3 9" xfId="13042" xr:uid="{00000000-0005-0000-0000-0000F5320000}"/>
    <cellStyle name="Standard 4 5 4" xfId="13043" xr:uid="{00000000-0005-0000-0000-0000F6320000}"/>
    <cellStyle name="Standard 4 5 4 2" xfId="13044" xr:uid="{00000000-0005-0000-0000-0000F7320000}"/>
    <cellStyle name="Standard 4 5 4 2 2" xfId="13045" xr:uid="{00000000-0005-0000-0000-0000F8320000}"/>
    <cellStyle name="Standard 4 5 4 2 2 2" xfId="13046" xr:uid="{00000000-0005-0000-0000-0000F9320000}"/>
    <cellStyle name="Standard 4 5 4 2 2 2 2" xfId="13047" xr:uid="{00000000-0005-0000-0000-0000FA320000}"/>
    <cellStyle name="Standard 4 5 4 2 2 2 3" xfId="13048" xr:uid="{00000000-0005-0000-0000-0000FB320000}"/>
    <cellStyle name="Standard 4 5 4 2 2 2 4" xfId="13049" xr:uid="{00000000-0005-0000-0000-0000FC320000}"/>
    <cellStyle name="Standard 4 5 4 2 2 3" xfId="13050" xr:uid="{00000000-0005-0000-0000-0000FD320000}"/>
    <cellStyle name="Standard 4 5 4 2 2 4" xfId="13051" xr:uid="{00000000-0005-0000-0000-0000FE320000}"/>
    <cellStyle name="Standard 4 5 4 2 2 5" xfId="13052" xr:uid="{00000000-0005-0000-0000-0000FF320000}"/>
    <cellStyle name="Standard 4 5 4 2 3" xfId="13053" xr:uid="{00000000-0005-0000-0000-000000330000}"/>
    <cellStyle name="Standard 4 5 4 2 3 2" xfId="13054" xr:uid="{00000000-0005-0000-0000-000001330000}"/>
    <cellStyle name="Standard 4 5 4 2 3 3" xfId="13055" xr:uid="{00000000-0005-0000-0000-000002330000}"/>
    <cellStyle name="Standard 4 5 4 2 3 4" xfId="13056" xr:uid="{00000000-0005-0000-0000-000003330000}"/>
    <cellStyle name="Standard 4 5 4 2 4" xfId="13057" xr:uid="{00000000-0005-0000-0000-000004330000}"/>
    <cellStyle name="Standard 4 5 4 2 5" xfId="13058" xr:uid="{00000000-0005-0000-0000-000005330000}"/>
    <cellStyle name="Standard 4 5 4 2 6" xfId="13059" xr:uid="{00000000-0005-0000-0000-000006330000}"/>
    <cellStyle name="Standard 4 5 4 3" xfId="13060" xr:uid="{00000000-0005-0000-0000-000007330000}"/>
    <cellStyle name="Standard 4 5 4 3 2" xfId="13061" xr:uid="{00000000-0005-0000-0000-000008330000}"/>
    <cellStyle name="Standard 4 5 4 3 2 2" xfId="13062" xr:uid="{00000000-0005-0000-0000-000009330000}"/>
    <cellStyle name="Standard 4 5 4 3 2 3" xfId="13063" xr:uid="{00000000-0005-0000-0000-00000A330000}"/>
    <cellStyle name="Standard 4 5 4 3 2 4" xfId="13064" xr:uid="{00000000-0005-0000-0000-00000B330000}"/>
    <cellStyle name="Standard 4 5 4 3 3" xfId="13065" xr:uid="{00000000-0005-0000-0000-00000C330000}"/>
    <cellStyle name="Standard 4 5 4 3 4" xfId="13066" xr:uid="{00000000-0005-0000-0000-00000D330000}"/>
    <cellStyle name="Standard 4 5 4 3 5" xfId="13067" xr:uid="{00000000-0005-0000-0000-00000E330000}"/>
    <cellStyle name="Standard 4 5 4 4" xfId="13068" xr:uid="{00000000-0005-0000-0000-00000F330000}"/>
    <cellStyle name="Standard 4 5 4 4 2" xfId="13069" xr:uid="{00000000-0005-0000-0000-000010330000}"/>
    <cellStyle name="Standard 4 5 4 4 3" xfId="13070" xr:uid="{00000000-0005-0000-0000-000011330000}"/>
    <cellStyle name="Standard 4 5 4 4 4" xfId="13071" xr:uid="{00000000-0005-0000-0000-000012330000}"/>
    <cellStyle name="Standard 4 5 4 5" xfId="13072" xr:uid="{00000000-0005-0000-0000-000013330000}"/>
    <cellStyle name="Standard 4 5 4 5 2" xfId="13073" xr:uid="{00000000-0005-0000-0000-000014330000}"/>
    <cellStyle name="Standard 4 5 4 5 3" xfId="13074" xr:uid="{00000000-0005-0000-0000-000015330000}"/>
    <cellStyle name="Standard 4 5 4 5 4" xfId="13075" xr:uid="{00000000-0005-0000-0000-000016330000}"/>
    <cellStyle name="Standard 4 5 4 6" xfId="13076" xr:uid="{00000000-0005-0000-0000-000017330000}"/>
    <cellStyle name="Standard 4 5 4 7" xfId="13077" xr:uid="{00000000-0005-0000-0000-000018330000}"/>
    <cellStyle name="Standard 4 5 4 8" xfId="13078" xr:uid="{00000000-0005-0000-0000-000019330000}"/>
    <cellStyle name="Standard 4 5 5" xfId="13079" xr:uid="{00000000-0005-0000-0000-00001A330000}"/>
    <cellStyle name="Standard 4 5 5 2" xfId="13080" xr:uid="{00000000-0005-0000-0000-00001B330000}"/>
    <cellStyle name="Standard 4 5 5 2 2" xfId="13081" xr:uid="{00000000-0005-0000-0000-00001C330000}"/>
    <cellStyle name="Standard 4 5 5 2 2 2" xfId="13082" xr:uid="{00000000-0005-0000-0000-00001D330000}"/>
    <cellStyle name="Standard 4 5 5 2 2 2 2" xfId="13083" xr:uid="{00000000-0005-0000-0000-00001E330000}"/>
    <cellStyle name="Standard 4 5 5 2 2 2 3" xfId="13084" xr:uid="{00000000-0005-0000-0000-00001F330000}"/>
    <cellStyle name="Standard 4 5 5 2 2 2 4" xfId="13085" xr:uid="{00000000-0005-0000-0000-000020330000}"/>
    <cellStyle name="Standard 4 5 5 2 2 3" xfId="13086" xr:uid="{00000000-0005-0000-0000-000021330000}"/>
    <cellStyle name="Standard 4 5 5 2 2 4" xfId="13087" xr:uid="{00000000-0005-0000-0000-000022330000}"/>
    <cellStyle name="Standard 4 5 5 2 2 5" xfId="13088" xr:uid="{00000000-0005-0000-0000-000023330000}"/>
    <cellStyle name="Standard 4 5 5 2 3" xfId="13089" xr:uid="{00000000-0005-0000-0000-000024330000}"/>
    <cellStyle name="Standard 4 5 5 2 3 2" xfId="13090" xr:uid="{00000000-0005-0000-0000-000025330000}"/>
    <cellStyle name="Standard 4 5 5 2 3 3" xfId="13091" xr:uid="{00000000-0005-0000-0000-000026330000}"/>
    <cellStyle name="Standard 4 5 5 2 3 4" xfId="13092" xr:uid="{00000000-0005-0000-0000-000027330000}"/>
    <cellStyle name="Standard 4 5 5 2 4" xfId="13093" xr:uid="{00000000-0005-0000-0000-000028330000}"/>
    <cellStyle name="Standard 4 5 5 2 5" xfId="13094" xr:uid="{00000000-0005-0000-0000-000029330000}"/>
    <cellStyle name="Standard 4 5 5 2 6" xfId="13095" xr:uid="{00000000-0005-0000-0000-00002A330000}"/>
    <cellStyle name="Standard 4 5 5 3" xfId="13096" xr:uid="{00000000-0005-0000-0000-00002B330000}"/>
    <cellStyle name="Standard 4 5 5 3 2" xfId="13097" xr:uid="{00000000-0005-0000-0000-00002C330000}"/>
    <cellStyle name="Standard 4 5 5 3 2 2" xfId="13098" xr:uid="{00000000-0005-0000-0000-00002D330000}"/>
    <cellStyle name="Standard 4 5 5 3 2 3" xfId="13099" xr:uid="{00000000-0005-0000-0000-00002E330000}"/>
    <cellStyle name="Standard 4 5 5 3 2 4" xfId="13100" xr:uid="{00000000-0005-0000-0000-00002F330000}"/>
    <cellStyle name="Standard 4 5 5 3 3" xfId="13101" xr:uid="{00000000-0005-0000-0000-000030330000}"/>
    <cellStyle name="Standard 4 5 5 3 4" xfId="13102" xr:uid="{00000000-0005-0000-0000-000031330000}"/>
    <cellStyle name="Standard 4 5 5 3 5" xfId="13103" xr:uid="{00000000-0005-0000-0000-000032330000}"/>
    <cellStyle name="Standard 4 5 5 4" xfId="13104" xr:uid="{00000000-0005-0000-0000-000033330000}"/>
    <cellStyle name="Standard 4 5 5 4 2" xfId="13105" xr:uid="{00000000-0005-0000-0000-000034330000}"/>
    <cellStyle name="Standard 4 5 5 4 3" xfId="13106" xr:uid="{00000000-0005-0000-0000-000035330000}"/>
    <cellStyle name="Standard 4 5 5 4 4" xfId="13107" xr:uid="{00000000-0005-0000-0000-000036330000}"/>
    <cellStyle name="Standard 4 5 5 5" xfId="13108" xr:uid="{00000000-0005-0000-0000-000037330000}"/>
    <cellStyle name="Standard 4 5 5 5 2" xfId="13109" xr:uid="{00000000-0005-0000-0000-000038330000}"/>
    <cellStyle name="Standard 4 5 5 5 3" xfId="13110" xr:uid="{00000000-0005-0000-0000-000039330000}"/>
    <cellStyle name="Standard 4 5 5 5 4" xfId="13111" xr:uid="{00000000-0005-0000-0000-00003A330000}"/>
    <cellStyle name="Standard 4 5 5 6" xfId="13112" xr:uid="{00000000-0005-0000-0000-00003B330000}"/>
    <cellStyle name="Standard 4 5 5 7" xfId="13113" xr:uid="{00000000-0005-0000-0000-00003C330000}"/>
    <cellStyle name="Standard 4 5 5 8" xfId="13114" xr:uid="{00000000-0005-0000-0000-00003D330000}"/>
    <cellStyle name="Standard 4 5 6" xfId="13115" xr:uid="{00000000-0005-0000-0000-00003E330000}"/>
    <cellStyle name="Standard 4 5 6 2" xfId="13116" xr:uid="{00000000-0005-0000-0000-00003F330000}"/>
    <cellStyle name="Standard 4 5 6 2 2" xfId="13117" xr:uid="{00000000-0005-0000-0000-000040330000}"/>
    <cellStyle name="Standard 4 5 6 2 2 2" xfId="13118" xr:uid="{00000000-0005-0000-0000-000041330000}"/>
    <cellStyle name="Standard 4 5 6 2 2 3" xfId="13119" xr:uid="{00000000-0005-0000-0000-000042330000}"/>
    <cellStyle name="Standard 4 5 6 2 2 4" xfId="13120" xr:uid="{00000000-0005-0000-0000-000043330000}"/>
    <cellStyle name="Standard 4 5 6 2 3" xfId="13121" xr:uid="{00000000-0005-0000-0000-000044330000}"/>
    <cellStyle name="Standard 4 5 6 2 4" xfId="13122" xr:uid="{00000000-0005-0000-0000-000045330000}"/>
    <cellStyle name="Standard 4 5 6 2 5" xfId="13123" xr:uid="{00000000-0005-0000-0000-000046330000}"/>
    <cellStyle name="Standard 4 5 6 3" xfId="13124" xr:uid="{00000000-0005-0000-0000-000047330000}"/>
    <cellStyle name="Standard 4 5 6 3 2" xfId="13125" xr:uid="{00000000-0005-0000-0000-000048330000}"/>
    <cellStyle name="Standard 4 5 6 3 3" xfId="13126" xr:uid="{00000000-0005-0000-0000-000049330000}"/>
    <cellStyle name="Standard 4 5 6 3 4" xfId="13127" xr:uid="{00000000-0005-0000-0000-00004A330000}"/>
    <cellStyle name="Standard 4 5 6 4" xfId="13128" xr:uid="{00000000-0005-0000-0000-00004B330000}"/>
    <cellStyle name="Standard 4 5 6 5" xfId="13129" xr:uid="{00000000-0005-0000-0000-00004C330000}"/>
    <cellStyle name="Standard 4 5 6 6" xfId="13130" xr:uid="{00000000-0005-0000-0000-00004D330000}"/>
    <cellStyle name="Standard 4 5 7" xfId="13131" xr:uid="{00000000-0005-0000-0000-00004E330000}"/>
    <cellStyle name="Standard 4 5 7 2" xfId="13132" xr:uid="{00000000-0005-0000-0000-00004F330000}"/>
    <cellStyle name="Standard 4 5 7 2 2" xfId="13133" xr:uid="{00000000-0005-0000-0000-000050330000}"/>
    <cellStyle name="Standard 4 5 7 2 3" xfId="13134" xr:uid="{00000000-0005-0000-0000-000051330000}"/>
    <cellStyle name="Standard 4 5 7 2 4" xfId="13135" xr:uid="{00000000-0005-0000-0000-000052330000}"/>
    <cellStyle name="Standard 4 5 7 3" xfId="13136" xr:uid="{00000000-0005-0000-0000-000053330000}"/>
    <cellStyle name="Standard 4 5 7 4" xfId="13137" xr:uid="{00000000-0005-0000-0000-000054330000}"/>
    <cellStyle name="Standard 4 5 7 5" xfId="13138" xr:uid="{00000000-0005-0000-0000-000055330000}"/>
    <cellStyle name="Standard 4 5 8" xfId="13139" xr:uid="{00000000-0005-0000-0000-000056330000}"/>
    <cellStyle name="Standard 4 5 8 2" xfId="13140" xr:uid="{00000000-0005-0000-0000-000057330000}"/>
    <cellStyle name="Standard 4 5 8 2 2" xfId="13141" xr:uid="{00000000-0005-0000-0000-000058330000}"/>
    <cellStyle name="Standard 4 5 8 2 3" xfId="13142" xr:uid="{00000000-0005-0000-0000-000059330000}"/>
    <cellStyle name="Standard 4 5 8 2 4" xfId="13143" xr:uid="{00000000-0005-0000-0000-00005A330000}"/>
    <cellStyle name="Standard 4 5 8 3" xfId="13144" xr:uid="{00000000-0005-0000-0000-00005B330000}"/>
    <cellStyle name="Standard 4 5 8 4" xfId="13145" xr:uid="{00000000-0005-0000-0000-00005C330000}"/>
    <cellStyle name="Standard 4 5 8 5" xfId="13146" xr:uid="{00000000-0005-0000-0000-00005D330000}"/>
    <cellStyle name="Standard 4 5 9" xfId="13147" xr:uid="{00000000-0005-0000-0000-00005E330000}"/>
    <cellStyle name="Standard 4 5 9 2" xfId="13148" xr:uid="{00000000-0005-0000-0000-00005F330000}"/>
    <cellStyle name="Standard 4 5 9 3" xfId="13149" xr:uid="{00000000-0005-0000-0000-000060330000}"/>
    <cellStyle name="Standard 4 5 9 4" xfId="13150" xr:uid="{00000000-0005-0000-0000-000061330000}"/>
    <cellStyle name="Standard 4 6" xfId="13151" xr:uid="{00000000-0005-0000-0000-000062330000}"/>
    <cellStyle name="Standard 4 6 10" xfId="13152" xr:uid="{00000000-0005-0000-0000-000063330000}"/>
    <cellStyle name="Standard 4 6 10 2" xfId="13153" xr:uid="{00000000-0005-0000-0000-000064330000}"/>
    <cellStyle name="Standard 4 6 10 3" xfId="13154" xr:uid="{00000000-0005-0000-0000-000065330000}"/>
    <cellStyle name="Standard 4 6 10 4" xfId="13155" xr:uid="{00000000-0005-0000-0000-000066330000}"/>
    <cellStyle name="Standard 4 6 11" xfId="13156" xr:uid="{00000000-0005-0000-0000-000067330000}"/>
    <cellStyle name="Standard 4 6 11 2" xfId="13157" xr:uid="{00000000-0005-0000-0000-000068330000}"/>
    <cellStyle name="Standard 4 6 11 3" xfId="13158" xr:uid="{00000000-0005-0000-0000-000069330000}"/>
    <cellStyle name="Standard 4 6 11 4" xfId="13159" xr:uid="{00000000-0005-0000-0000-00006A330000}"/>
    <cellStyle name="Standard 4 6 12" xfId="13160" xr:uid="{00000000-0005-0000-0000-00006B330000}"/>
    <cellStyle name="Standard 4 6 13" xfId="13161" xr:uid="{00000000-0005-0000-0000-00006C330000}"/>
    <cellStyle name="Standard 4 6 14" xfId="13162" xr:uid="{00000000-0005-0000-0000-00006D330000}"/>
    <cellStyle name="Standard 4 6 2" xfId="13163" xr:uid="{00000000-0005-0000-0000-00006E330000}"/>
    <cellStyle name="Standard 4 6 2 10" xfId="13164" xr:uid="{00000000-0005-0000-0000-00006F330000}"/>
    <cellStyle name="Standard 4 6 2 10 2" xfId="13165" xr:uid="{00000000-0005-0000-0000-000070330000}"/>
    <cellStyle name="Standard 4 6 2 10 3" xfId="13166" xr:uid="{00000000-0005-0000-0000-000071330000}"/>
    <cellStyle name="Standard 4 6 2 10 4" xfId="13167" xr:uid="{00000000-0005-0000-0000-000072330000}"/>
    <cellStyle name="Standard 4 6 2 11" xfId="13168" xr:uid="{00000000-0005-0000-0000-000073330000}"/>
    <cellStyle name="Standard 4 6 2 12" xfId="13169" xr:uid="{00000000-0005-0000-0000-000074330000}"/>
    <cellStyle name="Standard 4 6 2 13" xfId="13170" xr:uid="{00000000-0005-0000-0000-000075330000}"/>
    <cellStyle name="Standard 4 6 2 2" xfId="13171" xr:uid="{00000000-0005-0000-0000-000076330000}"/>
    <cellStyle name="Standard 4 6 2 2 10" xfId="13172" xr:uid="{00000000-0005-0000-0000-000077330000}"/>
    <cellStyle name="Standard 4 6 2 2 2" xfId="13173" xr:uid="{00000000-0005-0000-0000-000078330000}"/>
    <cellStyle name="Standard 4 6 2 2 2 2" xfId="13174" xr:uid="{00000000-0005-0000-0000-000079330000}"/>
    <cellStyle name="Standard 4 6 2 2 2 2 2" xfId="13175" xr:uid="{00000000-0005-0000-0000-00007A330000}"/>
    <cellStyle name="Standard 4 6 2 2 2 2 2 2" xfId="13176" xr:uid="{00000000-0005-0000-0000-00007B330000}"/>
    <cellStyle name="Standard 4 6 2 2 2 2 2 2 2" xfId="13177" xr:uid="{00000000-0005-0000-0000-00007C330000}"/>
    <cellStyle name="Standard 4 6 2 2 2 2 2 2 3" xfId="13178" xr:uid="{00000000-0005-0000-0000-00007D330000}"/>
    <cellStyle name="Standard 4 6 2 2 2 2 2 2 4" xfId="13179" xr:uid="{00000000-0005-0000-0000-00007E330000}"/>
    <cellStyle name="Standard 4 6 2 2 2 2 2 3" xfId="13180" xr:uid="{00000000-0005-0000-0000-00007F330000}"/>
    <cellStyle name="Standard 4 6 2 2 2 2 2 4" xfId="13181" xr:uid="{00000000-0005-0000-0000-000080330000}"/>
    <cellStyle name="Standard 4 6 2 2 2 2 2 5" xfId="13182" xr:uid="{00000000-0005-0000-0000-000081330000}"/>
    <cellStyle name="Standard 4 6 2 2 2 2 3" xfId="13183" xr:uid="{00000000-0005-0000-0000-000082330000}"/>
    <cellStyle name="Standard 4 6 2 2 2 2 3 2" xfId="13184" xr:uid="{00000000-0005-0000-0000-000083330000}"/>
    <cellStyle name="Standard 4 6 2 2 2 2 3 3" xfId="13185" xr:uid="{00000000-0005-0000-0000-000084330000}"/>
    <cellStyle name="Standard 4 6 2 2 2 2 3 4" xfId="13186" xr:uid="{00000000-0005-0000-0000-000085330000}"/>
    <cellStyle name="Standard 4 6 2 2 2 2 4" xfId="13187" xr:uid="{00000000-0005-0000-0000-000086330000}"/>
    <cellStyle name="Standard 4 6 2 2 2 2 5" xfId="13188" xr:uid="{00000000-0005-0000-0000-000087330000}"/>
    <cellStyle name="Standard 4 6 2 2 2 2 6" xfId="13189" xr:uid="{00000000-0005-0000-0000-000088330000}"/>
    <cellStyle name="Standard 4 6 2 2 2 3" xfId="13190" xr:uid="{00000000-0005-0000-0000-000089330000}"/>
    <cellStyle name="Standard 4 6 2 2 2 3 2" xfId="13191" xr:uid="{00000000-0005-0000-0000-00008A330000}"/>
    <cellStyle name="Standard 4 6 2 2 2 3 2 2" xfId="13192" xr:uid="{00000000-0005-0000-0000-00008B330000}"/>
    <cellStyle name="Standard 4 6 2 2 2 3 2 3" xfId="13193" xr:uid="{00000000-0005-0000-0000-00008C330000}"/>
    <cellStyle name="Standard 4 6 2 2 2 3 2 4" xfId="13194" xr:uid="{00000000-0005-0000-0000-00008D330000}"/>
    <cellStyle name="Standard 4 6 2 2 2 3 3" xfId="13195" xr:uid="{00000000-0005-0000-0000-00008E330000}"/>
    <cellStyle name="Standard 4 6 2 2 2 3 4" xfId="13196" xr:uid="{00000000-0005-0000-0000-00008F330000}"/>
    <cellStyle name="Standard 4 6 2 2 2 3 5" xfId="13197" xr:uid="{00000000-0005-0000-0000-000090330000}"/>
    <cellStyle name="Standard 4 6 2 2 2 4" xfId="13198" xr:uid="{00000000-0005-0000-0000-000091330000}"/>
    <cellStyle name="Standard 4 6 2 2 2 4 2" xfId="13199" xr:uid="{00000000-0005-0000-0000-000092330000}"/>
    <cellStyle name="Standard 4 6 2 2 2 4 3" xfId="13200" xr:uid="{00000000-0005-0000-0000-000093330000}"/>
    <cellStyle name="Standard 4 6 2 2 2 4 4" xfId="13201" xr:uid="{00000000-0005-0000-0000-000094330000}"/>
    <cellStyle name="Standard 4 6 2 2 2 5" xfId="13202" xr:uid="{00000000-0005-0000-0000-000095330000}"/>
    <cellStyle name="Standard 4 6 2 2 2 5 2" xfId="13203" xr:uid="{00000000-0005-0000-0000-000096330000}"/>
    <cellStyle name="Standard 4 6 2 2 2 5 3" xfId="13204" xr:uid="{00000000-0005-0000-0000-000097330000}"/>
    <cellStyle name="Standard 4 6 2 2 2 5 4" xfId="13205" xr:uid="{00000000-0005-0000-0000-000098330000}"/>
    <cellStyle name="Standard 4 6 2 2 2 6" xfId="13206" xr:uid="{00000000-0005-0000-0000-000099330000}"/>
    <cellStyle name="Standard 4 6 2 2 2 7" xfId="13207" xr:uid="{00000000-0005-0000-0000-00009A330000}"/>
    <cellStyle name="Standard 4 6 2 2 2 8" xfId="13208" xr:uid="{00000000-0005-0000-0000-00009B330000}"/>
    <cellStyle name="Standard 4 6 2 2 3" xfId="13209" xr:uid="{00000000-0005-0000-0000-00009C330000}"/>
    <cellStyle name="Standard 4 6 2 2 3 2" xfId="13210" xr:uid="{00000000-0005-0000-0000-00009D330000}"/>
    <cellStyle name="Standard 4 6 2 2 3 2 2" xfId="13211" xr:uid="{00000000-0005-0000-0000-00009E330000}"/>
    <cellStyle name="Standard 4 6 2 2 3 2 2 2" xfId="13212" xr:uid="{00000000-0005-0000-0000-00009F330000}"/>
    <cellStyle name="Standard 4 6 2 2 3 2 2 2 2" xfId="13213" xr:uid="{00000000-0005-0000-0000-0000A0330000}"/>
    <cellStyle name="Standard 4 6 2 2 3 2 2 2 3" xfId="13214" xr:uid="{00000000-0005-0000-0000-0000A1330000}"/>
    <cellStyle name="Standard 4 6 2 2 3 2 2 2 4" xfId="13215" xr:uid="{00000000-0005-0000-0000-0000A2330000}"/>
    <cellStyle name="Standard 4 6 2 2 3 2 2 3" xfId="13216" xr:uid="{00000000-0005-0000-0000-0000A3330000}"/>
    <cellStyle name="Standard 4 6 2 2 3 2 2 4" xfId="13217" xr:uid="{00000000-0005-0000-0000-0000A4330000}"/>
    <cellStyle name="Standard 4 6 2 2 3 2 2 5" xfId="13218" xr:uid="{00000000-0005-0000-0000-0000A5330000}"/>
    <cellStyle name="Standard 4 6 2 2 3 2 3" xfId="13219" xr:uid="{00000000-0005-0000-0000-0000A6330000}"/>
    <cellStyle name="Standard 4 6 2 2 3 2 3 2" xfId="13220" xr:uid="{00000000-0005-0000-0000-0000A7330000}"/>
    <cellStyle name="Standard 4 6 2 2 3 2 3 3" xfId="13221" xr:uid="{00000000-0005-0000-0000-0000A8330000}"/>
    <cellStyle name="Standard 4 6 2 2 3 2 3 4" xfId="13222" xr:uid="{00000000-0005-0000-0000-0000A9330000}"/>
    <cellStyle name="Standard 4 6 2 2 3 2 4" xfId="13223" xr:uid="{00000000-0005-0000-0000-0000AA330000}"/>
    <cellStyle name="Standard 4 6 2 2 3 2 5" xfId="13224" xr:uid="{00000000-0005-0000-0000-0000AB330000}"/>
    <cellStyle name="Standard 4 6 2 2 3 2 6" xfId="13225" xr:uid="{00000000-0005-0000-0000-0000AC330000}"/>
    <cellStyle name="Standard 4 6 2 2 3 3" xfId="13226" xr:uid="{00000000-0005-0000-0000-0000AD330000}"/>
    <cellStyle name="Standard 4 6 2 2 3 3 2" xfId="13227" xr:uid="{00000000-0005-0000-0000-0000AE330000}"/>
    <cellStyle name="Standard 4 6 2 2 3 3 2 2" xfId="13228" xr:uid="{00000000-0005-0000-0000-0000AF330000}"/>
    <cellStyle name="Standard 4 6 2 2 3 3 2 3" xfId="13229" xr:uid="{00000000-0005-0000-0000-0000B0330000}"/>
    <cellStyle name="Standard 4 6 2 2 3 3 2 4" xfId="13230" xr:uid="{00000000-0005-0000-0000-0000B1330000}"/>
    <cellStyle name="Standard 4 6 2 2 3 3 3" xfId="13231" xr:uid="{00000000-0005-0000-0000-0000B2330000}"/>
    <cellStyle name="Standard 4 6 2 2 3 3 4" xfId="13232" xr:uid="{00000000-0005-0000-0000-0000B3330000}"/>
    <cellStyle name="Standard 4 6 2 2 3 3 5" xfId="13233" xr:uid="{00000000-0005-0000-0000-0000B4330000}"/>
    <cellStyle name="Standard 4 6 2 2 3 4" xfId="13234" xr:uid="{00000000-0005-0000-0000-0000B5330000}"/>
    <cellStyle name="Standard 4 6 2 2 3 4 2" xfId="13235" xr:uid="{00000000-0005-0000-0000-0000B6330000}"/>
    <cellStyle name="Standard 4 6 2 2 3 4 3" xfId="13236" xr:uid="{00000000-0005-0000-0000-0000B7330000}"/>
    <cellStyle name="Standard 4 6 2 2 3 4 4" xfId="13237" xr:uid="{00000000-0005-0000-0000-0000B8330000}"/>
    <cellStyle name="Standard 4 6 2 2 3 5" xfId="13238" xr:uid="{00000000-0005-0000-0000-0000B9330000}"/>
    <cellStyle name="Standard 4 6 2 2 3 5 2" xfId="13239" xr:uid="{00000000-0005-0000-0000-0000BA330000}"/>
    <cellStyle name="Standard 4 6 2 2 3 5 3" xfId="13240" xr:uid="{00000000-0005-0000-0000-0000BB330000}"/>
    <cellStyle name="Standard 4 6 2 2 3 5 4" xfId="13241" xr:uid="{00000000-0005-0000-0000-0000BC330000}"/>
    <cellStyle name="Standard 4 6 2 2 3 6" xfId="13242" xr:uid="{00000000-0005-0000-0000-0000BD330000}"/>
    <cellStyle name="Standard 4 6 2 2 3 7" xfId="13243" xr:uid="{00000000-0005-0000-0000-0000BE330000}"/>
    <cellStyle name="Standard 4 6 2 2 3 8" xfId="13244" xr:uid="{00000000-0005-0000-0000-0000BF330000}"/>
    <cellStyle name="Standard 4 6 2 2 4" xfId="13245" xr:uid="{00000000-0005-0000-0000-0000C0330000}"/>
    <cellStyle name="Standard 4 6 2 2 4 2" xfId="13246" xr:uid="{00000000-0005-0000-0000-0000C1330000}"/>
    <cellStyle name="Standard 4 6 2 2 4 2 2" xfId="13247" xr:uid="{00000000-0005-0000-0000-0000C2330000}"/>
    <cellStyle name="Standard 4 6 2 2 4 2 2 2" xfId="13248" xr:uid="{00000000-0005-0000-0000-0000C3330000}"/>
    <cellStyle name="Standard 4 6 2 2 4 2 2 3" xfId="13249" xr:uid="{00000000-0005-0000-0000-0000C4330000}"/>
    <cellStyle name="Standard 4 6 2 2 4 2 2 4" xfId="13250" xr:uid="{00000000-0005-0000-0000-0000C5330000}"/>
    <cellStyle name="Standard 4 6 2 2 4 2 3" xfId="13251" xr:uid="{00000000-0005-0000-0000-0000C6330000}"/>
    <cellStyle name="Standard 4 6 2 2 4 2 4" xfId="13252" xr:uid="{00000000-0005-0000-0000-0000C7330000}"/>
    <cellStyle name="Standard 4 6 2 2 4 2 5" xfId="13253" xr:uid="{00000000-0005-0000-0000-0000C8330000}"/>
    <cellStyle name="Standard 4 6 2 2 4 3" xfId="13254" xr:uid="{00000000-0005-0000-0000-0000C9330000}"/>
    <cellStyle name="Standard 4 6 2 2 4 3 2" xfId="13255" xr:uid="{00000000-0005-0000-0000-0000CA330000}"/>
    <cellStyle name="Standard 4 6 2 2 4 3 3" xfId="13256" xr:uid="{00000000-0005-0000-0000-0000CB330000}"/>
    <cellStyle name="Standard 4 6 2 2 4 3 4" xfId="13257" xr:uid="{00000000-0005-0000-0000-0000CC330000}"/>
    <cellStyle name="Standard 4 6 2 2 4 4" xfId="13258" xr:uid="{00000000-0005-0000-0000-0000CD330000}"/>
    <cellStyle name="Standard 4 6 2 2 4 5" xfId="13259" xr:uid="{00000000-0005-0000-0000-0000CE330000}"/>
    <cellStyle name="Standard 4 6 2 2 4 6" xfId="13260" xr:uid="{00000000-0005-0000-0000-0000CF330000}"/>
    <cellStyle name="Standard 4 6 2 2 5" xfId="13261" xr:uid="{00000000-0005-0000-0000-0000D0330000}"/>
    <cellStyle name="Standard 4 6 2 2 5 2" xfId="13262" xr:uid="{00000000-0005-0000-0000-0000D1330000}"/>
    <cellStyle name="Standard 4 6 2 2 5 2 2" xfId="13263" xr:uid="{00000000-0005-0000-0000-0000D2330000}"/>
    <cellStyle name="Standard 4 6 2 2 5 2 3" xfId="13264" xr:uid="{00000000-0005-0000-0000-0000D3330000}"/>
    <cellStyle name="Standard 4 6 2 2 5 2 4" xfId="13265" xr:uid="{00000000-0005-0000-0000-0000D4330000}"/>
    <cellStyle name="Standard 4 6 2 2 5 3" xfId="13266" xr:uid="{00000000-0005-0000-0000-0000D5330000}"/>
    <cellStyle name="Standard 4 6 2 2 5 4" xfId="13267" xr:uid="{00000000-0005-0000-0000-0000D6330000}"/>
    <cellStyle name="Standard 4 6 2 2 5 5" xfId="13268" xr:uid="{00000000-0005-0000-0000-0000D7330000}"/>
    <cellStyle name="Standard 4 6 2 2 6" xfId="13269" xr:uid="{00000000-0005-0000-0000-0000D8330000}"/>
    <cellStyle name="Standard 4 6 2 2 6 2" xfId="13270" xr:uid="{00000000-0005-0000-0000-0000D9330000}"/>
    <cellStyle name="Standard 4 6 2 2 6 3" xfId="13271" xr:uid="{00000000-0005-0000-0000-0000DA330000}"/>
    <cellStyle name="Standard 4 6 2 2 6 4" xfId="13272" xr:uid="{00000000-0005-0000-0000-0000DB330000}"/>
    <cellStyle name="Standard 4 6 2 2 7" xfId="13273" xr:uid="{00000000-0005-0000-0000-0000DC330000}"/>
    <cellStyle name="Standard 4 6 2 2 7 2" xfId="13274" xr:uid="{00000000-0005-0000-0000-0000DD330000}"/>
    <cellStyle name="Standard 4 6 2 2 7 3" xfId="13275" xr:uid="{00000000-0005-0000-0000-0000DE330000}"/>
    <cellStyle name="Standard 4 6 2 2 7 4" xfId="13276" xr:uid="{00000000-0005-0000-0000-0000DF330000}"/>
    <cellStyle name="Standard 4 6 2 2 8" xfId="13277" xr:uid="{00000000-0005-0000-0000-0000E0330000}"/>
    <cellStyle name="Standard 4 6 2 2 9" xfId="13278" xr:uid="{00000000-0005-0000-0000-0000E1330000}"/>
    <cellStyle name="Standard 4 6 2 3" xfId="13279" xr:uid="{00000000-0005-0000-0000-0000E2330000}"/>
    <cellStyle name="Standard 4 6 2 3 2" xfId="13280" xr:uid="{00000000-0005-0000-0000-0000E3330000}"/>
    <cellStyle name="Standard 4 6 2 3 2 2" xfId="13281" xr:uid="{00000000-0005-0000-0000-0000E4330000}"/>
    <cellStyle name="Standard 4 6 2 3 2 2 2" xfId="13282" xr:uid="{00000000-0005-0000-0000-0000E5330000}"/>
    <cellStyle name="Standard 4 6 2 3 2 2 2 2" xfId="13283" xr:uid="{00000000-0005-0000-0000-0000E6330000}"/>
    <cellStyle name="Standard 4 6 2 3 2 2 2 3" xfId="13284" xr:uid="{00000000-0005-0000-0000-0000E7330000}"/>
    <cellStyle name="Standard 4 6 2 3 2 2 2 4" xfId="13285" xr:uid="{00000000-0005-0000-0000-0000E8330000}"/>
    <cellStyle name="Standard 4 6 2 3 2 2 3" xfId="13286" xr:uid="{00000000-0005-0000-0000-0000E9330000}"/>
    <cellStyle name="Standard 4 6 2 3 2 2 4" xfId="13287" xr:uid="{00000000-0005-0000-0000-0000EA330000}"/>
    <cellStyle name="Standard 4 6 2 3 2 2 5" xfId="13288" xr:uid="{00000000-0005-0000-0000-0000EB330000}"/>
    <cellStyle name="Standard 4 6 2 3 2 3" xfId="13289" xr:uid="{00000000-0005-0000-0000-0000EC330000}"/>
    <cellStyle name="Standard 4 6 2 3 2 3 2" xfId="13290" xr:uid="{00000000-0005-0000-0000-0000ED330000}"/>
    <cellStyle name="Standard 4 6 2 3 2 3 3" xfId="13291" xr:uid="{00000000-0005-0000-0000-0000EE330000}"/>
    <cellStyle name="Standard 4 6 2 3 2 3 4" xfId="13292" xr:uid="{00000000-0005-0000-0000-0000EF330000}"/>
    <cellStyle name="Standard 4 6 2 3 2 4" xfId="13293" xr:uid="{00000000-0005-0000-0000-0000F0330000}"/>
    <cellStyle name="Standard 4 6 2 3 2 5" xfId="13294" xr:uid="{00000000-0005-0000-0000-0000F1330000}"/>
    <cellStyle name="Standard 4 6 2 3 2 6" xfId="13295" xr:uid="{00000000-0005-0000-0000-0000F2330000}"/>
    <cellStyle name="Standard 4 6 2 3 3" xfId="13296" xr:uid="{00000000-0005-0000-0000-0000F3330000}"/>
    <cellStyle name="Standard 4 6 2 3 3 2" xfId="13297" xr:uid="{00000000-0005-0000-0000-0000F4330000}"/>
    <cellStyle name="Standard 4 6 2 3 3 2 2" xfId="13298" xr:uid="{00000000-0005-0000-0000-0000F5330000}"/>
    <cellStyle name="Standard 4 6 2 3 3 2 3" xfId="13299" xr:uid="{00000000-0005-0000-0000-0000F6330000}"/>
    <cellStyle name="Standard 4 6 2 3 3 2 4" xfId="13300" xr:uid="{00000000-0005-0000-0000-0000F7330000}"/>
    <cellStyle name="Standard 4 6 2 3 3 3" xfId="13301" xr:uid="{00000000-0005-0000-0000-0000F8330000}"/>
    <cellStyle name="Standard 4 6 2 3 3 4" xfId="13302" xr:uid="{00000000-0005-0000-0000-0000F9330000}"/>
    <cellStyle name="Standard 4 6 2 3 3 5" xfId="13303" xr:uid="{00000000-0005-0000-0000-0000FA330000}"/>
    <cellStyle name="Standard 4 6 2 3 4" xfId="13304" xr:uid="{00000000-0005-0000-0000-0000FB330000}"/>
    <cellStyle name="Standard 4 6 2 3 4 2" xfId="13305" xr:uid="{00000000-0005-0000-0000-0000FC330000}"/>
    <cellStyle name="Standard 4 6 2 3 4 3" xfId="13306" xr:uid="{00000000-0005-0000-0000-0000FD330000}"/>
    <cellStyle name="Standard 4 6 2 3 4 4" xfId="13307" xr:uid="{00000000-0005-0000-0000-0000FE330000}"/>
    <cellStyle name="Standard 4 6 2 3 5" xfId="13308" xr:uid="{00000000-0005-0000-0000-0000FF330000}"/>
    <cellStyle name="Standard 4 6 2 3 5 2" xfId="13309" xr:uid="{00000000-0005-0000-0000-000000340000}"/>
    <cellStyle name="Standard 4 6 2 3 5 3" xfId="13310" xr:uid="{00000000-0005-0000-0000-000001340000}"/>
    <cellStyle name="Standard 4 6 2 3 5 4" xfId="13311" xr:uid="{00000000-0005-0000-0000-000002340000}"/>
    <cellStyle name="Standard 4 6 2 3 6" xfId="13312" xr:uid="{00000000-0005-0000-0000-000003340000}"/>
    <cellStyle name="Standard 4 6 2 3 7" xfId="13313" xr:uid="{00000000-0005-0000-0000-000004340000}"/>
    <cellStyle name="Standard 4 6 2 3 8" xfId="13314" xr:uid="{00000000-0005-0000-0000-000005340000}"/>
    <cellStyle name="Standard 4 6 2 4" xfId="13315" xr:uid="{00000000-0005-0000-0000-000006340000}"/>
    <cellStyle name="Standard 4 6 2 4 2" xfId="13316" xr:uid="{00000000-0005-0000-0000-000007340000}"/>
    <cellStyle name="Standard 4 6 2 4 2 2" xfId="13317" xr:uid="{00000000-0005-0000-0000-000008340000}"/>
    <cellStyle name="Standard 4 6 2 4 2 2 2" xfId="13318" xr:uid="{00000000-0005-0000-0000-000009340000}"/>
    <cellStyle name="Standard 4 6 2 4 2 2 2 2" xfId="13319" xr:uid="{00000000-0005-0000-0000-00000A340000}"/>
    <cellStyle name="Standard 4 6 2 4 2 2 2 3" xfId="13320" xr:uid="{00000000-0005-0000-0000-00000B340000}"/>
    <cellStyle name="Standard 4 6 2 4 2 2 2 4" xfId="13321" xr:uid="{00000000-0005-0000-0000-00000C340000}"/>
    <cellStyle name="Standard 4 6 2 4 2 2 3" xfId="13322" xr:uid="{00000000-0005-0000-0000-00000D340000}"/>
    <cellStyle name="Standard 4 6 2 4 2 2 4" xfId="13323" xr:uid="{00000000-0005-0000-0000-00000E340000}"/>
    <cellStyle name="Standard 4 6 2 4 2 2 5" xfId="13324" xr:uid="{00000000-0005-0000-0000-00000F340000}"/>
    <cellStyle name="Standard 4 6 2 4 2 3" xfId="13325" xr:uid="{00000000-0005-0000-0000-000010340000}"/>
    <cellStyle name="Standard 4 6 2 4 2 3 2" xfId="13326" xr:uid="{00000000-0005-0000-0000-000011340000}"/>
    <cellStyle name="Standard 4 6 2 4 2 3 3" xfId="13327" xr:uid="{00000000-0005-0000-0000-000012340000}"/>
    <cellStyle name="Standard 4 6 2 4 2 3 4" xfId="13328" xr:uid="{00000000-0005-0000-0000-000013340000}"/>
    <cellStyle name="Standard 4 6 2 4 2 4" xfId="13329" xr:uid="{00000000-0005-0000-0000-000014340000}"/>
    <cellStyle name="Standard 4 6 2 4 2 5" xfId="13330" xr:uid="{00000000-0005-0000-0000-000015340000}"/>
    <cellStyle name="Standard 4 6 2 4 2 6" xfId="13331" xr:uid="{00000000-0005-0000-0000-000016340000}"/>
    <cellStyle name="Standard 4 6 2 4 3" xfId="13332" xr:uid="{00000000-0005-0000-0000-000017340000}"/>
    <cellStyle name="Standard 4 6 2 4 3 2" xfId="13333" xr:uid="{00000000-0005-0000-0000-000018340000}"/>
    <cellStyle name="Standard 4 6 2 4 3 2 2" xfId="13334" xr:uid="{00000000-0005-0000-0000-000019340000}"/>
    <cellStyle name="Standard 4 6 2 4 3 2 3" xfId="13335" xr:uid="{00000000-0005-0000-0000-00001A340000}"/>
    <cellStyle name="Standard 4 6 2 4 3 2 4" xfId="13336" xr:uid="{00000000-0005-0000-0000-00001B340000}"/>
    <cellStyle name="Standard 4 6 2 4 3 3" xfId="13337" xr:uid="{00000000-0005-0000-0000-00001C340000}"/>
    <cellStyle name="Standard 4 6 2 4 3 4" xfId="13338" xr:uid="{00000000-0005-0000-0000-00001D340000}"/>
    <cellStyle name="Standard 4 6 2 4 3 5" xfId="13339" xr:uid="{00000000-0005-0000-0000-00001E340000}"/>
    <cellStyle name="Standard 4 6 2 4 4" xfId="13340" xr:uid="{00000000-0005-0000-0000-00001F340000}"/>
    <cellStyle name="Standard 4 6 2 4 4 2" xfId="13341" xr:uid="{00000000-0005-0000-0000-000020340000}"/>
    <cellStyle name="Standard 4 6 2 4 4 3" xfId="13342" xr:uid="{00000000-0005-0000-0000-000021340000}"/>
    <cellStyle name="Standard 4 6 2 4 4 4" xfId="13343" xr:uid="{00000000-0005-0000-0000-000022340000}"/>
    <cellStyle name="Standard 4 6 2 4 5" xfId="13344" xr:uid="{00000000-0005-0000-0000-000023340000}"/>
    <cellStyle name="Standard 4 6 2 4 5 2" xfId="13345" xr:uid="{00000000-0005-0000-0000-000024340000}"/>
    <cellStyle name="Standard 4 6 2 4 5 3" xfId="13346" xr:uid="{00000000-0005-0000-0000-000025340000}"/>
    <cellStyle name="Standard 4 6 2 4 5 4" xfId="13347" xr:uid="{00000000-0005-0000-0000-000026340000}"/>
    <cellStyle name="Standard 4 6 2 4 6" xfId="13348" xr:uid="{00000000-0005-0000-0000-000027340000}"/>
    <cellStyle name="Standard 4 6 2 4 7" xfId="13349" xr:uid="{00000000-0005-0000-0000-000028340000}"/>
    <cellStyle name="Standard 4 6 2 4 8" xfId="13350" xr:uid="{00000000-0005-0000-0000-000029340000}"/>
    <cellStyle name="Standard 4 6 2 5" xfId="13351" xr:uid="{00000000-0005-0000-0000-00002A340000}"/>
    <cellStyle name="Standard 4 6 2 5 2" xfId="13352" xr:uid="{00000000-0005-0000-0000-00002B340000}"/>
    <cellStyle name="Standard 4 6 2 5 2 2" xfId="13353" xr:uid="{00000000-0005-0000-0000-00002C340000}"/>
    <cellStyle name="Standard 4 6 2 5 2 2 2" xfId="13354" xr:uid="{00000000-0005-0000-0000-00002D340000}"/>
    <cellStyle name="Standard 4 6 2 5 2 2 3" xfId="13355" xr:uid="{00000000-0005-0000-0000-00002E340000}"/>
    <cellStyle name="Standard 4 6 2 5 2 2 4" xfId="13356" xr:uid="{00000000-0005-0000-0000-00002F340000}"/>
    <cellStyle name="Standard 4 6 2 5 2 3" xfId="13357" xr:uid="{00000000-0005-0000-0000-000030340000}"/>
    <cellStyle name="Standard 4 6 2 5 2 4" xfId="13358" xr:uid="{00000000-0005-0000-0000-000031340000}"/>
    <cellStyle name="Standard 4 6 2 5 2 5" xfId="13359" xr:uid="{00000000-0005-0000-0000-000032340000}"/>
    <cellStyle name="Standard 4 6 2 5 3" xfId="13360" xr:uid="{00000000-0005-0000-0000-000033340000}"/>
    <cellStyle name="Standard 4 6 2 5 3 2" xfId="13361" xr:uid="{00000000-0005-0000-0000-000034340000}"/>
    <cellStyle name="Standard 4 6 2 5 3 3" xfId="13362" xr:uid="{00000000-0005-0000-0000-000035340000}"/>
    <cellStyle name="Standard 4 6 2 5 3 4" xfId="13363" xr:uid="{00000000-0005-0000-0000-000036340000}"/>
    <cellStyle name="Standard 4 6 2 5 4" xfId="13364" xr:uid="{00000000-0005-0000-0000-000037340000}"/>
    <cellStyle name="Standard 4 6 2 5 5" xfId="13365" xr:uid="{00000000-0005-0000-0000-000038340000}"/>
    <cellStyle name="Standard 4 6 2 5 6" xfId="13366" xr:uid="{00000000-0005-0000-0000-000039340000}"/>
    <cellStyle name="Standard 4 6 2 6" xfId="13367" xr:uid="{00000000-0005-0000-0000-00003A340000}"/>
    <cellStyle name="Standard 4 6 2 6 2" xfId="13368" xr:uid="{00000000-0005-0000-0000-00003B340000}"/>
    <cellStyle name="Standard 4 6 2 6 2 2" xfId="13369" xr:uid="{00000000-0005-0000-0000-00003C340000}"/>
    <cellStyle name="Standard 4 6 2 6 2 3" xfId="13370" xr:uid="{00000000-0005-0000-0000-00003D340000}"/>
    <cellStyle name="Standard 4 6 2 6 2 4" xfId="13371" xr:uid="{00000000-0005-0000-0000-00003E340000}"/>
    <cellStyle name="Standard 4 6 2 6 3" xfId="13372" xr:uid="{00000000-0005-0000-0000-00003F340000}"/>
    <cellStyle name="Standard 4 6 2 6 4" xfId="13373" xr:uid="{00000000-0005-0000-0000-000040340000}"/>
    <cellStyle name="Standard 4 6 2 6 5" xfId="13374" xr:uid="{00000000-0005-0000-0000-000041340000}"/>
    <cellStyle name="Standard 4 6 2 7" xfId="13375" xr:uid="{00000000-0005-0000-0000-000042340000}"/>
    <cellStyle name="Standard 4 6 2 7 2" xfId="13376" xr:uid="{00000000-0005-0000-0000-000043340000}"/>
    <cellStyle name="Standard 4 6 2 7 2 2" xfId="13377" xr:uid="{00000000-0005-0000-0000-000044340000}"/>
    <cellStyle name="Standard 4 6 2 7 2 3" xfId="13378" xr:uid="{00000000-0005-0000-0000-000045340000}"/>
    <cellStyle name="Standard 4 6 2 7 2 4" xfId="13379" xr:uid="{00000000-0005-0000-0000-000046340000}"/>
    <cellStyle name="Standard 4 6 2 7 3" xfId="13380" xr:uid="{00000000-0005-0000-0000-000047340000}"/>
    <cellStyle name="Standard 4 6 2 7 4" xfId="13381" xr:uid="{00000000-0005-0000-0000-000048340000}"/>
    <cellStyle name="Standard 4 6 2 7 5" xfId="13382" xr:uid="{00000000-0005-0000-0000-000049340000}"/>
    <cellStyle name="Standard 4 6 2 8" xfId="13383" xr:uid="{00000000-0005-0000-0000-00004A340000}"/>
    <cellStyle name="Standard 4 6 2 8 2" xfId="13384" xr:uid="{00000000-0005-0000-0000-00004B340000}"/>
    <cellStyle name="Standard 4 6 2 8 3" xfId="13385" xr:uid="{00000000-0005-0000-0000-00004C340000}"/>
    <cellStyle name="Standard 4 6 2 8 4" xfId="13386" xr:uid="{00000000-0005-0000-0000-00004D340000}"/>
    <cellStyle name="Standard 4 6 2 9" xfId="13387" xr:uid="{00000000-0005-0000-0000-00004E340000}"/>
    <cellStyle name="Standard 4 6 2 9 2" xfId="13388" xr:uid="{00000000-0005-0000-0000-00004F340000}"/>
    <cellStyle name="Standard 4 6 2 9 3" xfId="13389" xr:uid="{00000000-0005-0000-0000-000050340000}"/>
    <cellStyle name="Standard 4 6 2 9 4" xfId="13390" xr:uid="{00000000-0005-0000-0000-000051340000}"/>
    <cellStyle name="Standard 4 6 3" xfId="13391" xr:uid="{00000000-0005-0000-0000-000052340000}"/>
    <cellStyle name="Standard 4 6 3 10" xfId="13392" xr:uid="{00000000-0005-0000-0000-000053340000}"/>
    <cellStyle name="Standard 4 6 3 2" xfId="13393" xr:uid="{00000000-0005-0000-0000-000054340000}"/>
    <cellStyle name="Standard 4 6 3 2 2" xfId="13394" xr:uid="{00000000-0005-0000-0000-000055340000}"/>
    <cellStyle name="Standard 4 6 3 2 2 2" xfId="13395" xr:uid="{00000000-0005-0000-0000-000056340000}"/>
    <cellStyle name="Standard 4 6 3 2 2 2 2" xfId="13396" xr:uid="{00000000-0005-0000-0000-000057340000}"/>
    <cellStyle name="Standard 4 6 3 2 2 2 2 2" xfId="13397" xr:uid="{00000000-0005-0000-0000-000058340000}"/>
    <cellStyle name="Standard 4 6 3 2 2 2 2 3" xfId="13398" xr:uid="{00000000-0005-0000-0000-000059340000}"/>
    <cellStyle name="Standard 4 6 3 2 2 2 2 4" xfId="13399" xr:uid="{00000000-0005-0000-0000-00005A340000}"/>
    <cellStyle name="Standard 4 6 3 2 2 2 3" xfId="13400" xr:uid="{00000000-0005-0000-0000-00005B340000}"/>
    <cellStyle name="Standard 4 6 3 2 2 2 4" xfId="13401" xr:uid="{00000000-0005-0000-0000-00005C340000}"/>
    <cellStyle name="Standard 4 6 3 2 2 2 5" xfId="13402" xr:uid="{00000000-0005-0000-0000-00005D340000}"/>
    <cellStyle name="Standard 4 6 3 2 2 3" xfId="13403" xr:uid="{00000000-0005-0000-0000-00005E340000}"/>
    <cellStyle name="Standard 4 6 3 2 2 3 2" xfId="13404" xr:uid="{00000000-0005-0000-0000-00005F340000}"/>
    <cellStyle name="Standard 4 6 3 2 2 3 3" xfId="13405" xr:uid="{00000000-0005-0000-0000-000060340000}"/>
    <cellStyle name="Standard 4 6 3 2 2 3 4" xfId="13406" xr:uid="{00000000-0005-0000-0000-000061340000}"/>
    <cellStyle name="Standard 4 6 3 2 2 4" xfId="13407" xr:uid="{00000000-0005-0000-0000-000062340000}"/>
    <cellStyle name="Standard 4 6 3 2 2 5" xfId="13408" xr:uid="{00000000-0005-0000-0000-000063340000}"/>
    <cellStyle name="Standard 4 6 3 2 2 6" xfId="13409" xr:uid="{00000000-0005-0000-0000-000064340000}"/>
    <cellStyle name="Standard 4 6 3 2 3" xfId="13410" xr:uid="{00000000-0005-0000-0000-000065340000}"/>
    <cellStyle name="Standard 4 6 3 2 3 2" xfId="13411" xr:uid="{00000000-0005-0000-0000-000066340000}"/>
    <cellStyle name="Standard 4 6 3 2 3 2 2" xfId="13412" xr:uid="{00000000-0005-0000-0000-000067340000}"/>
    <cellStyle name="Standard 4 6 3 2 3 2 3" xfId="13413" xr:uid="{00000000-0005-0000-0000-000068340000}"/>
    <cellStyle name="Standard 4 6 3 2 3 2 4" xfId="13414" xr:uid="{00000000-0005-0000-0000-000069340000}"/>
    <cellStyle name="Standard 4 6 3 2 3 3" xfId="13415" xr:uid="{00000000-0005-0000-0000-00006A340000}"/>
    <cellStyle name="Standard 4 6 3 2 3 4" xfId="13416" xr:uid="{00000000-0005-0000-0000-00006B340000}"/>
    <cellStyle name="Standard 4 6 3 2 3 5" xfId="13417" xr:uid="{00000000-0005-0000-0000-00006C340000}"/>
    <cellStyle name="Standard 4 6 3 2 4" xfId="13418" xr:uid="{00000000-0005-0000-0000-00006D340000}"/>
    <cellStyle name="Standard 4 6 3 2 4 2" xfId="13419" xr:uid="{00000000-0005-0000-0000-00006E340000}"/>
    <cellStyle name="Standard 4 6 3 2 4 3" xfId="13420" xr:uid="{00000000-0005-0000-0000-00006F340000}"/>
    <cellStyle name="Standard 4 6 3 2 4 4" xfId="13421" xr:uid="{00000000-0005-0000-0000-000070340000}"/>
    <cellStyle name="Standard 4 6 3 2 5" xfId="13422" xr:uid="{00000000-0005-0000-0000-000071340000}"/>
    <cellStyle name="Standard 4 6 3 2 5 2" xfId="13423" xr:uid="{00000000-0005-0000-0000-000072340000}"/>
    <cellStyle name="Standard 4 6 3 2 5 3" xfId="13424" xr:uid="{00000000-0005-0000-0000-000073340000}"/>
    <cellStyle name="Standard 4 6 3 2 5 4" xfId="13425" xr:uid="{00000000-0005-0000-0000-000074340000}"/>
    <cellStyle name="Standard 4 6 3 2 6" xfId="13426" xr:uid="{00000000-0005-0000-0000-000075340000}"/>
    <cellStyle name="Standard 4 6 3 2 7" xfId="13427" xr:uid="{00000000-0005-0000-0000-000076340000}"/>
    <cellStyle name="Standard 4 6 3 2 8" xfId="13428" xr:uid="{00000000-0005-0000-0000-000077340000}"/>
    <cellStyle name="Standard 4 6 3 3" xfId="13429" xr:uid="{00000000-0005-0000-0000-000078340000}"/>
    <cellStyle name="Standard 4 6 3 3 2" xfId="13430" xr:uid="{00000000-0005-0000-0000-000079340000}"/>
    <cellStyle name="Standard 4 6 3 3 2 2" xfId="13431" xr:uid="{00000000-0005-0000-0000-00007A340000}"/>
    <cellStyle name="Standard 4 6 3 3 2 2 2" xfId="13432" xr:uid="{00000000-0005-0000-0000-00007B340000}"/>
    <cellStyle name="Standard 4 6 3 3 2 2 2 2" xfId="13433" xr:uid="{00000000-0005-0000-0000-00007C340000}"/>
    <cellStyle name="Standard 4 6 3 3 2 2 2 3" xfId="13434" xr:uid="{00000000-0005-0000-0000-00007D340000}"/>
    <cellStyle name="Standard 4 6 3 3 2 2 2 4" xfId="13435" xr:uid="{00000000-0005-0000-0000-00007E340000}"/>
    <cellStyle name="Standard 4 6 3 3 2 2 3" xfId="13436" xr:uid="{00000000-0005-0000-0000-00007F340000}"/>
    <cellStyle name="Standard 4 6 3 3 2 2 4" xfId="13437" xr:uid="{00000000-0005-0000-0000-000080340000}"/>
    <cellStyle name="Standard 4 6 3 3 2 2 5" xfId="13438" xr:uid="{00000000-0005-0000-0000-000081340000}"/>
    <cellStyle name="Standard 4 6 3 3 2 3" xfId="13439" xr:uid="{00000000-0005-0000-0000-000082340000}"/>
    <cellStyle name="Standard 4 6 3 3 2 3 2" xfId="13440" xr:uid="{00000000-0005-0000-0000-000083340000}"/>
    <cellStyle name="Standard 4 6 3 3 2 3 3" xfId="13441" xr:uid="{00000000-0005-0000-0000-000084340000}"/>
    <cellStyle name="Standard 4 6 3 3 2 3 4" xfId="13442" xr:uid="{00000000-0005-0000-0000-000085340000}"/>
    <cellStyle name="Standard 4 6 3 3 2 4" xfId="13443" xr:uid="{00000000-0005-0000-0000-000086340000}"/>
    <cellStyle name="Standard 4 6 3 3 2 5" xfId="13444" xr:uid="{00000000-0005-0000-0000-000087340000}"/>
    <cellStyle name="Standard 4 6 3 3 2 6" xfId="13445" xr:uid="{00000000-0005-0000-0000-000088340000}"/>
    <cellStyle name="Standard 4 6 3 3 3" xfId="13446" xr:uid="{00000000-0005-0000-0000-000089340000}"/>
    <cellStyle name="Standard 4 6 3 3 3 2" xfId="13447" xr:uid="{00000000-0005-0000-0000-00008A340000}"/>
    <cellStyle name="Standard 4 6 3 3 3 2 2" xfId="13448" xr:uid="{00000000-0005-0000-0000-00008B340000}"/>
    <cellStyle name="Standard 4 6 3 3 3 2 3" xfId="13449" xr:uid="{00000000-0005-0000-0000-00008C340000}"/>
    <cellStyle name="Standard 4 6 3 3 3 2 4" xfId="13450" xr:uid="{00000000-0005-0000-0000-00008D340000}"/>
    <cellStyle name="Standard 4 6 3 3 3 3" xfId="13451" xr:uid="{00000000-0005-0000-0000-00008E340000}"/>
    <cellStyle name="Standard 4 6 3 3 3 4" xfId="13452" xr:uid="{00000000-0005-0000-0000-00008F340000}"/>
    <cellStyle name="Standard 4 6 3 3 3 5" xfId="13453" xr:uid="{00000000-0005-0000-0000-000090340000}"/>
    <cellStyle name="Standard 4 6 3 3 4" xfId="13454" xr:uid="{00000000-0005-0000-0000-000091340000}"/>
    <cellStyle name="Standard 4 6 3 3 4 2" xfId="13455" xr:uid="{00000000-0005-0000-0000-000092340000}"/>
    <cellStyle name="Standard 4 6 3 3 4 3" xfId="13456" xr:uid="{00000000-0005-0000-0000-000093340000}"/>
    <cellStyle name="Standard 4 6 3 3 4 4" xfId="13457" xr:uid="{00000000-0005-0000-0000-000094340000}"/>
    <cellStyle name="Standard 4 6 3 3 5" xfId="13458" xr:uid="{00000000-0005-0000-0000-000095340000}"/>
    <cellStyle name="Standard 4 6 3 3 5 2" xfId="13459" xr:uid="{00000000-0005-0000-0000-000096340000}"/>
    <cellStyle name="Standard 4 6 3 3 5 3" xfId="13460" xr:uid="{00000000-0005-0000-0000-000097340000}"/>
    <cellStyle name="Standard 4 6 3 3 5 4" xfId="13461" xr:uid="{00000000-0005-0000-0000-000098340000}"/>
    <cellStyle name="Standard 4 6 3 3 6" xfId="13462" xr:uid="{00000000-0005-0000-0000-000099340000}"/>
    <cellStyle name="Standard 4 6 3 3 7" xfId="13463" xr:uid="{00000000-0005-0000-0000-00009A340000}"/>
    <cellStyle name="Standard 4 6 3 3 8" xfId="13464" xr:uid="{00000000-0005-0000-0000-00009B340000}"/>
    <cellStyle name="Standard 4 6 3 4" xfId="13465" xr:uid="{00000000-0005-0000-0000-00009C340000}"/>
    <cellStyle name="Standard 4 6 3 4 2" xfId="13466" xr:uid="{00000000-0005-0000-0000-00009D340000}"/>
    <cellStyle name="Standard 4 6 3 4 2 2" xfId="13467" xr:uid="{00000000-0005-0000-0000-00009E340000}"/>
    <cellStyle name="Standard 4 6 3 4 2 2 2" xfId="13468" xr:uid="{00000000-0005-0000-0000-00009F340000}"/>
    <cellStyle name="Standard 4 6 3 4 2 2 3" xfId="13469" xr:uid="{00000000-0005-0000-0000-0000A0340000}"/>
    <cellStyle name="Standard 4 6 3 4 2 2 4" xfId="13470" xr:uid="{00000000-0005-0000-0000-0000A1340000}"/>
    <cellStyle name="Standard 4 6 3 4 2 3" xfId="13471" xr:uid="{00000000-0005-0000-0000-0000A2340000}"/>
    <cellStyle name="Standard 4 6 3 4 2 4" xfId="13472" xr:uid="{00000000-0005-0000-0000-0000A3340000}"/>
    <cellStyle name="Standard 4 6 3 4 2 5" xfId="13473" xr:uid="{00000000-0005-0000-0000-0000A4340000}"/>
    <cellStyle name="Standard 4 6 3 4 3" xfId="13474" xr:uid="{00000000-0005-0000-0000-0000A5340000}"/>
    <cellStyle name="Standard 4 6 3 4 3 2" xfId="13475" xr:uid="{00000000-0005-0000-0000-0000A6340000}"/>
    <cellStyle name="Standard 4 6 3 4 3 3" xfId="13476" xr:uid="{00000000-0005-0000-0000-0000A7340000}"/>
    <cellStyle name="Standard 4 6 3 4 3 4" xfId="13477" xr:uid="{00000000-0005-0000-0000-0000A8340000}"/>
    <cellStyle name="Standard 4 6 3 4 4" xfId="13478" xr:uid="{00000000-0005-0000-0000-0000A9340000}"/>
    <cellStyle name="Standard 4 6 3 4 5" xfId="13479" xr:uid="{00000000-0005-0000-0000-0000AA340000}"/>
    <cellStyle name="Standard 4 6 3 4 6" xfId="13480" xr:uid="{00000000-0005-0000-0000-0000AB340000}"/>
    <cellStyle name="Standard 4 6 3 5" xfId="13481" xr:uid="{00000000-0005-0000-0000-0000AC340000}"/>
    <cellStyle name="Standard 4 6 3 5 2" xfId="13482" xr:uid="{00000000-0005-0000-0000-0000AD340000}"/>
    <cellStyle name="Standard 4 6 3 5 2 2" xfId="13483" xr:uid="{00000000-0005-0000-0000-0000AE340000}"/>
    <cellStyle name="Standard 4 6 3 5 2 3" xfId="13484" xr:uid="{00000000-0005-0000-0000-0000AF340000}"/>
    <cellStyle name="Standard 4 6 3 5 2 4" xfId="13485" xr:uid="{00000000-0005-0000-0000-0000B0340000}"/>
    <cellStyle name="Standard 4 6 3 5 3" xfId="13486" xr:uid="{00000000-0005-0000-0000-0000B1340000}"/>
    <cellStyle name="Standard 4 6 3 5 4" xfId="13487" xr:uid="{00000000-0005-0000-0000-0000B2340000}"/>
    <cellStyle name="Standard 4 6 3 5 5" xfId="13488" xr:uid="{00000000-0005-0000-0000-0000B3340000}"/>
    <cellStyle name="Standard 4 6 3 6" xfId="13489" xr:uid="{00000000-0005-0000-0000-0000B4340000}"/>
    <cellStyle name="Standard 4 6 3 6 2" xfId="13490" xr:uid="{00000000-0005-0000-0000-0000B5340000}"/>
    <cellStyle name="Standard 4 6 3 6 3" xfId="13491" xr:uid="{00000000-0005-0000-0000-0000B6340000}"/>
    <cellStyle name="Standard 4 6 3 6 4" xfId="13492" xr:uid="{00000000-0005-0000-0000-0000B7340000}"/>
    <cellStyle name="Standard 4 6 3 7" xfId="13493" xr:uid="{00000000-0005-0000-0000-0000B8340000}"/>
    <cellStyle name="Standard 4 6 3 7 2" xfId="13494" xr:uid="{00000000-0005-0000-0000-0000B9340000}"/>
    <cellStyle name="Standard 4 6 3 7 3" xfId="13495" xr:uid="{00000000-0005-0000-0000-0000BA340000}"/>
    <cellStyle name="Standard 4 6 3 7 4" xfId="13496" xr:uid="{00000000-0005-0000-0000-0000BB340000}"/>
    <cellStyle name="Standard 4 6 3 8" xfId="13497" xr:uid="{00000000-0005-0000-0000-0000BC340000}"/>
    <cellStyle name="Standard 4 6 3 9" xfId="13498" xr:uid="{00000000-0005-0000-0000-0000BD340000}"/>
    <cellStyle name="Standard 4 6 4" xfId="13499" xr:uid="{00000000-0005-0000-0000-0000BE340000}"/>
    <cellStyle name="Standard 4 6 4 2" xfId="13500" xr:uid="{00000000-0005-0000-0000-0000BF340000}"/>
    <cellStyle name="Standard 4 6 4 2 2" xfId="13501" xr:uid="{00000000-0005-0000-0000-0000C0340000}"/>
    <cellStyle name="Standard 4 6 4 2 2 2" xfId="13502" xr:uid="{00000000-0005-0000-0000-0000C1340000}"/>
    <cellStyle name="Standard 4 6 4 2 2 2 2" xfId="13503" xr:uid="{00000000-0005-0000-0000-0000C2340000}"/>
    <cellStyle name="Standard 4 6 4 2 2 2 3" xfId="13504" xr:uid="{00000000-0005-0000-0000-0000C3340000}"/>
    <cellStyle name="Standard 4 6 4 2 2 2 4" xfId="13505" xr:uid="{00000000-0005-0000-0000-0000C4340000}"/>
    <cellStyle name="Standard 4 6 4 2 2 3" xfId="13506" xr:uid="{00000000-0005-0000-0000-0000C5340000}"/>
    <cellStyle name="Standard 4 6 4 2 2 4" xfId="13507" xr:uid="{00000000-0005-0000-0000-0000C6340000}"/>
    <cellStyle name="Standard 4 6 4 2 2 5" xfId="13508" xr:uid="{00000000-0005-0000-0000-0000C7340000}"/>
    <cellStyle name="Standard 4 6 4 2 3" xfId="13509" xr:uid="{00000000-0005-0000-0000-0000C8340000}"/>
    <cellStyle name="Standard 4 6 4 2 3 2" xfId="13510" xr:uid="{00000000-0005-0000-0000-0000C9340000}"/>
    <cellStyle name="Standard 4 6 4 2 3 3" xfId="13511" xr:uid="{00000000-0005-0000-0000-0000CA340000}"/>
    <cellStyle name="Standard 4 6 4 2 3 4" xfId="13512" xr:uid="{00000000-0005-0000-0000-0000CB340000}"/>
    <cellStyle name="Standard 4 6 4 2 4" xfId="13513" xr:uid="{00000000-0005-0000-0000-0000CC340000}"/>
    <cellStyle name="Standard 4 6 4 2 5" xfId="13514" xr:uid="{00000000-0005-0000-0000-0000CD340000}"/>
    <cellStyle name="Standard 4 6 4 2 6" xfId="13515" xr:uid="{00000000-0005-0000-0000-0000CE340000}"/>
    <cellStyle name="Standard 4 6 4 3" xfId="13516" xr:uid="{00000000-0005-0000-0000-0000CF340000}"/>
    <cellStyle name="Standard 4 6 4 3 2" xfId="13517" xr:uid="{00000000-0005-0000-0000-0000D0340000}"/>
    <cellStyle name="Standard 4 6 4 3 2 2" xfId="13518" xr:uid="{00000000-0005-0000-0000-0000D1340000}"/>
    <cellStyle name="Standard 4 6 4 3 2 3" xfId="13519" xr:uid="{00000000-0005-0000-0000-0000D2340000}"/>
    <cellStyle name="Standard 4 6 4 3 2 4" xfId="13520" xr:uid="{00000000-0005-0000-0000-0000D3340000}"/>
    <cellStyle name="Standard 4 6 4 3 3" xfId="13521" xr:uid="{00000000-0005-0000-0000-0000D4340000}"/>
    <cellStyle name="Standard 4 6 4 3 4" xfId="13522" xr:uid="{00000000-0005-0000-0000-0000D5340000}"/>
    <cellStyle name="Standard 4 6 4 3 5" xfId="13523" xr:uid="{00000000-0005-0000-0000-0000D6340000}"/>
    <cellStyle name="Standard 4 6 4 4" xfId="13524" xr:uid="{00000000-0005-0000-0000-0000D7340000}"/>
    <cellStyle name="Standard 4 6 4 4 2" xfId="13525" xr:uid="{00000000-0005-0000-0000-0000D8340000}"/>
    <cellStyle name="Standard 4 6 4 4 3" xfId="13526" xr:uid="{00000000-0005-0000-0000-0000D9340000}"/>
    <cellStyle name="Standard 4 6 4 4 4" xfId="13527" xr:uid="{00000000-0005-0000-0000-0000DA340000}"/>
    <cellStyle name="Standard 4 6 4 5" xfId="13528" xr:uid="{00000000-0005-0000-0000-0000DB340000}"/>
    <cellStyle name="Standard 4 6 4 5 2" xfId="13529" xr:uid="{00000000-0005-0000-0000-0000DC340000}"/>
    <cellStyle name="Standard 4 6 4 5 3" xfId="13530" xr:uid="{00000000-0005-0000-0000-0000DD340000}"/>
    <cellStyle name="Standard 4 6 4 5 4" xfId="13531" xr:uid="{00000000-0005-0000-0000-0000DE340000}"/>
    <cellStyle name="Standard 4 6 4 6" xfId="13532" xr:uid="{00000000-0005-0000-0000-0000DF340000}"/>
    <cellStyle name="Standard 4 6 4 7" xfId="13533" xr:uid="{00000000-0005-0000-0000-0000E0340000}"/>
    <cellStyle name="Standard 4 6 4 8" xfId="13534" xr:uid="{00000000-0005-0000-0000-0000E1340000}"/>
    <cellStyle name="Standard 4 6 5" xfId="13535" xr:uid="{00000000-0005-0000-0000-0000E2340000}"/>
    <cellStyle name="Standard 4 6 5 2" xfId="13536" xr:uid="{00000000-0005-0000-0000-0000E3340000}"/>
    <cellStyle name="Standard 4 6 5 2 2" xfId="13537" xr:uid="{00000000-0005-0000-0000-0000E4340000}"/>
    <cellStyle name="Standard 4 6 5 2 2 2" xfId="13538" xr:uid="{00000000-0005-0000-0000-0000E5340000}"/>
    <cellStyle name="Standard 4 6 5 2 2 2 2" xfId="13539" xr:uid="{00000000-0005-0000-0000-0000E6340000}"/>
    <cellStyle name="Standard 4 6 5 2 2 2 3" xfId="13540" xr:uid="{00000000-0005-0000-0000-0000E7340000}"/>
    <cellStyle name="Standard 4 6 5 2 2 2 4" xfId="13541" xr:uid="{00000000-0005-0000-0000-0000E8340000}"/>
    <cellStyle name="Standard 4 6 5 2 2 3" xfId="13542" xr:uid="{00000000-0005-0000-0000-0000E9340000}"/>
    <cellStyle name="Standard 4 6 5 2 2 4" xfId="13543" xr:uid="{00000000-0005-0000-0000-0000EA340000}"/>
    <cellStyle name="Standard 4 6 5 2 2 5" xfId="13544" xr:uid="{00000000-0005-0000-0000-0000EB340000}"/>
    <cellStyle name="Standard 4 6 5 2 3" xfId="13545" xr:uid="{00000000-0005-0000-0000-0000EC340000}"/>
    <cellStyle name="Standard 4 6 5 2 3 2" xfId="13546" xr:uid="{00000000-0005-0000-0000-0000ED340000}"/>
    <cellStyle name="Standard 4 6 5 2 3 3" xfId="13547" xr:uid="{00000000-0005-0000-0000-0000EE340000}"/>
    <cellStyle name="Standard 4 6 5 2 3 4" xfId="13548" xr:uid="{00000000-0005-0000-0000-0000EF340000}"/>
    <cellStyle name="Standard 4 6 5 2 4" xfId="13549" xr:uid="{00000000-0005-0000-0000-0000F0340000}"/>
    <cellStyle name="Standard 4 6 5 2 5" xfId="13550" xr:uid="{00000000-0005-0000-0000-0000F1340000}"/>
    <cellStyle name="Standard 4 6 5 2 6" xfId="13551" xr:uid="{00000000-0005-0000-0000-0000F2340000}"/>
    <cellStyle name="Standard 4 6 5 3" xfId="13552" xr:uid="{00000000-0005-0000-0000-0000F3340000}"/>
    <cellStyle name="Standard 4 6 5 3 2" xfId="13553" xr:uid="{00000000-0005-0000-0000-0000F4340000}"/>
    <cellStyle name="Standard 4 6 5 3 2 2" xfId="13554" xr:uid="{00000000-0005-0000-0000-0000F5340000}"/>
    <cellStyle name="Standard 4 6 5 3 2 3" xfId="13555" xr:uid="{00000000-0005-0000-0000-0000F6340000}"/>
    <cellStyle name="Standard 4 6 5 3 2 4" xfId="13556" xr:uid="{00000000-0005-0000-0000-0000F7340000}"/>
    <cellStyle name="Standard 4 6 5 3 3" xfId="13557" xr:uid="{00000000-0005-0000-0000-0000F8340000}"/>
    <cellStyle name="Standard 4 6 5 3 4" xfId="13558" xr:uid="{00000000-0005-0000-0000-0000F9340000}"/>
    <cellStyle name="Standard 4 6 5 3 5" xfId="13559" xr:uid="{00000000-0005-0000-0000-0000FA340000}"/>
    <cellStyle name="Standard 4 6 5 4" xfId="13560" xr:uid="{00000000-0005-0000-0000-0000FB340000}"/>
    <cellStyle name="Standard 4 6 5 4 2" xfId="13561" xr:uid="{00000000-0005-0000-0000-0000FC340000}"/>
    <cellStyle name="Standard 4 6 5 4 3" xfId="13562" xr:uid="{00000000-0005-0000-0000-0000FD340000}"/>
    <cellStyle name="Standard 4 6 5 4 4" xfId="13563" xr:uid="{00000000-0005-0000-0000-0000FE340000}"/>
    <cellStyle name="Standard 4 6 5 5" xfId="13564" xr:uid="{00000000-0005-0000-0000-0000FF340000}"/>
    <cellStyle name="Standard 4 6 5 5 2" xfId="13565" xr:uid="{00000000-0005-0000-0000-000000350000}"/>
    <cellStyle name="Standard 4 6 5 5 3" xfId="13566" xr:uid="{00000000-0005-0000-0000-000001350000}"/>
    <cellStyle name="Standard 4 6 5 5 4" xfId="13567" xr:uid="{00000000-0005-0000-0000-000002350000}"/>
    <cellStyle name="Standard 4 6 5 6" xfId="13568" xr:uid="{00000000-0005-0000-0000-000003350000}"/>
    <cellStyle name="Standard 4 6 5 7" xfId="13569" xr:uid="{00000000-0005-0000-0000-000004350000}"/>
    <cellStyle name="Standard 4 6 5 8" xfId="13570" xr:uid="{00000000-0005-0000-0000-000005350000}"/>
    <cellStyle name="Standard 4 6 6" xfId="13571" xr:uid="{00000000-0005-0000-0000-000006350000}"/>
    <cellStyle name="Standard 4 6 6 2" xfId="13572" xr:uid="{00000000-0005-0000-0000-000007350000}"/>
    <cellStyle name="Standard 4 6 6 2 2" xfId="13573" xr:uid="{00000000-0005-0000-0000-000008350000}"/>
    <cellStyle name="Standard 4 6 6 2 2 2" xfId="13574" xr:uid="{00000000-0005-0000-0000-000009350000}"/>
    <cellStyle name="Standard 4 6 6 2 2 3" xfId="13575" xr:uid="{00000000-0005-0000-0000-00000A350000}"/>
    <cellStyle name="Standard 4 6 6 2 2 4" xfId="13576" xr:uid="{00000000-0005-0000-0000-00000B350000}"/>
    <cellStyle name="Standard 4 6 6 2 3" xfId="13577" xr:uid="{00000000-0005-0000-0000-00000C350000}"/>
    <cellStyle name="Standard 4 6 6 2 4" xfId="13578" xr:uid="{00000000-0005-0000-0000-00000D350000}"/>
    <cellStyle name="Standard 4 6 6 2 5" xfId="13579" xr:uid="{00000000-0005-0000-0000-00000E350000}"/>
    <cellStyle name="Standard 4 6 6 3" xfId="13580" xr:uid="{00000000-0005-0000-0000-00000F350000}"/>
    <cellStyle name="Standard 4 6 6 3 2" xfId="13581" xr:uid="{00000000-0005-0000-0000-000010350000}"/>
    <cellStyle name="Standard 4 6 6 3 3" xfId="13582" xr:uid="{00000000-0005-0000-0000-000011350000}"/>
    <cellStyle name="Standard 4 6 6 3 4" xfId="13583" xr:uid="{00000000-0005-0000-0000-000012350000}"/>
    <cellStyle name="Standard 4 6 6 4" xfId="13584" xr:uid="{00000000-0005-0000-0000-000013350000}"/>
    <cellStyle name="Standard 4 6 6 5" xfId="13585" xr:uid="{00000000-0005-0000-0000-000014350000}"/>
    <cellStyle name="Standard 4 6 6 6" xfId="13586" xr:uid="{00000000-0005-0000-0000-000015350000}"/>
    <cellStyle name="Standard 4 6 7" xfId="13587" xr:uid="{00000000-0005-0000-0000-000016350000}"/>
    <cellStyle name="Standard 4 6 7 2" xfId="13588" xr:uid="{00000000-0005-0000-0000-000017350000}"/>
    <cellStyle name="Standard 4 6 7 2 2" xfId="13589" xr:uid="{00000000-0005-0000-0000-000018350000}"/>
    <cellStyle name="Standard 4 6 7 2 3" xfId="13590" xr:uid="{00000000-0005-0000-0000-000019350000}"/>
    <cellStyle name="Standard 4 6 7 2 4" xfId="13591" xr:uid="{00000000-0005-0000-0000-00001A350000}"/>
    <cellStyle name="Standard 4 6 7 3" xfId="13592" xr:uid="{00000000-0005-0000-0000-00001B350000}"/>
    <cellStyle name="Standard 4 6 7 4" xfId="13593" xr:uid="{00000000-0005-0000-0000-00001C350000}"/>
    <cellStyle name="Standard 4 6 7 5" xfId="13594" xr:uid="{00000000-0005-0000-0000-00001D350000}"/>
    <cellStyle name="Standard 4 6 8" xfId="13595" xr:uid="{00000000-0005-0000-0000-00001E350000}"/>
    <cellStyle name="Standard 4 6 8 2" xfId="13596" xr:uid="{00000000-0005-0000-0000-00001F350000}"/>
    <cellStyle name="Standard 4 6 8 2 2" xfId="13597" xr:uid="{00000000-0005-0000-0000-000020350000}"/>
    <cellStyle name="Standard 4 6 8 2 3" xfId="13598" xr:uid="{00000000-0005-0000-0000-000021350000}"/>
    <cellStyle name="Standard 4 6 8 2 4" xfId="13599" xr:uid="{00000000-0005-0000-0000-000022350000}"/>
    <cellStyle name="Standard 4 6 8 3" xfId="13600" xr:uid="{00000000-0005-0000-0000-000023350000}"/>
    <cellStyle name="Standard 4 6 8 4" xfId="13601" xr:uid="{00000000-0005-0000-0000-000024350000}"/>
    <cellStyle name="Standard 4 6 8 5" xfId="13602" xr:uid="{00000000-0005-0000-0000-000025350000}"/>
    <cellStyle name="Standard 4 6 9" xfId="13603" xr:uid="{00000000-0005-0000-0000-000026350000}"/>
    <cellStyle name="Standard 4 6 9 2" xfId="13604" xr:uid="{00000000-0005-0000-0000-000027350000}"/>
    <cellStyle name="Standard 4 6 9 3" xfId="13605" xr:uid="{00000000-0005-0000-0000-000028350000}"/>
    <cellStyle name="Standard 4 6 9 4" xfId="13606" xr:uid="{00000000-0005-0000-0000-000029350000}"/>
    <cellStyle name="Standard 4 7" xfId="13607" xr:uid="{00000000-0005-0000-0000-00002A350000}"/>
    <cellStyle name="Standard 4 8" xfId="13608" xr:uid="{00000000-0005-0000-0000-00002B350000}"/>
    <cellStyle name="Standard 4 8 2" xfId="13609" xr:uid="{00000000-0005-0000-0000-00002C350000}"/>
    <cellStyle name="Standard 4 8 3" xfId="13610" xr:uid="{00000000-0005-0000-0000-00002D350000}"/>
    <cellStyle name="Standard 4 8 4" xfId="13611" xr:uid="{00000000-0005-0000-0000-00002E350000}"/>
    <cellStyle name="Standard 4 9" xfId="17376" xr:uid="{00000000-0005-0000-0000-00002F350000}"/>
    <cellStyle name="Standard 5" xfId="16" xr:uid="{00000000-0005-0000-0000-000030350000}"/>
    <cellStyle name="Standard 5 2" xfId="13612" xr:uid="{00000000-0005-0000-0000-000031350000}"/>
    <cellStyle name="Standard 5 3" xfId="13613" xr:uid="{00000000-0005-0000-0000-000032350000}"/>
    <cellStyle name="Standard 5 4" xfId="13614" xr:uid="{00000000-0005-0000-0000-000033350000}"/>
    <cellStyle name="Standard 5 5" xfId="13615" xr:uid="{00000000-0005-0000-0000-000034350000}"/>
    <cellStyle name="Standard 6" xfId="17" xr:uid="{00000000-0005-0000-0000-000035350000}"/>
    <cellStyle name="Standard 6 2" xfId="13616" xr:uid="{00000000-0005-0000-0000-000036350000}"/>
    <cellStyle name="Standard 6 2 10" xfId="13617" xr:uid="{00000000-0005-0000-0000-000037350000}"/>
    <cellStyle name="Standard 6 2 10 2" xfId="13618" xr:uid="{00000000-0005-0000-0000-000038350000}"/>
    <cellStyle name="Standard 6 2 10 3" xfId="13619" xr:uid="{00000000-0005-0000-0000-000039350000}"/>
    <cellStyle name="Standard 6 2 10 4" xfId="13620" xr:uid="{00000000-0005-0000-0000-00003A350000}"/>
    <cellStyle name="Standard 6 2 11" xfId="13621" xr:uid="{00000000-0005-0000-0000-00003B350000}"/>
    <cellStyle name="Standard 6 2 11 2" xfId="13622" xr:uid="{00000000-0005-0000-0000-00003C350000}"/>
    <cellStyle name="Standard 6 2 11 3" xfId="13623" xr:uid="{00000000-0005-0000-0000-00003D350000}"/>
    <cellStyle name="Standard 6 2 11 4" xfId="13624" xr:uid="{00000000-0005-0000-0000-00003E350000}"/>
    <cellStyle name="Standard 6 2 12" xfId="13625" xr:uid="{00000000-0005-0000-0000-00003F350000}"/>
    <cellStyle name="Standard 6 2 12 2" xfId="13626" xr:uid="{00000000-0005-0000-0000-000040350000}"/>
    <cellStyle name="Standard 6 2 12 3" xfId="13627" xr:uid="{00000000-0005-0000-0000-000041350000}"/>
    <cellStyle name="Standard 6 2 12 4" xfId="13628" xr:uid="{00000000-0005-0000-0000-000042350000}"/>
    <cellStyle name="Standard 6 2 13" xfId="13629" xr:uid="{00000000-0005-0000-0000-000043350000}"/>
    <cellStyle name="Standard 6 2 14" xfId="13630" xr:uid="{00000000-0005-0000-0000-000044350000}"/>
    <cellStyle name="Standard 6 2 15" xfId="13631" xr:uid="{00000000-0005-0000-0000-000045350000}"/>
    <cellStyle name="Standard 6 2 2" xfId="13632" xr:uid="{00000000-0005-0000-0000-000046350000}"/>
    <cellStyle name="Standard 6 2 2 10" xfId="13633" xr:uid="{00000000-0005-0000-0000-000047350000}"/>
    <cellStyle name="Standard 6 2 2 10 2" xfId="13634" xr:uid="{00000000-0005-0000-0000-000048350000}"/>
    <cellStyle name="Standard 6 2 2 10 3" xfId="13635" xr:uid="{00000000-0005-0000-0000-000049350000}"/>
    <cellStyle name="Standard 6 2 2 10 4" xfId="13636" xr:uid="{00000000-0005-0000-0000-00004A350000}"/>
    <cellStyle name="Standard 6 2 2 11" xfId="13637" xr:uid="{00000000-0005-0000-0000-00004B350000}"/>
    <cellStyle name="Standard 6 2 2 11 2" xfId="13638" xr:uid="{00000000-0005-0000-0000-00004C350000}"/>
    <cellStyle name="Standard 6 2 2 11 3" xfId="13639" xr:uid="{00000000-0005-0000-0000-00004D350000}"/>
    <cellStyle name="Standard 6 2 2 11 4" xfId="13640" xr:uid="{00000000-0005-0000-0000-00004E350000}"/>
    <cellStyle name="Standard 6 2 2 12" xfId="13641" xr:uid="{00000000-0005-0000-0000-00004F350000}"/>
    <cellStyle name="Standard 6 2 2 13" xfId="13642" xr:uid="{00000000-0005-0000-0000-000050350000}"/>
    <cellStyle name="Standard 6 2 2 14" xfId="13643" xr:uid="{00000000-0005-0000-0000-000051350000}"/>
    <cellStyle name="Standard 6 2 2 2" xfId="13644" xr:uid="{00000000-0005-0000-0000-000052350000}"/>
    <cellStyle name="Standard 6 2 2 2 10" xfId="13645" xr:uid="{00000000-0005-0000-0000-000053350000}"/>
    <cellStyle name="Standard 6 2 2 2 10 2" xfId="13646" xr:uid="{00000000-0005-0000-0000-000054350000}"/>
    <cellStyle name="Standard 6 2 2 2 10 3" xfId="13647" xr:uid="{00000000-0005-0000-0000-000055350000}"/>
    <cellStyle name="Standard 6 2 2 2 10 4" xfId="13648" xr:uid="{00000000-0005-0000-0000-000056350000}"/>
    <cellStyle name="Standard 6 2 2 2 11" xfId="13649" xr:uid="{00000000-0005-0000-0000-000057350000}"/>
    <cellStyle name="Standard 6 2 2 2 12" xfId="13650" xr:uid="{00000000-0005-0000-0000-000058350000}"/>
    <cellStyle name="Standard 6 2 2 2 13" xfId="13651" xr:uid="{00000000-0005-0000-0000-000059350000}"/>
    <cellStyle name="Standard 6 2 2 2 2" xfId="13652" xr:uid="{00000000-0005-0000-0000-00005A350000}"/>
    <cellStyle name="Standard 6 2 2 2 2 10" xfId="13653" xr:uid="{00000000-0005-0000-0000-00005B350000}"/>
    <cellStyle name="Standard 6 2 2 2 2 2" xfId="13654" xr:uid="{00000000-0005-0000-0000-00005C350000}"/>
    <cellStyle name="Standard 6 2 2 2 2 2 2" xfId="13655" xr:uid="{00000000-0005-0000-0000-00005D350000}"/>
    <cellStyle name="Standard 6 2 2 2 2 2 2 2" xfId="13656" xr:uid="{00000000-0005-0000-0000-00005E350000}"/>
    <cellStyle name="Standard 6 2 2 2 2 2 2 2 2" xfId="13657" xr:uid="{00000000-0005-0000-0000-00005F350000}"/>
    <cellStyle name="Standard 6 2 2 2 2 2 2 2 2 2" xfId="13658" xr:uid="{00000000-0005-0000-0000-000060350000}"/>
    <cellStyle name="Standard 6 2 2 2 2 2 2 2 2 3" xfId="13659" xr:uid="{00000000-0005-0000-0000-000061350000}"/>
    <cellStyle name="Standard 6 2 2 2 2 2 2 2 2 4" xfId="13660" xr:uid="{00000000-0005-0000-0000-000062350000}"/>
    <cellStyle name="Standard 6 2 2 2 2 2 2 2 3" xfId="13661" xr:uid="{00000000-0005-0000-0000-000063350000}"/>
    <cellStyle name="Standard 6 2 2 2 2 2 2 2 4" xfId="13662" xr:uid="{00000000-0005-0000-0000-000064350000}"/>
    <cellStyle name="Standard 6 2 2 2 2 2 2 2 5" xfId="13663" xr:uid="{00000000-0005-0000-0000-000065350000}"/>
    <cellStyle name="Standard 6 2 2 2 2 2 2 3" xfId="13664" xr:uid="{00000000-0005-0000-0000-000066350000}"/>
    <cellStyle name="Standard 6 2 2 2 2 2 2 3 2" xfId="13665" xr:uid="{00000000-0005-0000-0000-000067350000}"/>
    <cellStyle name="Standard 6 2 2 2 2 2 2 3 3" xfId="13666" xr:uid="{00000000-0005-0000-0000-000068350000}"/>
    <cellStyle name="Standard 6 2 2 2 2 2 2 3 4" xfId="13667" xr:uid="{00000000-0005-0000-0000-000069350000}"/>
    <cellStyle name="Standard 6 2 2 2 2 2 2 4" xfId="13668" xr:uid="{00000000-0005-0000-0000-00006A350000}"/>
    <cellStyle name="Standard 6 2 2 2 2 2 2 5" xfId="13669" xr:uid="{00000000-0005-0000-0000-00006B350000}"/>
    <cellStyle name="Standard 6 2 2 2 2 2 2 6" xfId="13670" xr:uid="{00000000-0005-0000-0000-00006C350000}"/>
    <cellStyle name="Standard 6 2 2 2 2 2 3" xfId="13671" xr:uid="{00000000-0005-0000-0000-00006D350000}"/>
    <cellStyle name="Standard 6 2 2 2 2 2 3 2" xfId="13672" xr:uid="{00000000-0005-0000-0000-00006E350000}"/>
    <cellStyle name="Standard 6 2 2 2 2 2 3 2 2" xfId="13673" xr:uid="{00000000-0005-0000-0000-00006F350000}"/>
    <cellStyle name="Standard 6 2 2 2 2 2 3 2 3" xfId="13674" xr:uid="{00000000-0005-0000-0000-000070350000}"/>
    <cellStyle name="Standard 6 2 2 2 2 2 3 2 4" xfId="13675" xr:uid="{00000000-0005-0000-0000-000071350000}"/>
    <cellStyle name="Standard 6 2 2 2 2 2 3 3" xfId="13676" xr:uid="{00000000-0005-0000-0000-000072350000}"/>
    <cellStyle name="Standard 6 2 2 2 2 2 3 4" xfId="13677" xr:uid="{00000000-0005-0000-0000-000073350000}"/>
    <cellStyle name="Standard 6 2 2 2 2 2 3 5" xfId="13678" xr:uid="{00000000-0005-0000-0000-000074350000}"/>
    <cellStyle name="Standard 6 2 2 2 2 2 4" xfId="13679" xr:uid="{00000000-0005-0000-0000-000075350000}"/>
    <cellStyle name="Standard 6 2 2 2 2 2 4 2" xfId="13680" xr:uid="{00000000-0005-0000-0000-000076350000}"/>
    <cellStyle name="Standard 6 2 2 2 2 2 4 3" xfId="13681" xr:uid="{00000000-0005-0000-0000-000077350000}"/>
    <cellStyle name="Standard 6 2 2 2 2 2 4 4" xfId="13682" xr:uid="{00000000-0005-0000-0000-000078350000}"/>
    <cellStyle name="Standard 6 2 2 2 2 2 5" xfId="13683" xr:uid="{00000000-0005-0000-0000-000079350000}"/>
    <cellStyle name="Standard 6 2 2 2 2 2 5 2" xfId="13684" xr:uid="{00000000-0005-0000-0000-00007A350000}"/>
    <cellStyle name="Standard 6 2 2 2 2 2 5 3" xfId="13685" xr:uid="{00000000-0005-0000-0000-00007B350000}"/>
    <cellStyle name="Standard 6 2 2 2 2 2 5 4" xfId="13686" xr:uid="{00000000-0005-0000-0000-00007C350000}"/>
    <cellStyle name="Standard 6 2 2 2 2 2 6" xfId="13687" xr:uid="{00000000-0005-0000-0000-00007D350000}"/>
    <cellStyle name="Standard 6 2 2 2 2 2 7" xfId="13688" xr:uid="{00000000-0005-0000-0000-00007E350000}"/>
    <cellStyle name="Standard 6 2 2 2 2 2 8" xfId="13689" xr:uid="{00000000-0005-0000-0000-00007F350000}"/>
    <cellStyle name="Standard 6 2 2 2 2 3" xfId="13690" xr:uid="{00000000-0005-0000-0000-000080350000}"/>
    <cellStyle name="Standard 6 2 2 2 2 3 2" xfId="13691" xr:uid="{00000000-0005-0000-0000-000081350000}"/>
    <cellStyle name="Standard 6 2 2 2 2 3 2 2" xfId="13692" xr:uid="{00000000-0005-0000-0000-000082350000}"/>
    <cellStyle name="Standard 6 2 2 2 2 3 2 2 2" xfId="13693" xr:uid="{00000000-0005-0000-0000-000083350000}"/>
    <cellStyle name="Standard 6 2 2 2 2 3 2 2 2 2" xfId="13694" xr:uid="{00000000-0005-0000-0000-000084350000}"/>
    <cellStyle name="Standard 6 2 2 2 2 3 2 2 2 3" xfId="13695" xr:uid="{00000000-0005-0000-0000-000085350000}"/>
    <cellStyle name="Standard 6 2 2 2 2 3 2 2 2 4" xfId="13696" xr:uid="{00000000-0005-0000-0000-000086350000}"/>
    <cellStyle name="Standard 6 2 2 2 2 3 2 2 3" xfId="13697" xr:uid="{00000000-0005-0000-0000-000087350000}"/>
    <cellStyle name="Standard 6 2 2 2 2 3 2 2 4" xfId="13698" xr:uid="{00000000-0005-0000-0000-000088350000}"/>
    <cellStyle name="Standard 6 2 2 2 2 3 2 2 5" xfId="13699" xr:uid="{00000000-0005-0000-0000-000089350000}"/>
    <cellStyle name="Standard 6 2 2 2 2 3 2 3" xfId="13700" xr:uid="{00000000-0005-0000-0000-00008A350000}"/>
    <cellStyle name="Standard 6 2 2 2 2 3 2 3 2" xfId="13701" xr:uid="{00000000-0005-0000-0000-00008B350000}"/>
    <cellStyle name="Standard 6 2 2 2 2 3 2 3 3" xfId="13702" xr:uid="{00000000-0005-0000-0000-00008C350000}"/>
    <cellStyle name="Standard 6 2 2 2 2 3 2 3 4" xfId="13703" xr:uid="{00000000-0005-0000-0000-00008D350000}"/>
    <cellStyle name="Standard 6 2 2 2 2 3 2 4" xfId="13704" xr:uid="{00000000-0005-0000-0000-00008E350000}"/>
    <cellStyle name="Standard 6 2 2 2 2 3 2 5" xfId="13705" xr:uid="{00000000-0005-0000-0000-00008F350000}"/>
    <cellStyle name="Standard 6 2 2 2 2 3 2 6" xfId="13706" xr:uid="{00000000-0005-0000-0000-000090350000}"/>
    <cellStyle name="Standard 6 2 2 2 2 3 3" xfId="13707" xr:uid="{00000000-0005-0000-0000-000091350000}"/>
    <cellStyle name="Standard 6 2 2 2 2 3 3 2" xfId="13708" xr:uid="{00000000-0005-0000-0000-000092350000}"/>
    <cellStyle name="Standard 6 2 2 2 2 3 3 2 2" xfId="13709" xr:uid="{00000000-0005-0000-0000-000093350000}"/>
    <cellStyle name="Standard 6 2 2 2 2 3 3 2 3" xfId="13710" xr:uid="{00000000-0005-0000-0000-000094350000}"/>
    <cellStyle name="Standard 6 2 2 2 2 3 3 2 4" xfId="13711" xr:uid="{00000000-0005-0000-0000-000095350000}"/>
    <cellStyle name="Standard 6 2 2 2 2 3 3 3" xfId="13712" xr:uid="{00000000-0005-0000-0000-000096350000}"/>
    <cellStyle name="Standard 6 2 2 2 2 3 3 4" xfId="13713" xr:uid="{00000000-0005-0000-0000-000097350000}"/>
    <cellStyle name="Standard 6 2 2 2 2 3 3 5" xfId="13714" xr:uid="{00000000-0005-0000-0000-000098350000}"/>
    <cellStyle name="Standard 6 2 2 2 2 3 4" xfId="13715" xr:uid="{00000000-0005-0000-0000-000099350000}"/>
    <cellStyle name="Standard 6 2 2 2 2 3 4 2" xfId="13716" xr:uid="{00000000-0005-0000-0000-00009A350000}"/>
    <cellStyle name="Standard 6 2 2 2 2 3 4 3" xfId="13717" xr:uid="{00000000-0005-0000-0000-00009B350000}"/>
    <cellStyle name="Standard 6 2 2 2 2 3 4 4" xfId="13718" xr:uid="{00000000-0005-0000-0000-00009C350000}"/>
    <cellStyle name="Standard 6 2 2 2 2 3 5" xfId="13719" xr:uid="{00000000-0005-0000-0000-00009D350000}"/>
    <cellStyle name="Standard 6 2 2 2 2 3 5 2" xfId="13720" xr:uid="{00000000-0005-0000-0000-00009E350000}"/>
    <cellStyle name="Standard 6 2 2 2 2 3 5 3" xfId="13721" xr:uid="{00000000-0005-0000-0000-00009F350000}"/>
    <cellStyle name="Standard 6 2 2 2 2 3 5 4" xfId="13722" xr:uid="{00000000-0005-0000-0000-0000A0350000}"/>
    <cellStyle name="Standard 6 2 2 2 2 3 6" xfId="13723" xr:uid="{00000000-0005-0000-0000-0000A1350000}"/>
    <cellStyle name="Standard 6 2 2 2 2 3 7" xfId="13724" xr:uid="{00000000-0005-0000-0000-0000A2350000}"/>
    <cellStyle name="Standard 6 2 2 2 2 3 8" xfId="13725" xr:uid="{00000000-0005-0000-0000-0000A3350000}"/>
    <cellStyle name="Standard 6 2 2 2 2 4" xfId="13726" xr:uid="{00000000-0005-0000-0000-0000A4350000}"/>
    <cellStyle name="Standard 6 2 2 2 2 4 2" xfId="13727" xr:uid="{00000000-0005-0000-0000-0000A5350000}"/>
    <cellStyle name="Standard 6 2 2 2 2 4 2 2" xfId="13728" xr:uid="{00000000-0005-0000-0000-0000A6350000}"/>
    <cellStyle name="Standard 6 2 2 2 2 4 2 2 2" xfId="13729" xr:uid="{00000000-0005-0000-0000-0000A7350000}"/>
    <cellStyle name="Standard 6 2 2 2 2 4 2 2 3" xfId="13730" xr:uid="{00000000-0005-0000-0000-0000A8350000}"/>
    <cellStyle name="Standard 6 2 2 2 2 4 2 2 4" xfId="13731" xr:uid="{00000000-0005-0000-0000-0000A9350000}"/>
    <cellStyle name="Standard 6 2 2 2 2 4 2 3" xfId="13732" xr:uid="{00000000-0005-0000-0000-0000AA350000}"/>
    <cellStyle name="Standard 6 2 2 2 2 4 2 4" xfId="13733" xr:uid="{00000000-0005-0000-0000-0000AB350000}"/>
    <cellStyle name="Standard 6 2 2 2 2 4 2 5" xfId="13734" xr:uid="{00000000-0005-0000-0000-0000AC350000}"/>
    <cellStyle name="Standard 6 2 2 2 2 4 3" xfId="13735" xr:uid="{00000000-0005-0000-0000-0000AD350000}"/>
    <cellStyle name="Standard 6 2 2 2 2 4 3 2" xfId="13736" xr:uid="{00000000-0005-0000-0000-0000AE350000}"/>
    <cellStyle name="Standard 6 2 2 2 2 4 3 3" xfId="13737" xr:uid="{00000000-0005-0000-0000-0000AF350000}"/>
    <cellStyle name="Standard 6 2 2 2 2 4 3 4" xfId="13738" xr:uid="{00000000-0005-0000-0000-0000B0350000}"/>
    <cellStyle name="Standard 6 2 2 2 2 4 4" xfId="13739" xr:uid="{00000000-0005-0000-0000-0000B1350000}"/>
    <cellStyle name="Standard 6 2 2 2 2 4 5" xfId="13740" xr:uid="{00000000-0005-0000-0000-0000B2350000}"/>
    <cellStyle name="Standard 6 2 2 2 2 4 6" xfId="13741" xr:uid="{00000000-0005-0000-0000-0000B3350000}"/>
    <cellStyle name="Standard 6 2 2 2 2 5" xfId="13742" xr:uid="{00000000-0005-0000-0000-0000B4350000}"/>
    <cellStyle name="Standard 6 2 2 2 2 5 2" xfId="13743" xr:uid="{00000000-0005-0000-0000-0000B5350000}"/>
    <cellStyle name="Standard 6 2 2 2 2 5 2 2" xfId="13744" xr:uid="{00000000-0005-0000-0000-0000B6350000}"/>
    <cellStyle name="Standard 6 2 2 2 2 5 2 3" xfId="13745" xr:uid="{00000000-0005-0000-0000-0000B7350000}"/>
    <cellStyle name="Standard 6 2 2 2 2 5 2 4" xfId="13746" xr:uid="{00000000-0005-0000-0000-0000B8350000}"/>
    <cellStyle name="Standard 6 2 2 2 2 5 3" xfId="13747" xr:uid="{00000000-0005-0000-0000-0000B9350000}"/>
    <cellStyle name="Standard 6 2 2 2 2 5 4" xfId="13748" xr:uid="{00000000-0005-0000-0000-0000BA350000}"/>
    <cellStyle name="Standard 6 2 2 2 2 5 5" xfId="13749" xr:uid="{00000000-0005-0000-0000-0000BB350000}"/>
    <cellStyle name="Standard 6 2 2 2 2 6" xfId="13750" xr:uid="{00000000-0005-0000-0000-0000BC350000}"/>
    <cellStyle name="Standard 6 2 2 2 2 6 2" xfId="13751" xr:uid="{00000000-0005-0000-0000-0000BD350000}"/>
    <cellStyle name="Standard 6 2 2 2 2 6 3" xfId="13752" xr:uid="{00000000-0005-0000-0000-0000BE350000}"/>
    <cellStyle name="Standard 6 2 2 2 2 6 4" xfId="13753" xr:uid="{00000000-0005-0000-0000-0000BF350000}"/>
    <cellStyle name="Standard 6 2 2 2 2 7" xfId="13754" xr:uid="{00000000-0005-0000-0000-0000C0350000}"/>
    <cellStyle name="Standard 6 2 2 2 2 7 2" xfId="13755" xr:uid="{00000000-0005-0000-0000-0000C1350000}"/>
    <cellStyle name="Standard 6 2 2 2 2 7 3" xfId="13756" xr:uid="{00000000-0005-0000-0000-0000C2350000}"/>
    <cellStyle name="Standard 6 2 2 2 2 7 4" xfId="13757" xr:uid="{00000000-0005-0000-0000-0000C3350000}"/>
    <cellStyle name="Standard 6 2 2 2 2 8" xfId="13758" xr:uid="{00000000-0005-0000-0000-0000C4350000}"/>
    <cellStyle name="Standard 6 2 2 2 2 9" xfId="13759" xr:uid="{00000000-0005-0000-0000-0000C5350000}"/>
    <cellStyle name="Standard 6 2 2 2 3" xfId="13760" xr:uid="{00000000-0005-0000-0000-0000C6350000}"/>
    <cellStyle name="Standard 6 2 2 2 3 2" xfId="13761" xr:uid="{00000000-0005-0000-0000-0000C7350000}"/>
    <cellStyle name="Standard 6 2 2 2 3 2 2" xfId="13762" xr:uid="{00000000-0005-0000-0000-0000C8350000}"/>
    <cellStyle name="Standard 6 2 2 2 3 2 2 2" xfId="13763" xr:uid="{00000000-0005-0000-0000-0000C9350000}"/>
    <cellStyle name="Standard 6 2 2 2 3 2 2 2 2" xfId="13764" xr:uid="{00000000-0005-0000-0000-0000CA350000}"/>
    <cellStyle name="Standard 6 2 2 2 3 2 2 2 3" xfId="13765" xr:uid="{00000000-0005-0000-0000-0000CB350000}"/>
    <cellStyle name="Standard 6 2 2 2 3 2 2 2 4" xfId="13766" xr:uid="{00000000-0005-0000-0000-0000CC350000}"/>
    <cellStyle name="Standard 6 2 2 2 3 2 2 3" xfId="13767" xr:uid="{00000000-0005-0000-0000-0000CD350000}"/>
    <cellStyle name="Standard 6 2 2 2 3 2 2 4" xfId="13768" xr:uid="{00000000-0005-0000-0000-0000CE350000}"/>
    <cellStyle name="Standard 6 2 2 2 3 2 2 5" xfId="13769" xr:uid="{00000000-0005-0000-0000-0000CF350000}"/>
    <cellStyle name="Standard 6 2 2 2 3 2 3" xfId="13770" xr:uid="{00000000-0005-0000-0000-0000D0350000}"/>
    <cellStyle name="Standard 6 2 2 2 3 2 3 2" xfId="13771" xr:uid="{00000000-0005-0000-0000-0000D1350000}"/>
    <cellStyle name="Standard 6 2 2 2 3 2 3 3" xfId="13772" xr:uid="{00000000-0005-0000-0000-0000D2350000}"/>
    <cellStyle name="Standard 6 2 2 2 3 2 3 4" xfId="13773" xr:uid="{00000000-0005-0000-0000-0000D3350000}"/>
    <cellStyle name="Standard 6 2 2 2 3 2 4" xfId="13774" xr:uid="{00000000-0005-0000-0000-0000D4350000}"/>
    <cellStyle name="Standard 6 2 2 2 3 2 5" xfId="13775" xr:uid="{00000000-0005-0000-0000-0000D5350000}"/>
    <cellStyle name="Standard 6 2 2 2 3 2 6" xfId="13776" xr:uid="{00000000-0005-0000-0000-0000D6350000}"/>
    <cellStyle name="Standard 6 2 2 2 3 3" xfId="13777" xr:uid="{00000000-0005-0000-0000-0000D7350000}"/>
    <cellStyle name="Standard 6 2 2 2 3 3 2" xfId="13778" xr:uid="{00000000-0005-0000-0000-0000D8350000}"/>
    <cellStyle name="Standard 6 2 2 2 3 3 2 2" xfId="13779" xr:uid="{00000000-0005-0000-0000-0000D9350000}"/>
    <cellStyle name="Standard 6 2 2 2 3 3 2 3" xfId="13780" xr:uid="{00000000-0005-0000-0000-0000DA350000}"/>
    <cellStyle name="Standard 6 2 2 2 3 3 2 4" xfId="13781" xr:uid="{00000000-0005-0000-0000-0000DB350000}"/>
    <cellStyle name="Standard 6 2 2 2 3 3 3" xfId="13782" xr:uid="{00000000-0005-0000-0000-0000DC350000}"/>
    <cellStyle name="Standard 6 2 2 2 3 3 4" xfId="13783" xr:uid="{00000000-0005-0000-0000-0000DD350000}"/>
    <cellStyle name="Standard 6 2 2 2 3 3 5" xfId="13784" xr:uid="{00000000-0005-0000-0000-0000DE350000}"/>
    <cellStyle name="Standard 6 2 2 2 3 4" xfId="13785" xr:uid="{00000000-0005-0000-0000-0000DF350000}"/>
    <cellStyle name="Standard 6 2 2 2 3 4 2" xfId="13786" xr:uid="{00000000-0005-0000-0000-0000E0350000}"/>
    <cellStyle name="Standard 6 2 2 2 3 4 3" xfId="13787" xr:uid="{00000000-0005-0000-0000-0000E1350000}"/>
    <cellStyle name="Standard 6 2 2 2 3 4 4" xfId="13788" xr:uid="{00000000-0005-0000-0000-0000E2350000}"/>
    <cellStyle name="Standard 6 2 2 2 3 5" xfId="13789" xr:uid="{00000000-0005-0000-0000-0000E3350000}"/>
    <cellStyle name="Standard 6 2 2 2 3 5 2" xfId="13790" xr:uid="{00000000-0005-0000-0000-0000E4350000}"/>
    <cellStyle name="Standard 6 2 2 2 3 5 3" xfId="13791" xr:uid="{00000000-0005-0000-0000-0000E5350000}"/>
    <cellStyle name="Standard 6 2 2 2 3 5 4" xfId="13792" xr:uid="{00000000-0005-0000-0000-0000E6350000}"/>
    <cellStyle name="Standard 6 2 2 2 3 6" xfId="13793" xr:uid="{00000000-0005-0000-0000-0000E7350000}"/>
    <cellStyle name="Standard 6 2 2 2 3 7" xfId="13794" xr:uid="{00000000-0005-0000-0000-0000E8350000}"/>
    <cellStyle name="Standard 6 2 2 2 3 8" xfId="13795" xr:uid="{00000000-0005-0000-0000-0000E9350000}"/>
    <cellStyle name="Standard 6 2 2 2 4" xfId="13796" xr:uid="{00000000-0005-0000-0000-0000EA350000}"/>
    <cellStyle name="Standard 6 2 2 2 4 2" xfId="13797" xr:uid="{00000000-0005-0000-0000-0000EB350000}"/>
    <cellStyle name="Standard 6 2 2 2 4 2 2" xfId="13798" xr:uid="{00000000-0005-0000-0000-0000EC350000}"/>
    <cellStyle name="Standard 6 2 2 2 4 2 2 2" xfId="13799" xr:uid="{00000000-0005-0000-0000-0000ED350000}"/>
    <cellStyle name="Standard 6 2 2 2 4 2 2 2 2" xfId="13800" xr:uid="{00000000-0005-0000-0000-0000EE350000}"/>
    <cellStyle name="Standard 6 2 2 2 4 2 2 2 3" xfId="13801" xr:uid="{00000000-0005-0000-0000-0000EF350000}"/>
    <cellStyle name="Standard 6 2 2 2 4 2 2 2 4" xfId="13802" xr:uid="{00000000-0005-0000-0000-0000F0350000}"/>
    <cellStyle name="Standard 6 2 2 2 4 2 2 3" xfId="13803" xr:uid="{00000000-0005-0000-0000-0000F1350000}"/>
    <cellStyle name="Standard 6 2 2 2 4 2 2 4" xfId="13804" xr:uid="{00000000-0005-0000-0000-0000F2350000}"/>
    <cellStyle name="Standard 6 2 2 2 4 2 2 5" xfId="13805" xr:uid="{00000000-0005-0000-0000-0000F3350000}"/>
    <cellStyle name="Standard 6 2 2 2 4 2 3" xfId="13806" xr:uid="{00000000-0005-0000-0000-0000F4350000}"/>
    <cellStyle name="Standard 6 2 2 2 4 2 3 2" xfId="13807" xr:uid="{00000000-0005-0000-0000-0000F5350000}"/>
    <cellStyle name="Standard 6 2 2 2 4 2 3 3" xfId="13808" xr:uid="{00000000-0005-0000-0000-0000F6350000}"/>
    <cellStyle name="Standard 6 2 2 2 4 2 3 4" xfId="13809" xr:uid="{00000000-0005-0000-0000-0000F7350000}"/>
    <cellStyle name="Standard 6 2 2 2 4 2 4" xfId="13810" xr:uid="{00000000-0005-0000-0000-0000F8350000}"/>
    <cellStyle name="Standard 6 2 2 2 4 2 5" xfId="13811" xr:uid="{00000000-0005-0000-0000-0000F9350000}"/>
    <cellStyle name="Standard 6 2 2 2 4 2 6" xfId="13812" xr:uid="{00000000-0005-0000-0000-0000FA350000}"/>
    <cellStyle name="Standard 6 2 2 2 4 3" xfId="13813" xr:uid="{00000000-0005-0000-0000-0000FB350000}"/>
    <cellStyle name="Standard 6 2 2 2 4 3 2" xfId="13814" xr:uid="{00000000-0005-0000-0000-0000FC350000}"/>
    <cellStyle name="Standard 6 2 2 2 4 3 2 2" xfId="13815" xr:uid="{00000000-0005-0000-0000-0000FD350000}"/>
    <cellStyle name="Standard 6 2 2 2 4 3 2 3" xfId="13816" xr:uid="{00000000-0005-0000-0000-0000FE350000}"/>
    <cellStyle name="Standard 6 2 2 2 4 3 2 4" xfId="13817" xr:uid="{00000000-0005-0000-0000-0000FF350000}"/>
    <cellStyle name="Standard 6 2 2 2 4 3 3" xfId="13818" xr:uid="{00000000-0005-0000-0000-000000360000}"/>
    <cellStyle name="Standard 6 2 2 2 4 3 4" xfId="13819" xr:uid="{00000000-0005-0000-0000-000001360000}"/>
    <cellStyle name="Standard 6 2 2 2 4 3 5" xfId="13820" xr:uid="{00000000-0005-0000-0000-000002360000}"/>
    <cellStyle name="Standard 6 2 2 2 4 4" xfId="13821" xr:uid="{00000000-0005-0000-0000-000003360000}"/>
    <cellStyle name="Standard 6 2 2 2 4 4 2" xfId="13822" xr:uid="{00000000-0005-0000-0000-000004360000}"/>
    <cellStyle name="Standard 6 2 2 2 4 4 3" xfId="13823" xr:uid="{00000000-0005-0000-0000-000005360000}"/>
    <cellStyle name="Standard 6 2 2 2 4 4 4" xfId="13824" xr:uid="{00000000-0005-0000-0000-000006360000}"/>
    <cellStyle name="Standard 6 2 2 2 4 5" xfId="13825" xr:uid="{00000000-0005-0000-0000-000007360000}"/>
    <cellStyle name="Standard 6 2 2 2 4 5 2" xfId="13826" xr:uid="{00000000-0005-0000-0000-000008360000}"/>
    <cellStyle name="Standard 6 2 2 2 4 5 3" xfId="13827" xr:uid="{00000000-0005-0000-0000-000009360000}"/>
    <cellStyle name="Standard 6 2 2 2 4 5 4" xfId="13828" xr:uid="{00000000-0005-0000-0000-00000A360000}"/>
    <cellStyle name="Standard 6 2 2 2 4 6" xfId="13829" xr:uid="{00000000-0005-0000-0000-00000B360000}"/>
    <cellStyle name="Standard 6 2 2 2 4 7" xfId="13830" xr:uid="{00000000-0005-0000-0000-00000C360000}"/>
    <cellStyle name="Standard 6 2 2 2 4 8" xfId="13831" xr:uid="{00000000-0005-0000-0000-00000D360000}"/>
    <cellStyle name="Standard 6 2 2 2 5" xfId="13832" xr:uid="{00000000-0005-0000-0000-00000E360000}"/>
    <cellStyle name="Standard 6 2 2 2 5 2" xfId="13833" xr:uid="{00000000-0005-0000-0000-00000F360000}"/>
    <cellStyle name="Standard 6 2 2 2 5 2 2" xfId="13834" xr:uid="{00000000-0005-0000-0000-000010360000}"/>
    <cellStyle name="Standard 6 2 2 2 5 2 2 2" xfId="13835" xr:uid="{00000000-0005-0000-0000-000011360000}"/>
    <cellStyle name="Standard 6 2 2 2 5 2 2 3" xfId="13836" xr:uid="{00000000-0005-0000-0000-000012360000}"/>
    <cellStyle name="Standard 6 2 2 2 5 2 2 4" xfId="13837" xr:uid="{00000000-0005-0000-0000-000013360000}"/>
    <cellStyle name="Standard 6 2 2 2 5 2 3" xfId="13838" xr:uid="{00000000-0005-0000-0000-000014360000}"/>
    <cellStyle name="Standard 6 2 2 2 5 2 4" xfId="13839" xr:uid="{00000000-0005-0000-0000-000015360000}"/>
    <cellStyle name="Standard 6 2 2 2 5 2 5" xfId="13840" xr:uid="{00000000-0005-0000-0000-000016360000}"/>
    <cellStyle name="Standard 6 2 2 2 5 3" xfId="13841" xr:uid="{00000000-0005-0000-0000-000017360000}"/>
    <cellStyle name="Standard 6 2 2 2 5 3 2" xfId="13842" xr:uid="{00000000-0005-0000-0000-000018360000}"/>
    <cellStyle name="Standard 6 2 2 2 5 3 3" xfId="13843" xr:uid="{00000000-0005-0000-0000-000019360000}"/>
    <cellStyle name="Standard 6 2 2 2 5 3 4" xfId="13844" xr:uid="{00000000-0005-0000-0000-00001A360000}"/>
    <cellStyle name="Standard 6 2 2 2 5 4" xfId="13845" xr:uid="{00000000-0005-0000-0000-00001B360000}"/>
    <cellStyle name="Standard 6 2 2 2 5 5" xfId="13846" xr:uid="{00000000-0005-0000-0000-00001C360000}"/>
    <cellStyle name="Standard 6 2 2 2 5 6" xfId="13847" xr:uid="{00000000-0005-0000-0000-00001D360000}"/>
    <cellStyle name="Standard 6 2 2 2 6" xfId="13848" xr:uid="{00000000-0005-0000-0000-00001E360000}"/>
    <cellStyle name="Standard 6 2 2 2 6 2" xfId="13849" xr:uid="{00000000-0005-0000-0000-00001F360000}"/>
    <cellStyle name="Standard 6 2 2 2 6 2 2" xfId="13850" xr:uid="{00000000-0005-0000-0000-000020360000}"/>
    <cellStyle name="Standard 6 2 2 2 6 2 3" xfId="13851" xr:uid="{00000000-0005-0000-0000-000021360000}"/>
    <cellStyle name="Standard 6 2 2 2 6 2 4" xfId="13852" xr:uid="{00000000-0005-0000-0000-000022360000}"/>
    <cellStyle name="Standard 6 2 2 2 6 3" xfId="13853" xr:uid="{00000000-0005-0000-0000-000023360000}"/>
    <cellStyle name="Standard 6 2 2 2 6 4" xfId="13854" xr:uid="{00000000-0005-0000-0000-000024360000}"/>
    <cellStyle name="Standard 6 2 2 2 6 5" xfId="13855" xr:uid="{00000000-0005-0000-0000-000025360000}"/>
    <cellStyle name="Standard 6 2 2 2 7" xfId="13856" xr:uid="{00000000-0005-0000-0000-000026360000}"/>
    <cellStyle name="Standard 6 2 2 2 7 2" xfId="13857" xr:uid="{00000000-0005-0000-0000-000027360000}"/>
    <cellStyle name="Standard 6 2 2 2 7 2 2" xfId="13858" xr:uid="{00000000-0005-0000-0000-000028360000}"/>
    <cellStyle name="Standard 6 2 2 2 7 2 3" xfId="13859" xr:uid="{00000000-0005-0000-0000-000029360000}"/>
    <cellStyle name="Standard 6 2 2 2 7 2 4" xfId="13860" xr:uid="{00000000-0005-0000-0000-00002A360000}"/>
    <cellStyle name="Standard 6 2 2 2 7 3" xfId="13861" xr:uid="{00000000-0005-0000-0000-00002B360000}"/>
    <cellStyle name="Standard 6 2 2 2 7 4" xfId="13862" xr:uid="{00000000-0005-0000-0000-00002C360000}"/>
    <cellStyle name="Standard 6 2 2 2 7 5" xfId="13863" xr:uid="{00000000-0005-0000-0000-00002D360000}"/>
    <cellStyle name="Standard 6 2 2 2 8" xfId="13864" xr:uid="{00000000-0005-0000-0000-00002E360000}"/>
    <cellStyle name="Standard 6 2 2 2 8 2" xfId="13865" xr:uid="{00000000-0005-0000-0000-00002F360000}"/>
    <cellStyle name="Standard 6 2 2 2 8 3" xfId="13866" xr:uid="{00000000-0005-0000-0000-000030360000}"/>
    <cellStyle name="Standard 6 2 2 2 8 4" xfId="13867" xr:uid="{00000000-0005-0000-0000-000031360000}"/>
    <cellStyle name="Standard 6 2 2 2 9" xfId="13868" xr:uid="{00000000-0005-0000-0000-000032360000}"/>
    <cellStyle name="Standard 6 2 2 2 9 2" xfId="13869" xr:uid="{00000000-0005-0000-0000-000033360000}"/>
    <cellStyle name="Standard 6 2 2 2 9 3" xfId="13870" xr:uid="{00000000-0005-0000-0000-000034360000}"/>
    <cellStyle name="Standard 6 2 2 2 9 4" xfId="13871" xr:uid="{00000000-0005-0000-0000-000035360000}"/>
    <cellStyle name="Standard 6 2 2 3" xfId="13872" xr:uid="{00000000-0005-0000-0000-000036360000}"/>
    <cellStyle name="Standard 6 2 2 3 10" xfId="13873" xr:uid="{00000000-0005-0000-0000-000037360000}"/>
    <cellStyle name="Standard 6 2 2 3 2" xfId="13874" xr:uid="{00000000-0005-0000-0000-000038360000}"/>
    <cellStyle name="Standard 6 2 2 3 2 2" xfId="13875" xr:uid="{00000000-0005-0000-0000-000039360000}"/>
    <cellStyle name="Standard 6 2 2 3 2 2 2" xfId="13876" xr:uid="{00000000-0005-0000-0000-00003A360000}"/>
    <cellStyle name="Standard 6 2 2 3 2 2 2 2" xfId="13877" xr:uid="{00000000-0005-0000-0000-00003B360000}"/>
    <cellStyle name="Standard 6 2 2 3 2 2 2 2 2" xfId="13878" xr:uid="{00000000-0005-0000-0000-00003C360000}"/>
    <cellStyle name="Standard 6 2 2 3 2 2 2 2 3" xfId="13879" xr:uid="{00000000-0005-0000-0000-00003D360000}"/>
    <cellStyle name="Standard 6 2 2 3 2 2 2 2 4" xfId="13880" xr:uid="{00000000-0005-0000-0000-00003E360000}"/>
    <cellStyle name="Standard 6 2 2 3 2 2 2 3" xfId="13881" xr:uid="{00000000-0005-0000-0000-00003F360000}"/>
    <cellStyle name="Standard 6 2 2 3 2 2 2 4" xfId="13882" xr:uid="{00000000-0005-0000-0000-000040360000}"/>
    <cellStyle name="Standard 6 2 2 3 2 2 2 5" xfId="13883" xr:uid="{00000000-0005-0000-0000-000041360000}"/>
    <cellStyle name="Standard 6 2 2 3 2 2 3" xfId="13884" xr:uid="{00000000-0005-0000-0000-000042360000}"/>
    <cellStyle name="Standard 6 2 2 3 2 2 3 2" xfId="13885" xr:uid="{00000000-0005-0000-0000-000043360000}"/>
    <cellStyle name="Standard 6 2 2 3 2 2 3 3" xfId="13886" xr:uid="{00000000-0005-0000-0000-000044360000}"/>
    <cellStyle name="Standard 6 2 2 3 2 2 3 4" xfId="13887" xr:uid="{00000000-0005-0000-0000-000045360000}"/>
    <cellStyle name="Standard 6 2 2 3 2 2 4" xfId="13888" xr:uid="{00000000-0005-0000-0000-000046360000}"/>
    <cellStyle name="Standard 6 2 2 3 2 2 5" xfId="13889" xr:uid="{00000000-0005-0000-0000-000047360000}"/>
    <cellStyle name="Standard 6 2 2 3 2 2 6" xfId="13890" xr:uid="{00000000-0005-0000-0000-000048360000}"/>
    <cellStyle name="Standard 6 2 2 3 2 3" xfId="13891" xr:uid="{00000000-0005-0000-0000-000049360000}"/>
    <cellStyle name="Standard 6 2 2 3 2 3 2" xfId="13892" xr:uid="{00000000-0005-0000-0000-00004A360000}"/>
    <cellStyle name="Standard 6 2 2 3 2 3 2 2" xfId="13893" xr:uid="{00000000-0005-0000-0000-00004B360000}"/>
    <cellStyle name="Standard 6 2 2 3 2 3 2 3" xfId="13894" xr:uid="{00000000-0005-0000-0000-00004C360000}"/>
    <cellStyle name="Standard 6 2 2 3 2 3 2 4" xfId="13895" xr:uid="{00000000-0005-0000-0000-00004D360000}"/>
    <cellStyle name="Standard 6 2 2 3 2 3 3" xfId="13896" xr:uid="{00000000-0005-0000-0000-00004E360000}"/>
    <cellStyle name="Standard 6 2 2 3 2 3 4" xfId="13897" xr:uid="{00000000-0005-0000-0000-00004F360000}"/>
    <cellStyle name="Standard 6 2 2 3 2 3 5" xfId="13898" xr:uid="{00000000-0005-0000-0000-000050360000}"/>
    <cellStyle name="Standard 6 2 2 3 2 4" xfId="13899" xr:uid="{00000000-0005-0000-0000-000051360000}"/>
    <cellStyle name="Standard 6 2 2 3 2 4 2" xfId="13900" xr:uid="{00000000-0005-0000-0000-000052360000}"/>
    <cellStyle name="Standard 6 2 2 3 2 4 3" xfId="13901" xr:uid="{00000000-0005-0000-0000-000053360000}"/>
    <cellStyle name="Standard 6 2 2 3 2 4 4" xfId="13902" xr:uid="{00000000-0005-0000-0000-000054360000}"/>
    <cellStyle name="Standard 6 2 2 3 2 5" xfId="13903" xr:uid="{00000000-0005-0000-0000-000055360000}"/>
    <cellStyle name="Standard 6 2 2 3 2 5 2" xfId="13904" xr:uid="{00000000-0005-0000-0000-000056360000}"/>
    <cellStyle name="Standard 6 2 2 3 2 5 3" xfId="13905" xr:uid="{00000000-0005-0000-0000-000057360000}"/>
    <cellStyle name="Standard 6 2 2 3 2 5 4" xfId="13906" xr:uid="{00000000-0005-0000-0000-000058360000}"/>
    <cellStyle name="Standard 6 2 2 3 2 6" xfId="13907" xr:uid="{00000000-0005-0000-0000-000059360000}"/>
    <cellStyle name="Standard 6 2 2 3 2 7" xfId="13908" xr:uid="{00000000-0005-0000-0000-00005A360000}"/>
    <cellStyle name="Standard 6 2 2 3 2 8" xfId="13909" xr:uid="{00000000-0005-0000-0000-00005B360000}"/>
    <cellStyle name="Standard 6 2 2 3 3" xfId="13910" xr:uid="{00000000-0005-0000-0000-00005C360000}"/>
    <cellStyle name="Standard 6 2 2 3 3 2" xfId="13911" xr:uid="{00000000-0005-0000-0000-00005D360000}"/>
    <cellStyle name="Standard 6 2 2 3 3 2 2" xfId="13912" xr:uid="{00000000-0005-0000-0000-00005E360000}"/>
    <cellStyle name="Standard 6 2 2 3 3 2 2 2" xfId="13913" xr:uid="{00000000-0005-0000-0000-00005F360000}"/>
    <cellStyle name="Standard 6 2 2 3 3 2 2 2 2" xfId="13914" xr:uid="{00000000-0005-0000-0000-000060360000}"/>
    <cellStyle name="Standard 6 2 2 3 3 2 2 2 3" xfId="13915" xr:uid="{00000000-0005-0000-0000-000061360000}"/>
    <cellStyle name="Standard 6 2 2 3 3 2 2 2 4" xfId="13916" xr:uid="{00000000-0005-0000-0000-000062360000}"/>
    <cellStyle name="Standard 6 2 2 3 3 2 2 3" xfId="13917" xr:uid="{00000000-0005-0000-0000-000063360000}"/>
    <cellStyle name="Standard 6 2 2 3 3 2 2 4" xfId="13918" xr:uid="{00000000-0005-0000-0000-000064360000}"/>
    <cellStyle name="Standard 6 2 2 3 3 2 2 5" xfId="13919" xr:uid="{00000000-0005-0000-0000-000065360000}"/>
    <cellStyle name="Standard 6 2 2 3 3 2 3" xfId="13920" xr:uid="{00000000-0005-0000-0000-000066360000}"/>
    <cellStyle name="Standard 6 2 2 3 3 2 3 2" xfId="13921" xr:uid="{00000000-0005-0000-0000-000067360000}"/>
    <cellStyle name="Standard 6 2 2 3 3 2 3 3" xfId="13922" xr:uid="{00000000-0005-0000-0000-000068360000}"/>
    <cellStyle name="Standard 6 2 2 3 3 2 3 4" xfId="13923" xr:uid="{00000000-0005-0000-0000-000069360000}"/>
    <cellStyle name="Standard 6 2 2 3 3 2 4" xfId="13924" xr:uid="{00000000-0005-0000-0000-00006A360000}"/>
    <cellStyle name="Standard 6 2 2 3 3 2 5" xfId="13925" xr:uid="{00000000-0005-0000-0000-00006B360000}"/>
    <cellStyle name="Standard 6 2 2 3 3 2 6" xfId="13926" xr:uid="{00000000-0005-0000-0000-00006C360000}"/>
    <cellStyle name="Standard 6 2 2 3 3 3" xfId="13927" xr:uid="{00000000-0005-0000-0000-00006D360000}"/>
    <cellStyle name="Standard 6 2 2 3 3 3 2" xfId="13928" xr:uid="{00000000-0005-0000-0000-00006E360000}"/>
    <cellStyle name="Standard 6 2 2 3 3 3 2 2" xfId="13929" xr:uid="{00000000-0005-0000-0000-00006F360000}"/>
    <cellStyle name="Standard 6 2 2 3 3 3 2 3" xfId="13930" xr:uid="{00000000-0005-0000-0000-000070360000}"/>
    <cellStyle name="Standard 6 2 2 3 3 3 2 4" xfId="13931" xr:uid="{00000000-0005-0000-0000-000071360000}"/>
    <cellStyle name="Standard 6 2 2 3 3 3 3" xfId="13932" xr:uid="{00000000-0005-0000-0000-000072360000}"/>
    <cellStyle name="Standard 6 2 2 3 3 3 4" xfId="13933" xr:uid="{00000000-0005-0000-0000-000073360000}"/>
    <cellStyle name="Standard 6 2 2 3 3 3 5" xfId="13934" xr:uid="{00000000-0005-0000-0000-000074360000}"/>
    <cellStyle name="Standard 6 2 2 3 3 4" xfId="13935" xr:uid="{00000000-0005-0000-0000-000075360000}"/>
    <cellStyle name="Standard 6 2 2 3 3 4 2" xfId="13936" xr:uid="{00000000-0005-0000-0000-000076360000}"/>
    <cellStyle name="Standard 6 2 2 3 3 4 3" xfId="13937" xr:uid="{00000000-0005-0000-0000-000077360000}"/>
    <cellStyle name="Standard 6 2 2 3 3 4 4" xfId="13938" xr:uid="{00000000-0005-0000-0000-000078360000}"/>
    <cellStyle name="Standard 6 2 2 3 3 5" xfId="13939" xr:uid="{00000000-0005-0000-0000-000079360000}"/>
    <cellStyle name="Standard 6 2 2 3 3 5 2" xfId="13940" xr:uid="{00000000-0005-0000-0000-00007A360000}"/>
    <cellStyle name="Standard 6 2 2 3 3 5 3" xfId="13941" xr:uid="{00000000-0005-0000-0000-00007B360000}"/>
    <cellStyle name="Standard 6 2 2 3 3 5 4" xfId="13942" xr:uid="{00000000-0005-0000-0000-00007C360000}"/>
    <cellStyle name="Standard 6 2 2 3 3 6" xfId="13943" xr:uid="{00000000-0005-0000-0000-00007D360000}"/>
    <cellStyle name="Standard 6 2 2 3 3 7" xfId="13944" xr:uid="{00000000-0005-0000-0000-00007E360000}"/>
    <cellStyle name="Standard 6 2 2 3 3 8" xfId="13945" xr:uid="{00000000-0005-0000-0000-00007F360000}"/>
    <cellStyle name="Standard 6 2 2 3 4" xfId="13946" xr:uid="{00000000-0005-0000-0000-000080360000}"/>
    <cellStyle name="Standard 6 2 2 3 4 2" xfId="13947" xr:uid="{00000000-0005-0000-0000-000081360000}"/>
    <cellStyle name="Standard 6 2 2 3 4 2 2" xfId="13948" xr:uid="{00000000-0005-0000-0000-000082360000}"/>
    <cellStyle name="Standard 6 2 2 3 4 2 2 2" xfId="13949" xr:uid="{00000000-0005-0000-0000-000083360000}"/>
    <cellStyle name="Standard 6 2 2 3 4 2 2 3" xfId="13950" xr:uid="{00000000-0005-0000-0000-000084360000}"/>
    <cellStyle name="Standard 6 2 2 3 4 2 2 4" xfId="13951" xr:uid="{00000000-0005-0000-0000-000085360000}"/>
    <cellStyle name="Standard 6 2 2 3 4 2 3" xfId="13952" xr:uid="{00000000-0005-0000-0000-000086360000}"/>
    <cellStyle name="Standard 6 2 2 3 4 2 4" xfId="13953" xr:uid="{00000000-0005-0000-0000-000087360000}"/>
    <cellStyle name="Standard 6 2 2 3 4 2 5" xfId="13954" xr:uid="{00000000-0005-0000-0000-000088360000}"/>
    <cellStyle name="Standard 6 2 2 3 4 3" xfId="13955" xr:uid="{00000000-0005-0000-0000-000089360000}"/>
    <cellStyle name="Standard 6 2 2 3 4 3 2" xfId="13956" xr:uid="{00000000-0005-0000-0000-00008A360000}"/>
    <cellStyle name="Standard 6 2 2 3 4 3 3" xfId="13957" xr:uid="{00000000-0005-0000-0000-00008B360000}"/>
    <cellStyle name="Standard 6 2 2 3 4 3 4" xfId="13958" xr:uid="{00000000-0005-0000-0000-00008C360000}"/>
    <cellStyle name="Standard 6 2 2 3 4 4" xfId="13959" xr:uid="{00000000-0005-0000-0000-00008D360000}"/>
    <cellStyle name="Standard 6 2 2 3 4 5" xfId="13960" xr:uid="{00000000-0005-0000-0000-00008E360000}"/>
    <cellStyle name="Standard 6 2 2 3 4 6" xfId="13961" xr:uid="{00000000-0005-0000-0000-00008F360000}"/>
    <cellStyle name="Standard 6 2 2 3 5" xfId="13962" xr:uid="{00000000-0005-0000-0000-000090360000}"/>
    <cellStyle name="Standard 6 2 2 3 5 2" xfId="13963" xr:uid="{00000000-0005-0000-0000-000091360000}"/>
    <cellStyle name="Standard 6 2 2 3 5 2 2" xfId="13964" xr:uid="{00000000-0005-0000-0000-000092360000}"/>
    <cellStyle name="Standard 6 2 2 3 5 2 3" xfId="13965" xr:uid="{00000000-0005-0000-0000-000093360000}"/>
    <cellStyle name="Standard 6 2 2 3 5 2 4" xfId="13966" xr:uid="{00000000-0005-0000-0000-000094360000}"/>
    <cellStyle name="Standard 6 2 2 3 5 3" xfId="13967" xr:uid="{00000000-0005-0000-0000-000095360000}"/>
    <cellStyle name="Standard 6 2 2 3 5 4" xfId="13968" xr:uid="{00000000-0005-0000-0000-000096360000}"/>
    <cellStyle name="Standard 6 2 2 3 5 5" xfId="13969" xr:uid="{00000000-0005-0000-0000-000097360000}"/>
    <cellStyle name="Standard 6 2 2 3 6" xfId="13970" xr:uid="{00000000-0005-0000-0000-000098360000}"/>
    <cellStyle name="Standard 6 2 2 3 6 2" xfId="13971" xr:uid="{00000000-0005-0000-0000-000099360000}"/>
    <cellStyle name="Standard 6 2 2 3 6 3" xfId="13972" xr:uid="{00000000-0005-0000-0000-00009A360000}"/>
    <cellStyle name="Standard 6 2 2 3 6 4" xfId="13973" xr:uid="{00000000-0005-0000-0000-00009B360000}"/>
    <cellStyle name="Standard 6 2 2 3 7" xfId="13974" xr:uid="{00000000-0005-0000-0000-00009C360000}"/>
    <cellStyle name="Standard 6 2 2 3 7 2" xfId="13975" xr:uid="{00000000-0005-0000-0000-00009D360000}"/>
    <cellStyle name="Standard 6 2 2 3 7 3" xfId="13976" xr:uid="{00000000-0005-0000-0000-00009E360000}"/>
    <cellStyle name="Standard 6 2 2 3 7 4" xfId="13977" xr:uid="{00000000-0005-0000-0000-00009F360000}"/>
    <cellStyle name="Standard 6 2 2 3 8" xfId="13978" xr:uid="{00000000-0005-0000-0000-0000A0360000}"/>
    <cellStyle name="Standard 6 2 2 3 9" xfId="13979" xr:uid="{00000000-0005-0000-0000-0000A1360000}"/>
    <cellStyle name="Standard 6 2 2 4" xfId="13980" xr:uid="{00000000-0005-0000-0000-0000A2360000}"/>
    <cellStyle name="Standard 6 2 2 4 2" xfId="13981" xr:uid="{00000000-0005-0000-0000-0000A3360000}"/>
    <cellStyle name="Standard 6 2 2 4 2 2" xfId="13982" xr:uid="{00000000-0005-0000-0000-0000A4360000}"/>
    <cellStyle name="Standard 6 2 2 4 2 2 2" xfId="13983" xr:uid="{00000000-0005-0000-0000-0000A5360000}"/>
    <cellStyle name="Standard 6 2 2 4 2 2 2 2" xfId="13984" xr:uid="{00000000-0005-0000-0000-0000A6360000}"/>
    <cellStyle name="Standard 6 2 2 4 2 2 2 3" xfId="13985" xr:uid="{00000000-0005-0000-0000-0000A7360000}"/>
    <cellStyle name="Standard 6 2 2 4 2 2 2 4" xfId="13986" xr:uid="{00000000-0005-0000-0000-0000A8360000}"/>
    <cellStyle name="Standard 6 2 2 4 2 2 3" xfId="13987" xr:uid="{00000000-0005-0000-0000-0000A9360000}"/>
    <cellStyle name="Standard 6 2 2 4 2 2 4" xfId="13988" xr:uid="{00000000-0005-0000-0000-0000AA360000}"/>
    <cellStyle name="Standard 6 2 2 4 2 2 5" xfId="13989" xr:uid="{00000000-0005-0000-0000-0000AB360000}"/>
    <cellStyle name="Standard 6 2 2 4 2 3" xfId="13990" xr:uid="{00000000-0005-0000-0000-0000AC360000}"/>
    <cellStyle name="Standard 6 2 2 4 2 3 2" xfId="13991" xr:uid="{00000000-0005-0000-0000-0000AD360000}"/>
    <cellStyle name="Standard 6 2 2 4 2 3 3" xfId="13992" xr:uid="{00000000-0005-0000-0000-0000AE360000}"/>
    <cellStyle name="Standard 6 2 2 4 2 3 4" xfId="13993" xr:uid="{00000000-0005-0000-0000-0000AF360000}"/>
    <cellStyle name="Standard 6 2 2 4 2 4" xfId="13994" xr:uid="{00000000-0005-0000-0000-0000B0360000}"/>
    <cellStyle name="Standard 6 2 2 4 2 5" xfId="13995" xr:uid="{00000000-0005-0000-0000-0000B1360000}"/>
    <cellStyle name="Standard 6 2 2 4 2 6" xfId="13996" xr:uid="{00000000-0005-0000-0000-0000B2360000}"/>
    <cellStyle name="Standard 6 2 2 4 3" xfId="13997" xr:uid="{00000000-0005-0000-0000-0000B3360000}"/>
    <cellStyle name="Standard 6 2 2 4 3 2" xfId="13998" xr:uid="{00000000-0005-0000-0000-0000B4360000}"/>
    <cellStyle name="Standard 6 2 2 4 3 2 2" xfId="13999" xr:uid="{00000000-0005-0000-0000-0000B5360000}"/>
    <cellStyle name="Standard 6 2 2 4 3 2 3" xfId="14000" xr:uid="{00000000-0005-0000-0000-0000B6360000}"/>
    <cellStyle name="Standard 6 2 2 4 3 2 4" xfId="14001" xr:uid="{00000000-0005-0000-0000-0000B7360000}"/>
    <cellStyle name="Standard 6 2 2 4 3 3" xfId="14002" xr:uid="{00000000-0005-0000-0000-0000B8360000}"/>
    <cellStyle name="Standard 6 2 2 4 3 4" xfId="14003" xr:uid="{00000000-0005-0000-0000-0000B9360000}"/>
    <cellStyle name="Standard 6 2 2 4 3 5" xfId="14004" xr:uid="{00000000-0005-0000-0000-0000BA360000}"/>
    <cellStyle name="Standard 6 2 2 4 4" xfId="14005" xr:uid="{00000000-0005-0000-0000-0000BB360000}"/>
    <cellStyle name="Standard 6 2 2 4 4 2" xfId="14006" xr:uid="{00000000-0005-0000-0000-0000BC360000}"/>
    <cellStyle name="Standard 6 2 2 4 4 3" xfId="14007" xr:uid="{00000000-0005-0000-0000-0000BD360000}"/>
    <cellStyle name="Standard 6 2 2 4 4 4" xfId="14008" xr:uid="{00000000-0005-0000-0000-0000BE360000}"/>
    <cellStyle name="Standard 6 2 2 4 5" xfId="14009" xr:uid="{00000000-0005-0000-0000-0000BF360000}"/>
    <cellStyle name="Standard 6 2 2 4 5 2" xfId="14010" xr:uid="{00000000-0005-0000-0000-0000C0360000}"/>
    <cellStyle name="Standard 6 2 2 4 5 3" xfId="14011" xr:uid="{00000000-0005-0000-0000-0000C1360000}"/>
    <cellStyle name="Standard 6 2 2 4 5 4" xfId="14012" xr:uid="{00000000-0005-0000-0000-0000C2360000}"/>
    <cellStyle name="Standard 6 2 2 4 6" xfId="14013" xr:uid="{00000000-0005-0000-0000-0000C3360000}"/>
    <cellStyle name="Standard 6 2 2 4 7" xfId="14014" xr:uid="{00000000-0005-0000-0000-0000C4360000}"/>
    <cellStyle name="Standard 6 2 2 4 8" xfId="14015" xr:uid="{00000000-0005-0000-0000-0000C5360000}"/>
    <cellStyle name="Standard 6 2 2 5" xfId="14016" xr:uid="{00000000-0005-0000-0000-0000C6360000}"/>
    <cellStyle name="Standard 6 2 2 5 2" xfId="14017" xr:uid="{00000000-0005-0000-0000-0000C7360000}"/>
    <cellStyle name="Standard 6 2 2 5 2 2" xfId="14018" xr:uid="{00000000-0005-0000-0000-0000C8360000}"/>
    <cellStyle name="Standard 6 2 2 5 2 2 2" xfId="14019" xr:uid="{00000000-0005-0000-0000-0000C9360000}"/>
    <cellStyle name="Standard 6 2 2 5 2 2 2 2" xfId="14020" xr:uid="{00000000-0005-0000-0000-0000CA360000}"/>
    <cellStyle name="Standard 6 2 2 5 2 2 2 3" xfId="14021" xr:uid="{00000000-0005-0000-0000-0000CB360000}"/>
    <cellStyle name="Standard 6 2 2 5 2 2 2 4" xfId="14022" xr:uid="{00000000-0005-0000-0000-0000CC360000}"/>
    <cellStyle name="Standard 6 2 2 5 2 2 3" xfId="14023" xr:uid="{00000000-0005-0000-0000-0000CD360000}"/>
    <cellStyle name="Standard 6 2 2 5 2 2 4" xfId="14024" xr:uid="{00000000-0005-0000-0000-0000CE360000}"/>
    <cellStyle name="Standard 6 2 2 5 2 2 5" xfId="14025" xr:uid="{00000000-0005-0000-0000-0000CF360000}"/>
    <cellStyle name="Standard 6 2 2 5 2 3" xfId="14026" xr:uid="{00000000-0005-0000-0000-0000D0360000}"/>
    <cellStyle name="Standard 6 2 2 5 2 3 2" xfId="14027" xr:uid="{00000000-0005-0000-0000-0000D1360000}"/>
    <cellStyle name="Standard 6 2 2 5 2 3 3" xfId="14028" xr:uid="{00000000-0005-0000-0000-0000D2360000}"/>
    <cellStyle name="Standard 6 2 2 5 2 3 4" xfId="14029" xr:uid="{00000000-0005-0000-0000-0000D3360000}"/>
    <cellStyle name="Standard 6 2 2 5 2 4" xfId="14030" xr:uid="{00000000-0005-0000-0000-0000D4360000}"/>
    <cellStyle name="Standard 6 2 2 5 2 5" xfId="14031" xr:uid="{00000000-0005-0000-0000-0000D5360000}"/>
    <cellStyle name="Standard 6 2 2 5 2 6" xfId="14032" xr:uid="{00000000-0005-0000-0000-0000D6360000}"/>
    <cellStyle name="Standard 6 2 2 5 3" xfId="14033" xr:uid="{00000000-0005-0000-0000-0000D7360000}"/>
    <cellStyle name="Standard 6 2 2 5 3 2" xfId="14034" xr:uid="{00000000-0005-0000-0000-0000D8360000}"/>
    <cellStyle name="Standard 6 2 2 5 3 2 2" xfId="14035" xr:uid="{00000000-0005-0000-0000-0000D9360000}"/>
    <cellStyle name="Standard 6 2 2 5 3 2 3" xfId="14036" xr:uid="{00000000-0005-0000-0000-0000DA360000}"/>
    <cellStyle name="Standard 6 2 2 5 3 2 4" xfId="14037" xr:uid="{00000000-0005-0000-0000-0000DB360000}"/>
    <cellStyle name="Standard 6 2 2 5 3 3" xfId="14038" xr:uid="{00000000-0005-0000-0000-0000DC360000}"/>
    <cellStyle name="Standard 6 2 2 5 3 4" xfId="14039" xr:uid="{00000000-0005-0000-0000-0000DD360000}"/>
    <cellStyle name="Standard 6 2 2 5 3 5" xfId="14040" xr:uid="{00000000-0005-0000-0000-0000DE360000}"/>
    <cellStyle name="Standard 6 2 2 5 4" xfId="14041" xr:uid="{00000000-0005-0000-0000-0000DF360000}"/>
    <cellStyle name="Standard 6 2 2 5 4 2" xfId="14042" xr:uid="{00000000-0005-0000-0000-0000E0360000}"/>
    <cellStyle name="Standard 6 2 2 5 4 3" xfId="14043" xr:uid="{00000000-0005-0000-0000-0000E1360000}"/>
    <cellStyle name="Standard 6 2 2 5 4 4" xfId="14044" xr:uid="{00000000-0005-0000-0000-0000E2360000}"/>
    <cellStyle name="Standard 6 2 2 5 5" xfId="14045" xr:uid="{00000000-0005-0000-0000-0000E3360000}"/>
    <cellStyle name="Standard 6 2 2 5 5 2" xfId="14046" xr:uid="{00000000-0005-0000-0000-0000E4360000}"/>
    <cellStyle name="Standard 6 2 2 5 5 3" xfId="14047" xr:uid="{00000000-0005-0000-0000-0000E5360000}"/>
    <cellStyle name="Standard 6 2 2 5 5 4" xfId="14048" xr:uid="{00000000-0005-0000-0000-0000E6360000}"/>
    <cellStyle name="Standard 6 2 2 5 6" xfId="14049" xr:uid="{00000000-0005-0000-0000-0000E7360000}"/>
    <cellStyle name="Standard 6 2 2 5 7" xfId="14050" xr:uid="{00000000-0005-0000-0000-0000E8360000}"/>
    <cellStyle name="Standard 6 2 2 5 8" xfId="14051" xr:uid="{00000000-0005-0000-0000-0000E9360000}"/>
    <cellStyle name="Standard 6 2 2 6" xfId="14052" xr:uid="{00000000-0005-0000-0000-0000EA360000}"/>
    <cellStyle name="Standard 6 2 2 6 2" xfId="14053" xr:uid="{00000000-0005-0000-0000-0000EB360000}"/>
    <cellStyle name="Standard 6 2 2 6 2 2" xfId="14054" xr:uid="{00000000-0005-0000-0000-0000EC360000}"/>
    <cellStyle name="Standard 6 2 2 6 2 2 2" xfId="14055" xr:uid="{00000000-0005-0000-0000-0000ED360000}"/>
    <cellStyle name="Standard 6 2 2 6 2 2 3" xfId="14056" xr:uid="{00000000-0005-0000-0000-0000EE360000}"/>
    <cellStyle name="Standard 6 2 2 6 2 2 4" xfId="14057" xr:uid="{00000000-0005-0000-0000-0000EF360000}"/>
    <cellStyle name="Standard 6 2 2 6 2 3" xfId="14058" xr:uid="{00000000-0005-0000-0000-0000F0360000}"/>
    <cellStyle name="Standard 6 2 2 6 2 4" xfId="14059" xr:uid="{00000000-0005-0000-0000-0000F1360000}"/>
    <cellStyle name="Standard 6 2 2 6 2 5" xfId="14060" xr:uid="{00000000-0005-0000-0000-0000F2360000}"/>
    <cellStyle name="Standard 6 2 2 6 3" xfId="14061" xr:uid="{00000000-0005-0000-0000-0000F3360000}"/>
    <cellStyle name="Standard 6 2 2 6 3 2" xfId="14062" xr:uid="{00000000-0005-0000-0000-0000F4360000}"/>
    <cellStyle name="Standard 6 2 2 6 3 3" xfId="14063" xr:uid="{00000000-0005-0000-0000-0000F5360000}"/>
    <cellStyle name="Standard 6 2 2 6 3 4" xfId="14064" xr:uid="{00000000-0005-0000-0000-0000F6360000}"/>
    <cellStyle name="Standard 6 2 2 6 4" xfId="14065" xr:uid="{00000000-0005-0000-0000-0000F7360000}"/>
    <cellStyle name="Standard 6 2 2 6 5" xfId="14066" xr:uid="{00000000-0005-0000-0000-0000F8360000}"/>
    <cellStyle name="Standard 6 2 2 6 6" xfId="14067" xr:uid="{00000000-0005-0000-0000-0000F9360000}"/>
    <cellStyle name="Standard 6 2 2 7" xfId="14068" xr:uid="{00000000-0005-0000-0000-0000FA360000}"/>
    <cellStyle name="Standard 6 2 2 7 2" xfId="14069" xr:uid="{00000000-0005-0000-0000-0000FB360000}"/>
    <cellStyle name="Standard 6 2 2 7 2 2" xfId="14070" xr:uid="{00000000-0005-0000-0000-0000FC360000}"/>
    <cellStyle name="Standard 6 2 2 7 2 3" xfId="14071" xr:uid="{00000000-0005-0000-0000-0000FD360000}"/>
    <cellStyle name="Standard 6 2 2 7 2 4" xfId="14072" xr:uid="{00000000-0005-0000-0000-0000FE360000}"/>
    <cellStyle name="Standard 6 2 2 7 3" xfId="14073" xr:uid="{00000000-0005-0000-0000-0000FF360000}"/>
    <cellStyle name="Standard 6 2 2 7 4" xfId="14074" xr:uid="{00000000-0005-0000-0000-000000370000}"/>
    <cellStyle name="Standard 6 2 2 7 5" xfId="14075" xr:uid="{00000000-0005-0000-0000-000001370000}"/>
    <cellStyle name="Standard 6 2 2 8" xfId="14076" xr:uid="{00000000-0005-0000-0000-000002370000}"/>
    <cellStyle name="Standard 6 2 2 8 2" xfId="14077" xr:uid="{00000000-0005-0000-0000-000003370000}"/>
    <cellStyle name="Standard 6 2 2 8 2 2" xfId="14078" xr:uid="{00000000-0005-0000-0000-000004370000}"/>
    <cellStyle name="Standard 6 2 2 8 2 3" xfId="14079" xr:uid="{00000000-0005-0000-0000-000005370000}"/>
    <cellStyle name="Standard 6 2 2 8 2 4" xfId="14080" xr:uid="{00000000-0005-0000-0000-000006370000}"/>
    <cellStyle name="Standard 6 2 2 8 3" xfId="14081" xr:uid="{00000000-0005-0000-0000-000007370000}"/>
    <cellStyle name="Standard 6 2 2 8 4" xfId="14082" xr:uid="{00000000-0005-0000-0000-000008370000}"/>
    <cellStyle name="Standard 6 2 2 8 5" xfId="14083" xr:uid="{00000000-0005-0000-0000-000009370000}"/>
    <cellStyle name="Standard 6 2 2 9" xfId="14084" xr:uid="{00000000-0005-0000-0000-00000A370000}"/>
    <cellStyle name="Standard 6 2 2 9 2" xfId="14085" xr:uid="{00000000-0005-0000-0000-00000B370000}"/>
    <cellStyle name="Standard 6 2 2 9 3" xfId="14086" xr:uid="{00000000-0005-0000-0000-00000C370000}"/>
    <cellStyle name="Standard 6 2 2 9 4" xfId="14087" xr:uid="{00000000-0005-0000-0000-00000D370000}"/>
    <cellStyle name="Standard 6 2 3" xfId="14088" xr:uid="{00000000-0005-0000-0000-00000E370000}"/>
    <cellStyle name="Standard 6 2 3 10" xfId="14089" xr:uid="{00000000-0005-0000-0000-00000F370000}"/>
    <cellStyle name="Standard 6 2 3 10 2" xfId="14090" xr:uid="{00000000-0005-0000-0000-000010370000}"/>
    <cellStyle name="Standard 6 2 3 10 3" xfId="14091" xr:uid="{00000000-0005-0000-0000-000011370000}"/>
    <cellStyle name="Standard 6 2 3 10 4" xfId="14092" xr:uid="{00000000-0005-0000-0000-000012370000}"/>
    <cellStyle name="Standard 6 2 3 11" xfId="14093" xr:uid="{00000000-0005-0000-0000-000013370000}"/>
    <cellStyle name="Standard 6 2 3 12" xfId="14094" xr:uid="{00000000-0005-0000-0000-000014370000}"/>
    <cellStyle name="Standard 6 2 3 13" xfId="14095" xr:uid="{00000000-0005-0000-0000-000015370000}"/>
    <cellStyle name="Standard 6 2 3 2" xfId="14096" xr:uid="{00000000-0005-0000-0000-000016370000}"/>
    <cellStyle name="Standard 6 2 3 2 10" xfId="14097" xr:uid="{00000000-0005-0000-0000-000017370000}"/>
    <cellStyle name="Standard 6 2 3 2 2" xfId="14098" xr:uid="{00000000-0005-0000-0000-000018370000}"/>
    <cellStyle name="Standard 6 2 3 2 2 2" xfId="14099" xr:uid="{00000000-0005-0000-0000-000019370000}"/>
    <cellStyle name="Standard 6 2 3 2 2 2 2" xfId="14100" xr:uid="{00000000-0005-0000-0000-00001A370000}"/>
    <cellStyle name="Standard 6 2 3 2 2 2 2 2" xfId="14101" xr:uid="{00000000-0005-0000-0000-00001B370000}"/>
    <cellStyle name="Standard 6 2 3 2 2 2 2 2 2" xfId="14102" xr:uid="{00000000-0005-0000-0000-00001C370000}"/>
    <cellStyle name="Standard 6 2 3 2 2 2 2 2 3" xfId="14103" xr:uid="{00000000-0005-0000-0000-00001D370000}"/>
    <cellStyle name="Standard 6 2 3 2 2 2 2 2 4" xfId="14104" xr:uid="{00000000-0005-0000-0000-00001E370000}"/>
    <cellStyle name="Standard 6 2 3 2 2 2 2 3" xfId="14105" xr:uid="{00000000-0005-0000-0000-00001F370000}"/>
    <cellStyle name="Standard 6 2 3 2 2 2 2 4" xfId="14106" xr:uid="{00000000-0005-0000-0000-000020370000}"/>
    <cellStyle name="Standard 6 2 3 2 2 2 2 5" xfId="14107" xr:uid="{00000000-0005-0000-0000-000021370000}"/>
    <cellStyle name="Standard 6 2 3 2 2 2 3" xfId="14108" xr:uid="{00000000-0005-0000-0000-000022370000}"/>
    <cellStyle name="Standard 6 2 3 2 2 2 3 2" xfId="14109" xr:uid="{00000000-0005-0000-0000-000023370000}"/>
    <cellStyle name="Standard 6 2 3 2 2 2 3 3" xfId="14110" xr:uid="{00000000-0005-0000-0000-000024370000}"/>
    <cellStyle name="Standard 6 2 3 2 2 2 3 4" xfId="14111" xr:uid="{00000000-0005-0000-0000-000025370000}"/>
    <cellStyle name="Standard 6 2 3 2 2 2 4" xfId="14112" xr:uid="{00000000-0005-0000-0000-000026370000}"/>
    <cellStyle name="Standard 6 2 3 2 2 2 5" xfId="14113" xr:uid="{00000000-0005-0000-0000-000027370000}"/>
    <cellStyle name="Standard 6 2 3 2 2 2 6" xfId="14114" xr:uid="{00000000-0005-0000-0000-000028370000}"/>
    <cellStyle name="Standard 6 2 3 2 2 3" xfId="14115" xr:uid="{00000000-0005-0000-0000-000029370000}"/>
    <cellStyle name="Standard 6 2 3 2 2 3 2" xfId="14116" xr:uid="{00000000-0005-0000-0000-00002A370000}"/>
    <cellStyle name="Standard 6 2 3 2 2 3 2 2" xfId="14117" xr:uid="{00000000-0005-0000-0000-00002B370000}"/>
    <cellStyle name="Standard 6 2 3 2 2 3 2 3" xfId="14118" xr:uid="{00000000-0005-0000-0000-00002C370000}"/>
    <cellStyle name="Standard 6 2 3 2 2 3 2 4" xfId="14119" xr:uid="{00000000-0005-0000-0000-00002D370000}"/>
    <cellStyle name="Standard 6 2 3 2 2 3 3" xfId="14120" xr:uid="{00000000-0005-0000-0000-00002E370000}"/>
    <cellStyle name="Standard 6 2 3 2 2 3 4" xfId="14121" xr:uid="{00000000-0005-0000-0000-00002F370000}"/>
    <cellStyle name="Standard 6 2 3 2 2 3 5" xfId="14122" xr:uid="{00000000-0005-0000-0000-000030370000}"/>
    <cellStyle name="Standard 6 2 3 2 2 4" xfId="14123" xr:uid="{00000000-0005-0000-0000-000031370000}"/>
    <cellStyle name="Standard 6 2 3 2 2 4 2" xfId="14124" xr:uid="{00000000-0005-0000-0000-000032370000}"/>
    <cellStyle name="Standard 6 2 3 2 2 4 3" xfId="14125" xr:uid="{00000000-0005-0000-0000-000033370000}"/>
    <cellStyle name="Standard 6 2 3 2 2 4 4" xfId="14126" xr:uid="{00000000-0005-0000-0000-000034370000}"/>
    <cellStyle name="Standard 6 2 3 2 2 5" xfId="14127" xr:uid="{00000000-0005-0000-0000-000035370000}"/>
    <cellStyle name="Standard 6 2 3 2 2 5 2" xfId="14128" xr:uid="{00000000-0005-0000-0000-000036370000}"/>
    <cellStyle name="Standard 6 2 3 2 2 5 3" xfId="14129" xr:uid="{00000000-0005-0000-0000-000037370000}"/>
    <cellStyle name="Standard 6 2 3 2 2 5 4" xfId="14130" xr:uid="{00000000-0005-0000-0000-000038370000}"/>
    <cellStyle name="Standard 6 2 3 2 2 6" xfId="14131" xr:uid="{00000000-0005-0000-0000-000039370000}"/>
    <cellStyle name="Standard 6 2 3 2 2 7" xfId="14132" xr:uid="{00000000-0005-0000-0000-00003A370000}"/>
    <cellStyle name="Standard 6 2 3 2 2 8" xfId="14133" xr:uid="{00000000-0005-0000-0000-00003B370000}"/>
    <cellStyle name="Standard 6 2 3 2 3" xfId="14134" xr:uid="{00000000-0005-0000-0000-00003C370000}"/>
    <cellStyle name="Standard 6 2 3 2 3 2" xfId="14135" xr:uid="{00000000-0005-0000-0000-00003D370000}"/>
    <cellStyle name="Standard 6 2 3 2 3 2 2" xfId="14136" xr:uid="{00000000-0005-0000-0000-00003E370000}"/>
    <cellStyle name="Standard 6 2 3 2 3 2 2 2" xfId="14137" xr:uid="{00000000-0005-0000-0000-00003F370000}"/>
    <cellStyle name="Standard 6 2 3 2 3 2 2 2 2" xfId="14138" xr:uid="{00000000-0005-0000-0000-000040370000}"/>
    <cellStyle name="Standard 6 2 3 2 3 2 2 2 3" xfId="14139" xr:uid="{00000000-0005-0000-0000-000041370000}"/>
    <cellStyle name="Standard 6 2 3 2 3 2 2 2 4" xfId="14140" xr:uid="{00000000-0005-0000-0000-000042370000}"/>
    <cellStyle name="Standard 6 2 3 2 3 2 2 3" xfId="14141" xr:uid="{00000000-0005-0000-0000-000043370000}"/>
    <cellStyle name="Standard 6 2 3 2 3 2 2 4" xfId="14142" xr:uid="{00000000-0005-0000-0000-000044370000}"/>
    <cellStyle name="Standard 6 2 3 2 3 2 2 5" xfId="14143" xr:uid="{00000000-0005-0000-0000-000045370000}"/>
    <cellStyle name="Standard 6 2 3 2 3 2 3" xfId="14144" xr:uid="{00000000-0005-0000-0000-000046370000}"/>
    <cellStyle name="Standard 6 2 3 2 3 2 3 2" xfId="14145" xr:uid="{00000000-0005-0000-0000-000047370000}"/>
    <cellStyle name="Standard 6 2 3 2 3 2 3 3" xfId="14146" xr:uid="{00000000-0005-0000-0000-000048370000}"/>
    <cellStyle name="Standard 6 2 3 2 3 2 3 4" xfId="14147" xr:uid="{00000000-0005-0000-0000-000049370000}"/>
    <cellStyle name="Standard 6 2 3 2 3 2 4" xfId="14148" xr:uid="{00000000-0005-0000-0000-00004A370000}"/>
    <cellStyle name="Standard 6 2 3 2 3 2 5" xfId="14149" xr:uid="{00000000-0005-0000-0000-00004B370000}"/>
    <cellStyle name="Standard 6 2 3 2 3 2 6" xfId="14150" xr:uid="{00000000-0005-0000-0000-00004C370000}"/>
    <cellStyle name="Standard 6 2 3 2 3 3" xfId="14151" xr:uid="{00000000-0005-0000-0000-00004D370000}"/>
    <cellStyle name="Standard 6 2 3 2 3 3 2" xfId="14152" xr:uid="{00000000-0005-0000-0000-00004E370000}"/>
    <cellStyle name="Standard 6 2 3 2 3 3 2 2" xfId="14153" xr:uid="{00000000-0005-0000-0000-00004F370000}"/>
    <cellStyle name="Standard 6 2 3 2 3 3 2 3" xfId="14154" xr:uid="{00000000-0005-0000-0000-000050370000}"/>
    <cellStyle name="Standard 6 2 3 2 3 3 2 4" xfId="14155" xr:uid="{00000000-0005-0000-0000-000051370000}"/>
    <cellStyle name="Standard 6 2 3 2 3 3 3" xfId="14156" xr:uid="{00000000-0005-0000-0000-000052370000}"/>
    <cellStyle name="Standard 6 2 3 2 3 3 4" xfId="14157" xr:uid="{00000000-0005-0000-0000-000053370000}"/>
    <cellStyle name="Standard 6 2 3 2 3 3 5" xfId="14158" xr:uid="{00000000-0005-0000-0000-000054370000}"/>
    <cellStyle name="Standard 6 2 3 2 3 4" xfId="14159" xr:uid="{00000000-0005-0000-0000-000055370000}"/>
    <cellStyle name="Standard 6 2 3 2 3 4 2" xfId="14160" xr:uid="{00000000-0005-0000-0000-000056370000}"/>
    <cellStyle name="Standard 6 2 3 2 3 4 3" xfId="14161" xr:uid="{00000000-0005-0000-0000-000057370000}"/>
    <cellStyle name="Standard 6 2 3 2 3 4 4" xfId="14162" xr:uid="{00000000-0005-0000-0000-000058370000}"/>
    <cellStyle name="Standard 6 2 3 2 3 5" xfId="14163" xr:uid="{00000000-0005-0000-0000-000059370000}"/>
    <cellStyle name="Standard 6 2 3 2 3 5 2" xfId="14164" xr:uid="{00000000-0005-0000-0000-00005A370000}"/>
    <cellStyle name="Standard 6 2 3 2 3 5 3" xfId="14165" xr:uid="{00000000-0005-0000-0000-00005B370000}"/>
    <cellStyle name="Standard 6 2 3 2 3 5 4" xfId="14166" xr:uid="{00000000-0005-0000-0000-00005C370000}"/>
    <cellStyle name="Standard 6 2 3 2 3 6" xfId="14167" xr:uid="{00000000-0005-0000-0000-00005D370000}"/>
    <cellStyle name="Standard 6 2 3 2 3 7" xfId="14168" xr:uid="{00000000-0005-0000-0000-00005E370000}"/>
    <cellStyle name="Standard 6 2 3 2 3 8" xfId="14169" xr:uid="{00000000-0005-0000-0000-00005F370000}"/>
    <cellStyle name="Standard 6 2 3 2 4" xfId="14170" xr:uid="{00000000-0005-0000-0000-000060370000}"/>
    <cellStyle name="Standard 6 2 3 2 4 2" xfId="14171" xr:uid="{00000000-0005-0000-0000-000061370000}"/>
    <cellStyle name="Standard 6 2 3 2 4 2 2" xfId="14172" xr:uid="{00000000-0005-0000-0000-000062370000}"/>
    <cellStyle name="Standard 6 2 3 2 4 2 2 2" xfId="14173" xr:uid="{00000000-0005-0000-0000-000063370000}"/>
    <cellStyle name="Standard 6 2 3 2 4 2 2 3" xfId="14174" xr:uid="{00000000-0005-0000-0000-000064370000}"/>
    <cellStyle name="Standard 6 2 3 2 4 2 2 4" xfId="14175" xr:uid="{00000000-0005-0000-0000-000065370000}"/>
    <cellStyle name="Standard 6 2 3 2 4 2 3" xfId="14176" xr:uid="{00000000-0005-0000-0000-000066370000}"/>
    <cellStyle name="Standard 6 2 3 2 4 2 4" xfId="14177" xr:uid="{00000000-0005-0000-0000-000067370000}"/>
    <cellStyle name="Standard 6 2 3 2 4 2 5" xfId="14178" xr:uid="{00000000-0005-0000-0000-000068370000}"/>
    <cellStyle name="Standard 6 2 3 2 4 3" xfId="14179" xr:uid="{00000000-0005-0000-0000-000069370000}"/>
    <cellStyle name="Standard 6 2 3 2 4 3 2" xfId="14180" xr:uid="{00000000-0005-0000-0000-00006A370000}"/>
    <cellStyle name="Standard 6 2 3 2 4 3 3" xfId="14181" xr:uid="{00000000-0005-0000-0000-00006B370000}"/>
    <cellStyle name="Standard 6 2 3 2 4 3 4" xfId="14182" xr:uid="{00000000-0005-0000-0000-00006C370000}"/>
    <cellStyle name="Standard 6 2 3 2 4 4" xfId="14183" xr:uid="{00000000-0005-0000-0000-00006D370000}"/>
    <cellStyle name="Standard 6 2 3 2 4 5" xfId="14184" xr:uid="{00000000-0005-0000-0000-00006E370000}"/>
    <cellStyle name="Standard 6 2 3 2 4 6" xfId="14185" xr:uid="{00000000-0005-0000-0000-00006F370000}"/>
    <cellStyle name="Standard 6 2 3 2 5" xfId="14186" xr:uid="{00000000-0005-0000-0000-000070370000}"/>
    <cellStyle name="Standard 6 2 3 2 5 2" xfId="14187" xr:uid="{00000000-0005-0000-0000-000071370000}"/>
    <cellStyle name="Standard 6 2 3 2 5 2 2" xfId="14188" xr:uid="{00000000-0005-0000-0000-000072370000}"/>
    <cellStyle name="Standard 6 2 3 2 5 2 3" xfId="14189" xr:uid="{00000000-0005-0000-0000-000073370000}"/>
    <cellStyle name="Standard 6 2 3 2 5 2 4" xfId="14190" xr:uid="{00000000-0005-0000-0000-000074370000}"/>
    <cellStyle name="Standard 6 2 3 2 5 3" xfId="14191" xr:uid="{00000000-0005-0000-0000-000075370000}"/>
    <cellStyle name="Standard 6 2 3 2 5 4" xfId="14192" xr:uid="{00000000-0005-0000-0000-000076370000}"/>
    <cellStyle name="Standard 6 2 3 2 5 5" xfId="14193" xr:uid="{00000000-0005-0000-0000-000077370000}"/>
    <cellStyle name="Standard 6 2 3 2 6" xfId="14194" xr:uid="{00000000-0005-0000-0000-000078370000}"/>
    <cellStyle name="Standard 6 2 3 2 6 2" xfId="14195" xr:uid="{00000000-0005-0000-0000-000079370000}"/>
    <cellStyle name="Standard 6 2 3 2 6 3" xfId="14196" xr:uid="{00000000-0005-0000-0000-00007A370000}"/>
    <cellStyle name="Standard 6 2 3 2 6 4" xfId="14197" xr:uid="{00000000-0005-0000-0000-00007B370000}"/>
    <cellStyle name="Standard 6 2 3 2 7" xfId="14198" xr:uid="{00000000-0005-0000-0000-00007C370000}"/>
    <cellStyle name="Standard 6 2 3 2 7 2" xfId="14199" xr:uid="{00000000-0005-0000-0000-00007D370000}"/>
    <cellStyle name="Standard 6 2 3 2 7 3" xfId="14200" xr:uid="{00000000-0005-0000-0000-00007E370000}"/>
    <cellStyle name="Standard 6 2 3 2 7 4" xfId="14201" xr:uid="{00000000-0005-0000-0000-00007F370000}"/>
    <cellStyle name="Standard 6 2 3 2 8" xfId="14202" xr:uid="{00000000-0005-0000-0000-000080370000}"/>
    <cellStyle name="Standard 6 2 3 2 9" xfId="14203" xr:uid="{00000000-0005-0000-0000-000081370000}"/>
    <cellStyle name="Standard 6 2 3 3" xfId="14204" xr:uid="{00000000-0005-0000-0000-000082370000}"/>
    <cellStyle name="Standard 6 2 3 3 2" xfId="14205" xr:uid="{00000000-0005-0000-0000-000083370000}"/>
    <cellStyle name="Standard 6 2 3 3 2 2" xfId="14206" xr:uid="{00000000-0005-0000-0000-000084370000}"/>
    <cellStyle name="Standard 6 2 3 3 2 2 2" xfId="14207" xr:uid="{00000000-0005-0000-0000-000085370000}"/>
    <cellStyle name="Standard 6 2 3 3 2 2 2 2" xfId="14208" xr:uid="{00000000-0005-0000-0000-000086370000}"/>
    <cellStyle name="Standard 6 2 3 3 2 2 2 3" xfId="14209" xr:uid="{00000000-0005-0000-0000-000087370000}"/>
    <cellStyle name="Standard 6 2 3 3 2 2 2 4" xfId="14210" xr:uid="{00000000-0005-0000-0000-000088370000}"/>
    <cellStyle name="Standard 6 2 3 3 2 2 3" xfId="14211" xr:uid="{00000000-0005-0000-0000-000089370000}"/>
    <cellStyle name="Standard 6 2 3 3 2 2 4" xfId="14212" xr:uid="{00000000-0005-0000-0000-00008A370000}"/>
    <cellStyle name="Standard 6 2 3 3 2 2 5" xfId="14213" xr:uid="{00000000-0005-0000-0000-00008B370000}"/>
    <cellStyle name="Standard 6 2 3 3 2 3" xfId="14214" xr:uid="{00000000-0005-0000-0000-00008C370000}"/>
    <cellStyle name="Standard 6 2 3 3 2 3 2" xfId="14215" xr:uid="{00000000-0005-0000-0000-00008D370000}"/>
    <cellStyle name="Standard 6 2 3 3 2 3 3" xfId="14216" xr:uid="{00000000-0005-0000-0000-00008E370000}"/>
    <cellStyle name="Standard 6 2 3 3 2 3 4" xfId="14217" xr:uid="{00000000-0005-0000-0000-00008F370000}"/>
    <cellStyle name="Standard 6 2 3 3 2 4" xfId="14218" xr:uid="{00000000-0005-0000-0000-000090370000}"/>
    <cellStyle name="Standard 6 2 3 3 2 5" xfId="14219" xr:uid="{00000000-0005-0000-0000-000091370000}"/>
    <cellStyle name="Standard 6 2 3 3 2 6" xfId="14220" xr:uid="{00000000-0005-0000-0000-000092370000}"/>
    <cellStyle name="Standard 6 2 3 3 3" xfId="14221" xr:uid="{00000000-0005-0000-0000-000093370000}"/>
    <cellStyle name="Standard 6 2 3 3 3 2" xfId="14222" xr:uid="{00000000-0005-0000-0000-000094370000}"/>
    <cellStyle name="Standard 6 2 3 3 3 2 2" xfId="14223" xr:uid="{00000000-0005-0000-0000-000095370000}"/>
    <cellStyle name="Standard 6 2 3 3 3 2 3" xfId="14224" xr:uid="{00000000-0005-0000-0000-000096370000}"/>
    <cellStyle name="Standard 6 2 3 3 3 2 4" xfId="14225" xr:uid="{00000000-0005-0000-0000-000097370000}"/>
    <cellStyle name="Standard 6 2 3 3 3 3" xfId="14226" xr:uid="{00000000-0005-0000-0000-000098370000}"/>
    <cellStyle name="Standard 6 2 3 3 3 4" xfId="14227" xr:uid="{00000000-0005-0000-0000-000099370000}"/>
    <cellStyle name="Standard 6 2 3 3 3 5" xfId="14228" xr:uid="{00000000-0005-0000-0000-00009A370000}"/>
    <cellStyle name="Standard 6 2 3 3 4" xfId="14229" xr:uid="{00000000-0005-0000-0000-00009B370000}"/>
    <cellStyle name="Standard 6 2 3 3 4 2" xfId="14230" xr:uid="{00000000-0005-0000-0000-00009C370000}"/>
    <cellStyle name="Standard 6 2 3 3 4 3" xfId="14231" xr:uid="{00000000-0005-0000-0000-00009D370000}"/>
    <cellStyle name="Standard 6 2 3 3 4 4" xfId="14232" xr:uid="{00000000-0005-0000-0000-00009E370000}"/>
    <cellStyle name="Standard 6 2 3 3 5" xfId="14233" xr:uid="{00000000-0005-0000-0000-00009F370000}"/>
    <cellStyle name="Standard 6 2 3 3 5 2" xfId="14234" xr:uid="{00000000-0005-0000-0000-0000A0370000}"/>
    <cellStyle name="Standard 6 2 3 3 5 3" xfId="14235" xr:uid="{00000000-0005-0000-0000-0000A1370000}"/>
    <cellStyle name="Standard 6 2 3 3 5 4" xfId="14236" xr:uid="{00000000-0005-0000-0000-0000A2370000}"/>
    <cellStyle name="Standard 6 2 3 3 6" xfId="14237" xr:uid="{00000000-0005-0000-0000-0000A3370000}"/>
    <cellStyle name="Standard 6 2 3 3 7" xfId="14238" xr:uid="{00000000-0005-0000-0000-0000A4370000}"/>
    <cellStyle name="Standard 6 2 3 3 8" xfId="14239" xr:uid="{00000000-0005-0000-0000-0000A5370000}"/>
    <cellStyle name="Standard 6 2 3 4" xfId="14240" xr:uid="{00000000-0005-0000-0000-0000A6370000}"/>
    <cellStyle name="Standard 6 2 3 4 2" xfId="14241" xr:uid="{00000000-0005-0000-0000-0000A7370000}"/>
    <cellStyle name="Standard 6 2 3 4 2 2" xfId="14242" xr:uid="{00000000-0005-0000-0000-0000A8370000}"/>
    <cellStyle name="Standard 6 2 3 4 2 2 2" xfId="14243" xr:uid="{00000000-0005-0000-0000-0000A9370000}"/>
    <cellStyle name="Standard 6 2 3 4 2 2 2 2" xfId="14244" xr:uid="{00000000-0005-0000-0000-0000AA370000}"/>
    <cellStyle name="Standard 6 2 3 4 2 2 2 3" xfId="14245" xr:uid="{00000000-0005-0000-0000-0000AB370000}"/>
    <cellStyle name="Standard 6 2 3 4 2 2 2 4" xfId="14246" xr:uid="{00000000-0005-0000-0000-0000AC370000}"/>
    <cellStyle name="Standard 6 2 3 4 2 2 3" xfId="14247" xr:uid="{00000000-0005-0000-0000-0000AD370000}"/>
    <cellStyle name="Standard 6 2 3 4 2 2 4" xfId="14248" xr:uid="{00000000-0005-0000-0000-0000AE370000}"/>
    <cellStyle name="Standard 6 2 3 4 2 2 5" xfId="14249" xr:uid="{00000000-0005-0000-0000-0000AF370000}"/>
    <cellStyle name="Standard 6 2 3 4 2 3" xfId="14250" xr:uid="{00000000-0005-0000-0000-0000B0370000}"/>
    <cellStyle name="Standard 6 2 3 4 2 3 2" xfId="14251" xr:uid="{00000000-0005-0000-0000-0000B1370000}"/>
    <cellStyle name="Standard 6 2 3 4 2 3 3" xfId="14252" xr:uid="{00000000-0005-0000-0000-0000B2370000}"/>
    <cellStyle name="Standard 6 2 3 4 2 3 4" xfId="14253" xr:uid="{00000000-0005-0000-0000-0000B3370000}"/>
    <cellStyle name="Standard 6 2 3 4 2 4" xfId="14254" xr:uid="{00000000-0005-0000-0000-0000B4370000}"/>
    <cellStyle name="Standard 6 2 3 4 2 5" xfId="14255" xr:uid="{00000000-0005-0000-0000-0000B5370000}"/>
    <cellStyle name="Standard 6 2 3 4 2 6" xfId="14256" xr:uid="{00000000-0005-0000-0000-0000B6370000}"/>
    <cellStyle name="Standard 6 2 3 4 3" xfId="14257" xr:uid="{00000000-0005-0000-0000-0000B7370000}"/>
    <cellStyle name="Standard 6 2 3 4 3 2" xfId="14258" xr:uid="{00000000-0005-0000-0000-0000B8370000}"/>
    <cellStyle name="Standard 6 2 3 4 3 2 2" xfId="14259" xr:uid="{00000000-0005-0000-0000-0000B9370000}"/>
    <cellStyle name="Standard 6 2 3 4 3 2 3" xfId="14260" xr:uid="{00000000-0005-0000-0000-0000BA370000}"/>
    <cellStyle name="Standard 6 2 3 4 3 2 4" xfId="14261" xr:uid="{00000000-0005-0000-0000-0000BB370000}"/>
    <cellStyle name="Standard 6 2 3 4 3 3" xfId="14262" xr:uid="{00000000-0005-0000-0000-0000BC370000}"/>
    <cellStyle name="Standard 6 2 3 4 3 4" xfId="14263" xr:uid="{00000000-0005-0000-0000-0000BD370000}"/>
    <cellStyle name="Standard 6 2 3 4 3 5" xfId="14264" xr:uid="{00000000-0005-0000-0000-0000BE370000}"/>
    <cellStyle name="Standard 6 2 3 4 4" xfId="14265" xr:uid="{00000000-0005-0000-0000-0000BF370000}"/>
    <cellStyle name="Standard 6 2 3 4 4 2" xfId="14266" xr:uid="{00000000-0005-0000-0000-0000C0370000}"/>
    <cellStyle name="Standard 6 2 3 4 4 3" xfId="14267" xr:uid="{00000000-0005-0000-0000-0000C1370000}"/>
    <cellStyle name="Standard 6 2 3 4 4 4" xfId="14268" xr:uid="{00000000-0005-0000-0000-0000C2370000}"/>
    <cellStyle name="Standard 6 2 3 4 5" xfId="14269" xr:uid="{00000000-0005-0000-0000-0000C3370000}"/>
    <cellStyle name="Standard 6 2 3 4 5 2" xfId="14270" xr:uid="{00000000-0005-0000-0000-0000C4370000}"/>
    <cellStyle name="Standard 6 2 3 4 5 3" xfId="14271" xr:uid="{00000000-0005-0000-0000-0000C5370000}"/>
    <cellStyle name="Standard 6 2 3 4 5 4" xfId="14272" xr:uid="{00000000-0005-0000-0000-0000C6370000}"/>
    <cellStyle name="Standard 6 2 3 4 6" xfId="14273" xr:uid="{00000000-0005-0000-0000-0000C7370000}"/>
    <cellStyle name="Standard 6 2 3 4 7" xfId="14274" xr:uid="{00000000-0005-0000-0000-0000C8370000}"/>
    <cellStyle name="Standard 6 2 3 4 8" xfId="14275" xr:uid="{00000000-0005-0000-0000-0000C9370000}"/>
    <cellStyle name="Standard 6 2 3 5" xfId="14276" xr:uid="{00000000-0005-0000-0000-0000CA370000}"/>
    <cellStyle name="Standard 6 2 3 5 2" xfId="14277" xr:uid="{00000000-0005-0000-0000-0000CB370000}"/>
    <cellStyle name="Standard 6 2 3 5 2 2" xfId="14278" xr:uid="{00000000-0005-0000-0000-0000CC370000}"/>
    <cellStyle name="Standard 6 2 3 5 2 2 2" xfId="14279" xr:uid="{00000000-0005-0000-0000-0000CD370000}"/>
    <cellStyle name="Standard 6 2 3 5 2 2 3" xfId="14280" xr:uid="{00000000-0005-0000-0000-0000CE370000}"/>
    <cellStyle name="Standard 6 2 3 5 2 2 4" xfId="14281" xr:uid="{00000000-0005-0000-0000-0000CF370000}"/>
    <cellStyle name="Standard 6 2 3 5 2 3" xfId="14282" xr:uid="{00000000-0005-0000-0000-0000D0370000}"/>
    <cellStyle name="Standard 6 2 3 5 2 4" xfId="14283" xr:uid="{00000000-0005-0000-0000-0000D1370000}"/>
    <cellStyle name="Standard 6 2 3 5 2 5" xfId="14284" xr:uid="{00000000-0005-0000-0000-0000D2370000}"/>
    <cellStyle name="Standard 6 2 3 5 3" xfId="14285" xr:uid="{00000000-0005-0000-0000-0000D3370000}"/>
    <cellStyle name="Standard 6 2 3 5 3 2" xfId="14286" xr:uid="{00000000-0005-0000-0000-0000D4370000}"/>
    <cellStyle name="Standard 6 2 3 5 3 3" xfId="14287" xr:uid="{00000000-0005-0000-0000-0000D5370000}"/>
    <cellStyle name="Standard 6 2 3 5 3 4" xfId="14288" xr:uid="{00000000-0005-0000-0000-0000D6370000}"/>
    <cellStyle name="Standard 6 2 3 5 4" xfId="14289" xr:uid="{00000000-0005-0000-0000-0000D7370000}"/>
    <cellStyle name="Standard 6 2 3 5 5" xfId="14290" xr:uid="{00000000-0005-0000-0000-0000D8370000}"/>
    <cellStyle name="Standard 6 2 3 5 6" xfId="14291" xr:uid="{00000000-0005-0000-0000-0000D9370000}"/>
    <cellStyle name="Standard 6 2 3 6" xfId="14292" xr:uid="{00000000-0005-0000-0000-0000DA370000}"/>
    <cellStyle name="Standard 6 2 3 6 2" xfId="14293" xr:uid="{00000000-0005-0000-0000-0000DB370000}"/>
    <cellStyle name="Standard 6 2 3 6 2 2" xfId="14294" xr:uid="{00000000-0005-0000-0000-0000DC370000}"/>
    <cellStyle name="Standard 6 2 3 6 2 3" xfId="14295" xr:uid="{00000000-0005-0000-0000-0000DD370000}"/>
    <cellStyle name="Standard 6 2 3 6 2 4" xfId="14296" xr:uid="{00000000-0005-0000-0000-0000DE370000}"/>
    <cellStyle name="Standard 6 2 3 6 3" xfId="14297" xr:uid="{00000000-0005-0000-0000-0000DF370000}"/>
    <cellStyle name="Standard 6 2 3 6 4" xfId="14298" xr:uid="{00000000-0005-0000-0000-0000E0370000}"/>
    <cellStyle name="Standard 6 2 3 6 5" xfId="14299" xr:uid="{00000000-0005-0000-0000-0000E1370000}"/>
    <cellStyle name="Standard 6 2 3 7" xfId="14300" xr:uid="{00000000-0005-0000-0000-0000E2370000}"/>
    <cellStyle name="Standard 6 2 3 7 2" xfId="14301" xr:uid="{00000000-0005-0000-0000-0000E3370000}"/>
    <cellStyle name="Standard 6 2 3 7 2 2" xfId="14302" xr:uid="{00000000-0005-0000-0000-0000E4370000}"/>
    <cellStyle name="Standard 6 2 3 7 2 3" xfId="14303" xr:uid="{00000000-0005-0000-0000-0000E5370000}"/>
    <cellStyle name="Standard 6 2 3 7 2 4" xfId="14304" xr:uid="{00000000-0005-0000-0000-0000E6370000}"/>
    <cellStyle name="Standard 6 2 3 7 3" xfId="14305" xr:uid="{00000000-0005-0000-0000-0000E7370000}"/>
    <cellStyle name="Standard 6 2 3 7 4" xfId="14306" xr:uid="{00000000-0005-0000-0000-0000E8370000}"/>
    <cellStyle name="Standard 6 2 3 7 5" xfId="14307" xr:uid="{00000000-0005-0000-0000-0000E9370000}"/>
    <cellStyle name="Standard 6 2 3 8" xfId="14308" xr:uid="{00000000-0005-0000-0000-0000EA370000}"/>
    <cellStyle name="Standard 6 2 3 8 2" xfId="14309" xr:uid="{00000000-0005-0000-0000-0000EB370000}"/>
    <cellStyle name="Standard 6 2 3 8 3" xfId="14310" xr:uid="{00000000-0005-0000-0000-0000EC370000}"/>
    <cellStyle name="Standard 6 2 3 8 4" xfId="14311" xr:uid="{00000000-0005-0000-0000-0000ED370000}"/>
    <cellStyle name="Standard 6 2 3 9" xfId="14312" xr:uid="{00000000-0005-0000-0000-0000EE370000}"/>
    <cellStyle name="Standard 6 2 3 9 2" xfId="14313" xr:uid="{00000000-0005-0000-0000-0000EF370000}"/>
    <cellStyle name="Standard 6 2 3 9 3" xfId="14314" xr:uid="{00000000-0005-0000-0000-0000F0370000}"/>
    <cellStyle name="Standard 6 2 3 9 4" xfId="14315" xr:uid="{00000000-0005-0000-0000-0000F1370000}"/>
    <cellStyle name="Standard 6 2 4" xfId="14316" xr:uid="{00000000-0005-0000-0000-0000F2370000}"/>
    <cellStyle name="Standard 6 2 4 10" xfId="14317" xr:uid="{00000000-0005-0000-0000-0000F3370000}"/>
    <cellStyle name="Standard 6 2 4 2" xfId="14318" xr:uid="{00000000-0005-0000-0000-0000F4370000}"/>
    <cellStyle name="Standard 6 2 4 2 2" xfId="14319" xr:uid="{00000000-0005-0000-0000-0000F5370000}"/>
    <cellStyle name="Standard 6 2 4 2 2 2" xfId="14320" xr:uid="{00000000-0005-0000-0000-0000F6370000}"/>
    <cellStyle name="Standard 6 2 4 2 2 2 2" xfId="14321" xr:uid="{00000000-0005-0000-0000-0000F7370000}"/>
    <cellStyle name="Standard 6 2 4 2 2 2 2 2" xfId="14322" xr:uid="{00000000-0005-0000-0000-0000F8370000}"/>
    <cellStyle name="Standard 6 2 4 2 2 2 2 3" xfId="14323" xr:uid="{00000000-0005-0000-0000-0000F9370000}"/>
    <cellStyle name="Standard 6 2 4 2 2 2 2 4" xfId="14324" xr:uid="{00000000-0005-0000-0000-0000FA370000}"/>
    <cellStyle name="Standard 6 2 4 2 2 2 3" xfId="14325" xr:uid="{00000000-0005-0000-0000-0000FB370000}"/>
    <cellStyle name="Standard 6 2 4 2 2 2 4" xfId="14326" xr:uid="{00000000-0005-0000-0000-0000FC370000}"/>
    <cellStyle name="Standard 6 2 4 2 2 2 5" xfId="14327" xr:uid="{00000000-0005-0000-0000-0000FD370000}"/>
    <cellStyle name="Standard 6 2 4 2 2 3" xfId="14328" xr:uid="{00000000-0005-0000-0000-0000FE370000}"/>
    <cellStyle name="Standard 6 2 4 2 2 3 2" xfId="14329" xr:uid="{00000000-0005-0000-0000-0000FF370000}"/>
    <cellStyle name="Standard 6 2 4 2 2 3 3" xfId="14330" xr:uid="{00000000-0005-0000-0000-000000380000}"/>
    <cellStyle name="Standard 6 2 4 2 2 3 4" xfId="14331" xr:uid="{00000000-0005-0000-0000-000001380000}"/>
    <cellStyle name="Standard 6 2 4 2 2 4" xfId="14332" xr:uid="{00000000-0005-0000-0000-000002380000}"/>
    <cellStyle name="Standard 6 2 4 2 2 5" xfId="14333" xr:uid="{00000000-0005-0000-0000-000003380000}"/>
    <cellStyle name="Standard 6 2 4 2 2 6" xfId="14334" xr:uid="{00000000-0005-0000-0000-000004380000}"/>
    <cellStyle name="Standard 6 2 4 2 3" xfId="14335" xr:uid="{00000000-0005-0000-0000-000005380000}"/>
    <cellStyle name="Standard 6 2 4 2 3 2" xfId="14336" xr:uid="{00000000-0005-0000-0000-000006380000}"/>
    <cellStyle name="Standard 6 2 4 2 3 2 2" xfId="14337" xr:uid="{00000000-0005-0000-0000-000007380000}"/>
    <cellStyle name="Standard 6 2 4 2 3 2 3" xfId="14338" xr:uid="{00000000-0005-0000-0000-000008380000}"/>
    <cellStyle name="Standard 6 2 4 2 3 2 4" xfId="14339" xr:uid="{00000000-0005-0000-0000-000009380000}"/>
    <cellStyle name="Standard 6 2 4 2 3 3" xfId="14340" xr:uid="{00000000-0005-0000-0000-00000A380000}"/>
    <cellStyle name="Standard 6 2 4 2 3 4" xfId="14341" xr:uid="{00000000-0005-0000-0000-00000B380000}"/>
    <cellStyle name="Standard 6 2 4 2 3 5" xfId="14342" xr:uid="{00000000-0005-0000-0000-00000C380000}"/>
    <cellStyle name="Standard 6 2 4 2 4" xfId="14343" xr:uid="{00000000-0005-0000-0000-00000D380000}"/>
    <cellStyle name="Standard 6 2 4 2 4 2" xfId="14344" xr:uid="{00000000-0005-0000-0000-00000E380000}"/>
    <cellStyle name="Standard 6 2 4 2 4 3" xfId="14345" xr:uid="{00000000-0005-0000-0000-00000F380000}"/>
    <cellStyle name="Standard 6 2 4 2 4 4" xfId="14346" xr:uid="{00000000-0005-0000-0000-000010380000}"/>
    <cellStyle name="Standard 6 2 4 2 5" xfId="14347" xr:uid="{00000000-0005-0000-0000-000011380000}"/>
    <cellStyle name="Standard 6 2 4 2 5 2" xfId="14348" xr:uid="{00000000-0005-0000-0000-000012380000}"/>
    <cellStyle name="Standard 6 2 4 2 5 3" xfId="14349" xr:uid="{00000000-0005-0000-0000-000013380000}"/>
    <cellStyle name="Standard 6 2 4 2 5 4" xfId="14350" xr:uid="{00000000-0005-0000-0000-000014380000}"/>
    <cellStyle name="Standard 6 2 4 2 6" xfId="14351" xr:uid="{00000000-0005-0000-0000-000015380000}"/>
    <cellStyle name="Standard 6 2 4 2 7" xfId="14352" xr:uid="{00000000-0005-0000-0000-000016380000}"/>
    <cellStyle name="Standard 6 2 4 2 8" xfId="14353" xr:uid="{00000000-0005-0000-0000-000017380000}"/>
    <cellStyle name="Standard 6 2 4 3" xfId="14354" xr:uid="{00000000-0005-0000-0000-000018380000}"/>
    <cellStyle name="Standard 6 2 4 3 2" xfId="14355" xr:uid="{00000000-0005-0000-0000-000019380000}"/>
    <cellStyle name="Standard 6 2 4 3 2 2" xfId="14356" xr:uid="{00000000-0005-0000-0000-00001A380000}"/>
    <cellStyle name="Standard 6 2 4 3 2 2 2" xfId="14357" xr:uid="{00000000-0005-0000-0000-00001B380000}"/>
    <cellStyle name="Standard 6 2 4 3 2 2 2 2" xfId="14358" xr:uid="{00000000-0005-0000-0000-00001C380000}"/>
    <cellStyle name="Standard 6 2 4 3 2 2 2 3" xfId="14359" xr:uid="{00000000-0005-0000-0000-00001D380000}"/>
    <cellStyle name="Standard 6 2 4 3 2 2 2 4" xfId="14360" xr:uid="{00000000-0005-0000-0000-00001E380000}"/>
    <cellStyle name="Standard 6 2 4 3 2 2 3" xfId="14361" xr:uid="{00000000-0005-0000-0000-00001F380000}"/>
    <cellStyle name="Standard 6 2 4 3 2 2 4" xfId="14362" xr:uid="{00000000-0005-0000-0000-000020380000}"/>
    <cellStyle name="Standard 6 2 4 3 2 2 5" xfId="14363" xr:uid="{00000000-0005-0000-0000-000021380000}"/>
    <cellStyle name="Standard 6 2 4 3 2 3" xfId="14364" xr:uid="{00000000-0005-0000-0000-000022380000}"/>
    <cellStyle name="Standard 6 2 4 3 2 3 2" xfId="14365" xr:uid="{00000000-0005-0000-0000-000023380000}"/>
    <cellStyle name="Standard 6 2 4 3 2 3 3" xfId="14366" xr:uid="{00000000-0005-0000-0000-000024380000}"/>
    <cellStyle name="Standard 6 2 4 3 2 3 4" xfId="14367" xr:uid="{00000000-0005-0000-0000-000025380000}"/>
    <cellStyle name="Standard 6 2 4 3 2 4" xfId="14368" xr:uid="{00000000-0005-0000-0000-000026380000}"/>
    <cellStyle name="Standard 6 2 4 3 2 5" xfId="14369" xr:uid="{00000000-0005-0000-0000-000027380000}"/>
    <cellStyle name="Standard 6 2 4 3 2 6" xfId="14370" xr:uid="{00000000-0005-0000-0000-000028380000}"/>
    <cellStyle name="Standard 6 2 4 3 3" xfId="14371" xr:uid="{00000000-0005-0000-0000-000029380000}"/>
    <cellStyle name="Standard 6 2 4 3 3 2" xfId="14372" xr:uid="{00000000-0005-0000-0000-00002A380000}"/>
    <cellStyle name="Standard 6 2 4 3 3 2 2" xfId="14373" xr:uid="{00000000-0005-0000-0000-00002B380000}"/>
    <cellStyle name="Standard 6 2 4 3 3 2 3" xfId="14374" xr:uid="{00000000-0005-0000-0000-00002C380000}"/>
    <cellStyle name="Standard 6 2 4 3 3 2 4" xfId="14375" xr:uid="{00000000-0005-0000-0000-00002D380000}"/>
    <cellStyle name="Standard 6 2 4 3 3 3" xfId="14376" xr:uid="{00000000-0005-0000-0000-00002E380000}"/>
    <cellStyle name="Standard 6 2 4 3 3 4" xfId="14377" xr:uid="{00000000-0005-0000-0000-00002F380000}"/>
    <cellStyle name="Standard 6 2 4 3 3 5" xfId="14378" xr:uid="{00000000-0005-0000-0000-000030380000}"/>
    <cellStyle name="Standard 6 2 4 3 4" xfId="14379" xr:uid="{00000000-0005-0000-0000-000031380000}"/>
    <cellStyle name="Standard 6 2 4 3 4 2" xfId="14380" xr:uid="{00000000-0005-0000-0000-000032380000}"/>
    <cellStyle name="Standard 6 2 4 3 4 3" xfId="14381" xr:uid="{00000000-0005-0000-0000-000033380000}"/>
    <cellStyle name="Standard 6 2 4 3 4 4" xfId="14382" xr:uid="{00000000-0005-0000-0000-000034380000}"/>
    <cellStyle name="Standard 6 2 4 3 5" xfId="14383" xr:uid="{00000000-0005-0000-0000-000035380000}"/>
    <cellStyle name="Standard 6 2 4 3 5 2" xfId="14384" xr:uid="{00000000-0005-0000-0000-000036380000}"/>
    <cellStyle name="Standard 6 2 4 3 5 3" xfId="14385" xr:uid="{00000000-0005-0000-0000-000037380000}"/>
    <cellStyle name="Standard 6 2 4 3 5 4" xfId="14386" xr:uid="{00000000-0005-0000-0000-000038380000}"/>
    <cellStyle name="Standard 6 2 4 3 6" xfId="14387" xr:uid="{00000000-0005-0000-0000-000039380000}"/>
    <cellStyle name="Standard 6 2 4 3 7" xfId="14388" xr:uid="{00000000-0005-0000-0000-00003A380000}"/>
    <cellStyle name="Standard 6 2 4 3 8" xfId="14389" xr:uid="{00000000-0005-0000-0000-00003B380000}"/>
    <cellStyle name="Standard 6 2 4 4" xfId="14390" xr:uid="{00000000-0005-0000-0000-00003C380000}"/>
    <cellStyle name="Standard 6 2 4 4 2" xfId="14391" xr:uid="{00000000-0005-0000-0000-00003D380000}"/>
    <cellStyle name="Standard 6 2 4 4 2 2" xfId="14392" xr:uid="{00000000-0005-0000-0000-00003E380000}"/>
    <cellStyle name="Standard 6 2 4 4 2 2 2" xfId="14393" xr:uid="{00000000-0005-0000-0000-00003F380000}"/>
    <cellStyle name="Standard 6 2 4 4 2 2 3" xfId="14394" xr:uid="{00000000-0005-0000-0000-000040380000}"/>
    <cellStyle name="Standard 6 2 4 4 2 2 4" xfId="14395" xr:uid="{00000000-0005-0000-0000-000041380000}"/>
    <cellStyle name="Standard 6 2 4 4 2 3" xfId="14396" xr:uid="{00000000-0005-0000-0000-000042380000}"/>
    <cellStyle name="Standard 6 2 4 4 2 4" xfId="14397" xr:uid="{00000000-0005-0000-0000-000043380000}"/>
    <cellStyle name="Standard 6 2 4 4 2 5" xfId="14398" xr:uid="{00000000-0005-0000-0000-000044380000}"/>
    <cellStyle name="Standard 6 2 4 4 3" xfId="14399" xr:uid="{00000000-0005-0000-0000-000045380000}"/>
    <cellStyle name="Standard 6 2 4 4 3 2" xfId="14400" xr:uid="{00000000-0005-0000-0000-000046380000}"/>
    <cellStyle name="Standard 6 2 4 4 3 3" xfId="14401" xr:uid="{00000000-0005-0000-0000-000047380000}"/>
    <cellStyle name="Standard 6 2 4 4 3 4" xfId="14402" xr:uid="{00000000-0005-0000-0000-000048380000}"/>
    <cellStyle name="Standard 6 2 4 4 4" xfId="14403" xr:uid="{00000000-0005-0000-0000-000049380000}"/>
    <cellStyle name="Standard 6 2 4 4 5" xfId="14404" xr:uid="{00000000-0005-0000-0000-00004A380000}"/>
    <cellStyle name="Standard 6 2 4 4 6" xfId="14405" xr:uid="{00000000-0005-0000-0000-00004B380000}"/>
    <cellStyle name="Standard 6 2 4 5" xfId="14406" xr:uid="{00000000-0005-0000-0000-00004C380000}"/>
    <cellStyle name="Standard 6 2 4 5 2" xfId="14407" xr:uid="{00000000-0005-0000-0000-00004D380000}"/>
    <cellStyle name="Standard 6 2 4 5 2 2" xfId="14408" xr:uid="{00000000-0005-0000-0000-00004E380000}"/>
    <cellStyle name="Standard 6 2 4 5 2 3" xfId="14409" xr:uid="{00000000-0005-0000-0000-00004F380000}"/>
    <cellStyle name="Standard 6 2 4 5 2 4" xfId="14410" xr:uid="{00000000-0005-0000-0000-000050380000}"/>
    <cellStyle name="Standard 6 2 4 5 3" xfId="14411" xr:uid="{00000000-0005-0000-0000-000051380000}"/>
    <cellStyle name="Standard 6 2 4 5 4" xfId="14412" xr:uid="{00000000-0005-0000-0000-000052380000}"/>
    <cellStyle name="Standard 6 2 4 5 5" xfId="14413" xr:uid="{00000000-0005-0000-0000-000053380000}"/>
    <cellStyle name="Standard 6 2 4 6" xfId="14414" xr:uid="{00000000-0005-0000-0000-000054380000}"/>
    <cellStyle name="Standard 6 2 4 6 2" xfId="14415" xr:uid="{00000000-0005-0000-0000-000055380000}"/>
    <cellStyle name="Standard 6 2 4 6 3" xfId="14416" xr:uid="{00000000-0005-0000-0000-000056380000}"/>
    <cellStyle name="Standard 6 2 4 6 4" xfId="14417" xr:uid="{00000000-0005-0000-0000-000057380000}"/>
    <cellStyle name="Standard 6 2 4 7" xfId="14418" xr:uid="{00000000-0005-0000-0000-000058380000}"/>
    <cellStyle name="Standard 6 2 4 7 2" xfId="14419" xr:uid="{00000000-0005-0000-0000-000059380000}"/>
    <cellStyle name="Standard 6 2 4 7 3" xfId="14420" xr:uid="{00000000-0005-0000-0000-00005A380000}"/>
    <cellStyle name="Standard 6 2 4 7 4" xfId="14421" xr:uid="{00000000-0005-0000-0000-00005B380000}"/>
    <cellStyle name="Standard 6 2 4 8" xfId="14422" xr:uid="{00000000-0005-0000-0000-00005C380000}"/>
    <cellStyle name="Standard 6 2 4 9" xfId="14423" xr:uid="{00000000-0005-0000-0000-00005D380000}"/>
    <cellStyle name="Standard 6 2 5" xfId="14424" xr:uid="{00000000-0005-0000-0000-00005E380000}"/>
    <cellStyle name="Standard 6 2 5 2" xfId="14425" xr:uid="{00000000-0005-0000-0000-00005F380000}"/>
    <cellStyle name="Standard 6 2 5 2 2" xfId="14426" xr:uid="{00000000-0005-0000-0000-000060380000}"/>
    <cellStyle name="Standard 6 2 5 2 2 2" xfId="14427" xr:uid="{00000000-0005-0000-0000-000061380000}"/>
    <cellStyle name="Standard 6 2 5 2 2 2 2" xfId="14428" xr:uid="{00000000-0005-0000-0000-000062380000}"/>
    <cellStyle name="Standard 6 2 5 2 2 2 3" xfId="14429" xr:uid="{00000000-0005-0000-0000-000063380000}"/>
    <cellStyle name="Standard 6 2 5 2 2 2 4" xfId="14430" xr:uid="{00000000-0005-0000-0000-000064380000}"/>
    <cellStyle name="Standard 6 2 5 2 2 3" xfId="14431" xr:uid="{00000000-0005-0000-0000-000065380000}"/>
    <cellStyle name="Standard 6 2 5 2 2 4" xfId="14432" xr:uid="{00000000-0005-0000-0000-000066380000}"/>
    <cellStyle name="Standard 6 2 5 2 2 5" xfId="14433" xr:uid="{00000000-0005-0000-0000-000067380000}"/>
    <cellStyle name="Standard 6 2 5 2 3" xfId="14434" xr:uid="{00000000-0005-0000-0000-000068380000}"/>
    <cellStyle name="Standard 6 2 5 2 3 2" xfId="14435" xr:uid="{00000000-0005-0000-0000-000069380000}"/>
    <cellStyle name="Standard 6 2 5 2 3 3" xfId="14436" xr:uid="{00000000-0005-0000-0000-00006A380000}"/>
    <cellStyle name="Standard 6 2 5 2 3 4" xfId="14437" xr:uid="{00000000-0005-0000-0000-00006B380000}"/>
    <cellStyle name="Standard 6 2 5 2 4" xfId="14438" xr:uid="{00000000-0005-0000-0000-00006C380000}"/>
    <cellStyle name="Standard 6 2 5 2 5" xfId="14439" xr:uid="{00000000-0005-0000-0000-00006D380000}"/>
    <cellStyle name="Standard 6 2 5 2 6" xfId="14440" xr:uid="{00000000-0005-0000-0000-00006E380000}"/>
    <cellStyle name="Standard 6 2 5 3" xfId="14441" xr:uid="{00000000-0005-0000-0000-00006F380000}"/>
    <cellStyle name="Standard 6 2 5 3 2" xfId="14442" xr:uid="{00000000-0005-0000-0000-000070380000}"/>
    <cellStyle name="Standard 6 2 5 3 2 2" xfId="14443" xr:uid="{00000000-0005-0000-0000-000071380000}"/>
    <cellStyle name="Standard 6 2 5 3 2 3" xfId="14444" xr:uid="{00000000-0005-0000-0000-000072380000}"/>
    <cellStyle name="Standard 6 2 5 3 2 4" xfId="14445" xr:uid="{00000000-0005-0000-0000-000073380000}"/>
    <cellStyle name="Standard 6 2 5 3 3" xfId="14446" xr:uid="{00000000-0005-0000-0000-000074380000}"/>
    <cellStyle name="Standard 6 2 5 3 4" xfId="14447" xr:uid="{00000000-0005-0000-0000-000075380000}"/>
    <cellStyle name="Standard 6 2 5 3 5" xfId="14448" xr:uid="{00000000-0005-0000-0000-000076380000}"/>
    <cellStyle name="Standard 6 2 5 4" xfId="14449" xr:uid="{00000000-0005-0000-0000-000077380000}"/>
    <cellStyle name="Standard 6 2 5 4 2" xfId="14450" xr:uid="{00000000-0005-0000-0000-000078380000}"/>
    <cellStyle name="Standard 6 2 5 4 3" xfId="14451" xr:uid="{00000000-0005-0000-0000-000079380000}"/>
    <cellStyle name="Standard 6 2 5 4 4" xfId="14452" xr:uid="{00000000-0005-0000-0000-00007A380000}"/>
    <cellStyle name="Standard 6 2 5 5" xfId="14453" xr:uid="{00000000-0005-0000-0000-00007B380000}"/>
    <cellStyle name="Standard 6 2 5 5 2" xfId="14454" xr:uid="{00000000-0005-0000-0000-00007C380000}"/>
    <cellStyle name="Standard 6 2 5 5 3" xfId="14455" xr:uid="{00000000-0005-0000-0000-00007D380000}"/>
    <cellStyle name="Standard 6 2 5 5 4" xfId="14456" xr:uid="{00000000-0005-0000-0000-00007E380000}"/>
    <cellStyle name="Standard 6 2 5 6" xfId="14457" xr:uid="{00000000-0005-0000-0000-00007F380000}"/>
    <cellStyle name="Standard 6 2 5 7" xfId="14458" xr:uid="{00000000-0005-0000-0000-000080380000}"/>
    <cellStyle name="Standard 6 2 5 8" xfId="14459" xr:uid="{00000000-0005-0000-0000-000081380000}"/>
    <cellStyle name="Standard 6 2 6" xfId="14460" xr:uid="{00000000-0005-0000-0000-000082380000}"/>
    <cellStyle name="Standard 6 2 6 2" xfId="14461" xr:uid="{00000000-0005-0000-0000-000083380000}"/>
    <cellStyle name="Standard 6 2 6 2 2" xfId="14462" xr:uid="{00000000-0005-0000-0000-000084380000}"/>
    <cellStyle name="Standard 6 2 6 2 2 2" xfId="14463" xr:uid="{00000000-0005-0000-0000-000085380000}"/>
    <cellStyle name="Standard 6 2 6 2 2 2 2" xfId="14464" xr:uid="{00000000-0005-0000-0000-000086380000}"/>
    <cellStyle name="Standard 6 2 6 2 2 2 3" xfId="14465" xr:uid="{00000000-0005-0000-0000-000087380000}"/>
    <cellStyle name="Standard 6 2 6 2 2 2 4" xfId="14466" xr:uid="{00000000-0005-0000-0000-000088380000}"/>
    <cellStyle name="Standard 6 2 6 2 2 3" xfId="14467" xr:uid="{00000000-0005-0000-0000-000089380000}"/>
    <cellStyle name="Standard 6 2 6 2 2 4" xfId="14468" xr:uid="{00000000-0005-0000-0000-00008A380000}"/>
    <cellStyle name="Standard 6 2 6 2 2 5" xfId="14469" xr:uid="{00000000-0005-0000-0000-00008B380000}"/>
    <cellStyle name="Standard 6 2 6 2 3" xfId="14470" xr:uid="{00000000-0005-0000-0000-00008C380000}"/>
    <cellStyle name="Standard 6 2 6 2 3 2" xfId="14471" xr:uid="{00000000-0005-0000-0000-00008D380000}"/>
    <cellStyle name="Standard 6 2 6 2 3 3" xfId="14472" xr:uid="{00000000-0005-0000-0000-00008E380000}"/>
    <cellStyle name="Standard 6 2 6 2 3 4" xfId="14473" xr:uid="{00000000-0005-0000-0000-00008F380000}"/>
    <cellStyle name="Standard 6 2 6 2 4" xfId="14474" xr:uid="{00000000-0005-0000-0000-000090380000}"/>
    <cellStyle name="Standard 6 2 6 2 5" xfId="14475" xr:uid="{00000000-0005-0000-0000-000091380000}"/>
    <cellStyle name="Standard 6 2 6 2 6" xfId="14476" xr:uid="{00000000-0005-0000-0000-000092380000}"/>
    <cellStyle name="Standard 6 2 6 3" xfId="14477" xr:uid="{00000000-0005-0000-0000-000093380000}"/>
    <cellStyle name="Standard 6 2 6 3 2" xfId="14478" xr:uid="{00000000-0005-0000-0000-000094380000}"/>
    <cellStyle name="Standard 6 2 6 3 2 2" xfId="14479" xr:uid="{00000000-0005-0000-0000-000095380000}"/>
    <cellStyle name="Standard 6 2 6 3 2 3" xfId="14480" xr:uid="{00000000-0005-0000-0000-000096380000}"/>
    <cellStyle name="Standard 6 2 6 3 2 4" xfId="14481" xr:uid="{00000000-0005-0000-0000-000097380000}"/>
    <cellStyle name="Standard 6 2 6 3 3" xfId="14482" xr:uid="{00000000-0005-0000-0000-000098380000}"/>
    <cellStyle name="Standard 6 2 6 3 4" xfId="14483" xr:uid="{00000000-0005-0000-0000-000099380000}"/>
    <cellStyle name="Standard 6 2 6 3 5" xfId="14484" xr:uid="{00000000-0005-0000-0000-00009A380000}"/>
    <cellStyle name="Standard 6 2 6 4" xfId="14485" xr:uid="{00000000-0005-0000-0000-00009B380000}"/>
    <cellStyle name="Standard 6 2 6 4 2" xfId="14486" xr:uid="{00000000-0005-0000-0000-00009C380000}"/>
    <cellStyle name="Standard 6 2 6 4 3" xfId="14487" xr:uid="{00000000-0005-0000-0000-00009D380000}"/>
    <cellStyle name="Standard 6 2 6 4 4" xfId="14488" xr:uid="{00000000-0005-0000-0000-00009E380000}"/>
    <cellStyle name="Standard 6 2 6 5" xfId="14489" xr:uid="{00000000-0005-0000-0000-00009F380000}"/>
    <cellStyle name="Standard 6 2 6 5 2" xfId="14490" xr:uid="{00000000-0005-0000-0000-0000A0380000}"/>
    <cellStyle name="Standard 6 2 6 5 3" xfId="14491" xr:uid="{00000000-0005-0000-0000-0000A1380000}"/>
    <cellStyle name="Standard 6 2 6 5 4" xfId="14492" xr:uid="{00000000-0005-0000-0000-0000A2380000}"/>
    <cellStyle name="Standard 6 2 6 6" xfId="14493" xr:uid="{00000000-0005-0000-0000-0000A3380000}"/>
    <cellStyle name="Standard 6 2 6 7" xfId="14494" xr:uid="{00000000-0005-0000-0000-0000A4380000}"/>
    <cellStyle name="Standard 6 2 6 8" xfId="14495" xr:uid="{00000000-0005-0000-0000-0000A5380000}"/>
    <cellStyle name="Standard 6 2 7" xfId="14496" xr:uid="{00000000-0005-0000-0000-0000A6380000}"/>
    <cellStyle name="Standard 6 2 7 2" xfId="14497" xr:uid="{00000000-0005-0000-0000-0000A7380000}"/>
    <cellStyle name="Standard 6 2 7 2 2" xfId="14498" xr:uid="{00000000-0005-0000-0000-0000A8380000}"/>
    <cellStyle name="Standard 6 2 7 2 2 2" xfId="14499" xr:uid="{00000000-0005-0000-0000-0000A9380000}"/>
    <cellStyle name="Standard 6 2 7 2 2 3" xfId="14500" xr:uid="{00000000-0005-0000-0000-0000AA380000}"/>
    <cellStyle name="Standard 6 2 7 2 2 4" xfId="14501" xr:uid="{00000000-0005-0000-0000-0000AB380000}"/>
    <cellStyle name="Standard 6 2 7 2 3" xfId="14502" xr:uid="{00000000-0005-0000-0000-0000AC380000}"/>
    <cellStyle name="Standard 6 2 7 2 4" xfId="14503" xr:uid="{00000000-0005-0000-0000-0000AD380000}"/>
    <cellStyle name="Standard 6 2 7 2 5" xfId="14504" xr:uid="{00000000-0005-0000-0000-0000AE380000}"/>
    <cellStyle name="Standard 6 2 7 3" xfId="14505" xr:uid="{00000000-0005-0000-0000-0000AF380000}"/>
    <cellStyle name="Standard 6 2 7 3 2" xfId="14506" xr:uid="{00000000-0005-0000-0000-0000B0380000}"/>
    <cellStyle name="Standard 6 2 7 3 3" xfId="14507" xr:uid="{00000000-0005-0000-0000-0000B1380000}"/>
    <cellStyle name="Standard 6 2 7 3 4" xfId="14508" xr:uid="{00000000-0005-0000-0000-0000B2380000}"/>
    <cellStyle name="Standard 6 2 7 4" xfId="14509" xr:uid="{00000000-0005-0000-0000-0000B3380000}"/>
    <cellStyle name="Standard 6 2 7 5" xfId="14510" xr:uid="{00000000-0005-0000-0000-0000B4380000}"/>
    <cellStyle name="Standard 6 2 7 6" xfId="14511" xr:uid="{00000000-0005-0000-0000-0000B5380000}"/>
    <cellStyle name="Standard 6 2 8" xfId="14512" xr:uid="{00000000-0005-0000-0000-0000B6380000}"/>
    <cellStyle name="Standard 6 2 8 2" xfId="14513" xr:uid="{00000000-0005-0000-0000-0000B7380000}"/>
    <cellStyle name="Standard 6 2 8 2 2" xfId="14514" xr:uid="{00000000-0005-0000-0000-0000B8380000}"/>
    <cellStyle name="Standard 6 2 8 2 3" xfId="14515" xr:uid="{00000000-0005-0000-0000-0000B9380000}"/>
    <cellStyle name="Standard 6 2 8 2 4" xfId="14516" xr:uid="{00000000-0005-0000-0000-0000BA380000}"/>
    <cellStyle name="Standard 6 2 8 3" xfId="14517" xr:uid="{00000000-0005-0000-0000-0000BB380000}"/>
    <cellStyle name="Standard 6 2 8 4" xfId="14518" xr:uid="{00000000-0005-0000-0000-0000BC380000}"/>
    <cellStyle name="Standard 6 2 8 5" xfId="14519" xr:uid="{00000000-0005-0000-0000-0000BD380000}"/>
    <cellStyle name="Standard 6 2 9" xfId="14520" xr:uid="{00000000-0005-0000-0000-0000BE380000}"/>
    <cellStyle name="Standard 6 2 9 2" xfId="14521" xr:uid="{00000000-0005-0000-0000-0000BF380000}"/>
    <cellStyle name="Standard 6 2 9 2 2" xfId="14522" xr:uid="{00000000-0005-0000-0000-0000C0380000}"/>
    <cellStyle name="Standard 6 2 9 2 3" xfId="14523" xr:uid="{00000000-0005-0000-0000-0000C1380000}"/>
    <cellStyle name="Standard 6 2 9 2 4" xfId="14524" xr:uid="{00000000-0005-0000-0000-0000C2380000}"/>
    <cellStyle name="Standard 6 2 9 3" xfId="14525" xr:uid="{00000000-0005-0000-0000-0000C3380000}"/>
    <cellStyle name="Standard 6 2 9 4" xfId="14526" xr:uid="{00000000-0005-0000-0000-0000C4380000}"/>
    <cellStyle name="Standard 6 2 9 5" xfId="14527" xr:uid="{00000000-0005-0000-0000-0000C5380000}"/>
    <cellStyle name="Standard 6 3" xfId="14528" xr:uid="{00000000-0005-0000-0000-0000C6380000}"/>
    <cellStyle name="Standard 6 4" xfId="14529" xr:uid="{00000000-0005-0000-0000-0000C7380000}"/>
    <cellStyle name="Standard 6 4 10" xfId="14530" xr:uid="{00000000-0005-0000-0000-0000C8380000}"/>
    <cellStyle name="Standard 6 4 10 2" xfId="14531" xr:uid="{00000000-0005-0000-0000-0000C9380000}"/>
    <cellStyle name="Standard 6 4 10 3" xfId="14532" xr:uid="{00000000-0005-0000-0000-0000CA380000}"/>
    <cellStyle name="Standard 6 4 10 4" xfId="14533" xr:uid="{00000000-0005-0000-0000-0000CB380000}"/>
    <cellStyle name="Standard 6 4 11" xfId="14534" xr:uid="{00000000-0005-0000-0000-0000CC380000}"/>
    <cellStyle name="Standard 6 4 11 2" xfId="14535" xr:uid="{00000000-0005-0000-0000-0000CD380000}"/>
    <cellStyle name="Standard 6 4 11 3" xfId="14536" xr:uid="{00000000-0005-0000-0000-0000CE380000}"/>
    <cellStyle name="Standard 6 4 11 4" xfId="14537" xr:uid="{00000000-0005-0000-0000-0000CF380000}"/>
    <cellStyle name="Standard 6 4 12" xfId="14538" xr:uid="{00000000-0005-0000-0000-0000D0380000}"/>
    <cellStyle name="Standard 6 4 13" xfId="14539" xr:uid="{00000000-0005-0000-0000-0000D1380000}"/>
    <cellStyle name="Standard 6 4 14" xfId="14540" xr:uid="{00000000-0005-0000-0000-0000D2380000}"/>
    <cellStyle name="Standard 6 4 2" xfId="14541" xr:uid="{00000000-0005-0000-0000-0000D3380000}"/>
    <cellStyle name="Standard 6 4 2 10" xfId="14542" xr:uid="{00000000-0005-0000-0000-0000D4380000}"/>
    <cellStyle name="Standard 6 4 2 10 2" xfId="14543" xr:uid="{00000000-0005-0000-0000-0000D5380000}"/>
    <cellStyle name="Standard 6 4 2 10 3" xfId="14544" xr:uid="{00000000-0005-0000-0000-0000D6380000}"/>
    <cellStyle name="Standard 6 4 2 10 4" xfId="14545" xr:uid="{00000000-0005-0000-0000-0000D7380000}"/>
    <cellStyle name="Standard 6 4 2 11" xfId="14546" xr:uid="{00000000-0005-0000-0000-0000D8380000}"/>
    <cellStyle name="Standard 6 4 2 12" xfId="14547" xr:uid="{00000000-0005-0000-0000-0000D9380000}"/>
    <cellStyle name="Standard 6 4 2 13" xfId="14548" xr:uid="{00000000-0005-0000-0000-0000DA380000}"/>
    <cellStyle name="Standard 6 4 2 2" xfId="14549" xr:uid="{00000000-0005-0000-0000-0000DB380000}"/>
    <cellStyle name="Standard 6 4 2 2 10" xfId="14550" xr:uid="{00000000-0005-0000-0000-0000DC380000}"/>
    <cellStyle name="Standard 6 4 2 2 2" xfId="14551" xr:uid="{00000000-0005-0000-0000-0000DD380000}"/>
    <cellStyle name="Standard 6 4 2 2 2 2" xfId="14552" xr:uid="{00000000-0005-0000-0000-0000DE380000}"/>
    <cellStyle name="Standard 6 4 2 2 2 2 2" xfId="14553" xr:uid="{00000000-0005-0000-0000-0000DF380000}"/>
    <cellStyle name="Standard 6 4 2 2 2 2 2 2" xfId="14554" xr:uid="{00000000-0005-0000-0000-0000E0380000}"/>
    <cellStyle name="Standard 6 4 2 2 2 2 2 2 2" xfId="14555" xr:uid="{00000000-0005-0000-0000-0000E1380000}"/>
    <cellStyle name="Standard 6 4 2 2 2 2 2 2 3" xfId="14556" xr:uid="{00000000-0005-0000-0000-0000E2380000}"/>
    <cellStyle name="Standard 6 4 2 2 2 2 2 2 4" xfId="14557" xr:uid="{00000000-0005-0000-0000-0000E3380000}"/>
    <cellStyle name="Standard 6 4 2 2 2 2 2 3" xfId="14558" xr:uid="{00000000-0005-0000-0000-0000E4380000}"/>
    <cellStyle name="Standard 6 4 2 2 2 2 2 4" xfId="14559" xr:uid="{00000000-0005-0000-0000-0000E5380000}"/>
    <cellStyle name="Standard 6 4 2 2 2 2 2 5" xfId="14560" xr:uid="{00000000-0005-0000-0000-0000E6380000}"/>
    <cellStyle name="Standard 6 4 2 2 2 2 3" xfId="14561" xr:uid="{00000000-0005-0000-0000-0000E7380000}"/>
    <cellStyle name="Standard 6 4 2 2 2 2 3 2" xfId="14562" xr:uid="{00000000-0005-0000-0000-0000E8380000}"/>
    <cellStyle name="Standard 6 4 2 2 2 2 3 3" xfId="14563" xr:uid="{00000000-0005-0000-0000-0000E9380000}"/>
    <cellStyle name="Standard 6 4 2 2 2 2 3 4" xfId="14564" xr:uid="{00000000-0005-0000-0000-0000EA380000}"/>
    <cellStyle name="Standard 6 4 2 2 2 2 4" xfId="14565" xr:uid="{00000000-0005-0000-0000-0000EB380000}"/>
    <cellStyle name="Standard 6 4 2 2 2 2 5" xfId="14566" xr:uid="{00000000-0005-0000-0000-0000EC380000}"/>
    <cellStyle name="Standard 6 4 2 2 2 2 6" xfId="14567" xr:uid="{00000000-0005-0000-0000-0000ED380000}"/>
    <cellStyle name="Standard 6 4 2 2 2 3" xfId="14568" xr:uid="{00000000-0005-0000-0000-0000EE380000}"/>
    <cellStyle name="Standard 6 4 2 2 2 3 2" xfId="14569" xr:uid="{00000000-0005-0000-0000-0000EF380000}"/>
    <cellStyle name="Standard 6 4 2 2 2 3 2 2" xfId="14570" xr:uid="{00000000-0005-0000-0000-0000F0380000}"/>
    <cellStyle name="Standard 6 4 2 2 2 3 2 3" xfId="14571" xr:uid="{00000000-0005-0000-0000-0000F1380000}"/>
    <cellStyle name="Standard 6 4 2 2 2 3 2 4" xfId="14572" xr:uid="{00000000-0005-0000-0000-0000F2380000}"/>
    <cellStyle name="Standard 6 4 2 2 2 3 3" xfId="14573" xr:uid="{00000000-0005-0000-0000-0000F3380000}"/>
    <cellStyle name="Standard 6 4 2 2 2 3 4" xfId="14574" xr:uid="{00000000-0005-0000-0000-0000F4380000}"/>
    <cellStyle name="Standard 6 4 2 2 2 3 5" xfId="14575" xr:uid="{00000000-0005-0000-0000-0000F5380000}"/>
    <cellStyle name="Standard 6 4 2 2 2 4" xfId="14576" xr:uid="{00000000-0005-0000-0000-0000F6380000}"/>
    <cellStyle name="Standard 6 4 2 2 2 4 2" xfId="14577" xr:uid="{00000000-0005-0000-0000-0000F7380000}"/>
    <cellStyle name="Standard 6 4 2 2 2 4 3" xfId="14578" xr:uid="{00000000-0005-0000-0000-0000F8380000}"/>
    <cellStyle name="Standard 6 4 2 2 2 4 4" xfId="14579" xr:uid="{00000000-0005-0000-0000-0000F9380000}"/>
    <cellStyle name="Standard 6 4 2 2 2 5" xfId="14580" xr:uid="{00000000-0005-0000-0000-0000FA380000}"/>
    <cellStyle name="Standard 6 4 2 2 2 5 2" xfId="14581" xr:uid="{00000000-0005-0000-0000-0000FB380000}"/>
    <cellStyle name="Standard 6 4 2 2 2 5 3" xfId="14582" xr:uid="{00000000-0005-0000-0000-0000FC380000}"/>
    <cellStyle name="Standard 6 4 2 2 2 5 4" xfId="14583" xr:uid="{00000000-0005-0000-0000-0000FD380000}"/>
    <cellStyle name="Standard 6 4 2 2 2 6" xfId="14584" xr:uid="{00000000-0005-0000-0000-0000FE380000}"/>
    <cellStyle name="Standard 6 4 2 2 2 7" xfId="14585" xr:uid="{00000000-0005-0000-0000-0000FF380000}"/>
    <cellStyle name="Standard 6 4 2 2 2 8" xfId="14586" xr:uid="{00000000-0005-0000-0000-000000390000}"/>
    <cellStyle name="Standard 6 4 2 2 3" xfId="14587" xr:uid="{00000000-0005-0000-0000-000001390000}"/>
    <cellStyle name="Standard 6 4 2 2 3 2" xfId="14588" xr:uid="{00000000-0005-0000-0000-000002390000}"/>
    <cellStyle name="Standard 6 4 2 2 3 2 2" xfId="14589" xr:uid="{00000000-0005-0000-0000-000003390000}"/>
    <cellStyle name="Standard 6 4 2 2 3 2 2 2" xfId="14590" xr:uid="{00000000-0005-0000-0000-000004390000}"/>
    <cellStyle name="Standard 6 4 2 2 3 2 2 2 2" xfId="14591" xr:uid="{00000000-0005-0000-0000-000005390000}"/>
    <cellStyle name="Standard 6 4 2 2 3 2 2 2 3" xfId="14592" xr:uid="{00000000-0005-0000-0000-000006390000}"/>
    <cellStyle name="Standard 6 4 2 2 3 2 2 2 4" xfId="14593" xr:uid="{00000000-0005-0000-0000-000007390000}"/>
    <cellStyle name="Standard 6 4 2 2 3 2 2 3" xfId="14594" xr:uid="{00000000-0005-0000-0000-000008390000}"/>
    <cellStyle name="Standard 6 4 2 2 3 2 2 4" xfId="14595" xr:uid="{00000000-0005-0000-0000-000009390000}"/>
    <cellStyle name="Standard 6 4 2 2 3 2 2 5" xfId="14596" xr:uid="{00000000-0005-0000-0000-00000A390000}"/>
    <cellStyle name="Standard 6 4 2 2 3 2 3" xfId="14597" xr:uid="{00000000-0005-0000-0000-00000B390000}"/>
    <cellStyle name="Standard 6 4 2 2 3 2 3 2" xfId="14598" xr:uid="{00000000-0005-0000-0000-00000C390000}"/>
    <cellStyle name="Standard 6 4 2 2 3 2 3 3" xfId="14599" xr:uid="{00000000-0005-0000-0000-00000D390000}"/>
    <cellStyle name="Standard 6 4 2 2 3 2 3 4" xfId="14600" xr:uid="{00000000-0005-0000-0000-00000E390000}"/>
    <cellStyle name="Standard 6 4 2 2 3 2 4" xfId="14601" xr:uid="{00000000-0005-0000-0000-00000F390000}"/>
    <cellStyle name="Standard 6 4 2 2 3 2 5" xfId="14602" xr:uid="{00000000-0005-0000-0000-000010390000}"/>
    <cellStyle name="Standard 6 4 2 2 3 2 6" xfId="14603" xr:uid="{00000000-0005-0000-0000-000011390000}"/>
    <cellStyle name="Standard 6 4 2 2 3 3" xfId="14604" xr:uid="{00000000-0005-0000-0000-000012390000}"/>
    <cellStyle name="Standard 6 4 2 2 3 3 2" xfId="14605" xr:uid="{00000000-0005-0000-0000-000013390000}"/>
    <cellStyle name="Standard 6 4 2 2 3 3 2 2" xfId="14606" xr:uid="{00000000-0005-0000-0000-000014390000}"/>
    <cellStyle name="Standard 6 4 2 2 3 3 2 3" xfId="14607" xr:uid="{00000000-0005-0000-0000-000015390000}"/>
    <cellStyle name="Standard 6 4 2 2 3 3 2 4" xfId="14608" xr:uid="{00000000-0005-0000-0000-000016390000}"/>
    <cellStyle name="Standard 6 4 2 2 3 3 3" xfId="14609" xr:uid="{00000000-0005-0000-0000-000017390000}"/>
    <cellStyle name="Standard 6 4 2 2 3 3 4" xfId="14610" xr:uid="{00000000-0005-0000-0000-000018390000}"/>
    <cellStyle name="Standard 6 4 2 2 3 3 5" xfId="14611" xr:uid="{00000000-0005-0000-0000-000019390000}"/>
    <cellStyle name="Standard 6 4 2 2 3 4" xfId="14612" xr:uid="{00000000-0005-0000-0000-00001A390000}"/>
    <cellStyle name="Standard 6 4 2 2 3 4 2" xfId="14613" xr:uid="{00000000-0005-0000-0000-00001B390000}"/>
    <cellStyle name="Standard 6 4 2 2 3 4 3" xfId="14614" xr:uid="{00000000-0005-0000-0000-00001C390000}"/>
    <cellStyle name="Standard 6 4 2 2 3 4 4" xfId="14615" xr:uid="{00000000-0005-0000-0000-00001D390000}"/>
    <cellStyle name="Standard 6 4 2 2 3 5" xfId="14616" xr:uid="{00000000-0005-0000-0000-00001E390000}"/>
    <cellStyle name="Standard 6 4 2 2 3 5 2" xfId="14617" xr:uid="{00000000-0005-0000-0000-00001F390000}"/>
    <cellStyle name="Standard 6 4 2 2 3 5 3" xfId="14618" xr:uid="{00000000-0005-0000-0000-000020390000}"/>
    <cellStyle name="Standard 6 4 2 2 3 5 4" xfId="14619" xr:uid="{00000000-0005-0000-0000-000021390000}"/>
    <cellStyle name="Standard 6 4 2 2 3 6" xfId="14620" xr:uid="{00000000-0005-0000-0000-000022390000}"/>
    <cellStyle name="Standard 6 4 2 2 3 7" xfId="14621" xr:uid="{00000000-0005-0000-0000-000023390000}"/>
    <cellStyle name="Standard 6 4 2 2 3 8" xfId="14622" xr:uid="{00000000-0005-0000-0000-000024390000}"/>
    <cellStyle name="Standard 6 4 2 2 4" xfId="14623" xr:uid="{00000000-0005-0000-0000-000025390000}"/>
    <cellStyle name="Standard 6 4 2 2 4 2" xfId="14624" xr:uid="{00000000-0005-0000-0000-000026390000}"/>
    <cellStyle name="Standard 6 4 2 2 4 2 2" xfId="14625" xr:uid="{00000000-0005-0000-0000-000027390000}"/>
    <cellStyle name="Standard 6 4 2 2 4 2 2 2" xfId="14626" xr:uid="{00000000-0005-0000-0000-000028390000}"/>
    <cellStyle name="Standard 6 4 2 2 4 2 2 3" xfId="14627" xr:uid="{00000000-0005-0000-0000-000029390000}"/>
    <cellStyle name="Standard 6 4 2 2 4 2 2 4" xfId="14628" xr:uid="{00000000-0005-0000-0000-00002A390000}"/>
    <cellStyle name="Standard 6 4 2 2 4 2 3" xfId="14629" xr:uid="{00000000-0005-0000-0000-00002B390000}"/>
    <cellStyle name="Standard 6 4 2 2 4 2 4" xfId="14630" xr:uid="{00000000-0005-0000-0000-00002C390000}"/>
    <cellStyle name="Standard 6 4 2 2 4 2 5" xfId="14631" xr:uid="{00000000-0005-0000-0000-00002D390000}"/>
    <cellStyle name="Standard 6 4 2 2 4 3" xfId="14632" xr:uid="{00000000-0005-0000-0000-00002E390000}"/>
    <cellStyle name="Standard 6 4 2 2 4 3 2" xfId="14633" xr:uid="{00000000-0005-0000-0000-00002F390000}"/>
    <cellStyle name="Standard 6 4 2 2 4 3 3" xfId="14634" xr:uid="{00000000-0005-0000-0000-000030390000}"/>
    <cellStyle name="Standard 6 4 2 2 4 3 4" xfId="14635" xr:uid="{00000000-0005-0000-0000-000031390000}"/>
    <cellStyle name="Standard 6 4 2 2 4 4" xfId="14636" xr:uid="{00000000-0005-0000-0000-000032390000}"/>
    <cellStyle name="Standard 6 4 2 2 4 5" xfId="14637" xr:uid="{00000000-0005-0000-0000-000033390000}"/>
    <cellStyle name="Standard 6 4 2 2 4 6" xfId="14638" xr:uid="{00000000-0005-0000-0000-000034390000}"/>
    <cellStyle name="Standard 6 4 2 2 5" xfId="14639" xr:uid="{00000000-0005-0000-0000-000035390000}"/>
    <cellStyle name="Standard 6 4 2 2 5 2" xfId="14640" xr:uid="{00000000-0005-0000-0000-000036390000}"/>
    <cellStyle name="Standard 6 4 2 2 5 2 2" xfId="14641" xr:uid="{00000000-0005-0000-0000-000037390000}"/>
    <cellStyle name="Standard 6 4 2 2 5 2 3" xfId="14642" xr:uid="{00000000-0005-0000-0000-000038390000}"/>
    <cellStyle name="Standard 6 4 2 2 5 2 4" xfId="14643" xr:uid="{00000000-0005-0000-0000-000039390000}"/>
    <cellStyle name="Standard 6 4 2 2 5 3" xfId="14644" xr:uid="{00000000-0005-0000-0000-00003A390000}"/>
    <cellStyle name="Standard 6 4 2 2 5 4" xfId="14645" xr:uid="{00000000-0005-0000-0000-00003B390000}"/>
    <cellStyle name="Standard 6 4 2 2 5 5" xfId="14646" xr:uid="{00000000-0005-0000-0000-00003C390000}"/>
    <cellStyle name="Standard 6 4 2 2 6" xfId="14647" xr:uid="{00000000-0005-0000-0000-00003D390000}"/>
    <cellStyle name="Standard 6 4 2 2 6 2" xfId="14648" xr:uid="{00000000-0005-0000-0000-00003E390000}"/>
    <cellStyle name="Standard 6 4 2 2 6 3" xfId="14649" xr:uid="{00000000-0005-0000-0000-00003F390000}"/>
    <cellStyle name="Standard 6 4 2 2 6 4" xfId="14650" xr:uid="{00000000-0005-0000-0000-000040390000}"/>
    <cellStyle name="Standard 6 4 2 2 7" xfId="14651" xr:uid="{00000000-0005-0000-0000-000041390000}"/>
    <cellStyle name="Standard 6 4 2 2 7 2" xfId="14652" xr:uid="{00000000-0005-0000-0000-000042390000}"/>
    <cellStyle name="Standard 6 4 2 2 7 3" xfId="14653" xr:uid="{00000000-0005-0000-0000-000043390000}"/>
    <cellStyle name="Standard 6 4 2 2 7 4" xfId="14654" xr:uid="{00000000-0005-0000-0000-000044390000}"/>
    <cellStyle name="Standard 6 4 2 2 8" xfId="14655" xr:uid="{00000000-0005-0000-0000-000045390000}"/>
    <cellStyle name="Standard 6 4 2 2 9" xfId="14656" xr:uid="{00000000-0005-0000-0000-000046390000}"/>
    <cellStyle name="Standard 6 4 2 3" xfId="14657" xr:uid="{00000000-0005-0000-0000-000047390000}"/>
    <cellStyle name="Standard 6 4 2 3 2" xfId="14658" xr:uid="{00000000-0005-0000-0000-000048390000}"/>
    <cellStyle name="Standard 6 4 2 3 2 2" xfId="14659" xr:uid="{00000000-0005-0000-0000-000049390000}"/>
    <cellStyle name="Standard 6 4 2 3 2 2 2" xfId="14660" xr:uid="{00000000-0005-0000-0000-00004A390000}"/>
    <cellStyle name="Standard 6 4 2 3 2 2 2 2" xfId="14661" xr:uid="{00000000-0005-0000-0000-00004B390000}"/>
    <cellStyle name="Standard 6 4 2 3 2 2 2 3" xfId="14662" xr:uid="{00000000-0005-0000-0000-00004C390000}"/>
    <cellStyle name="Standard 6 4 2 3 2 2 2 4" xfId="14663" xr:uid="{00000000-0005-0000-0000-00004D390000}"/>
    <cellStyle name="Standard 6 4 2 3 2 2 3" xfId="14664" xr:uid="{00000000-0005-0000-0000-00004E390000}"/>
    <cellStyle name="Standard 6 4 2 3 2 2 4" xfId="14665" xr:uid="{00000000-0005-0000-0000-00004F390000}"/>
    <cellStyle name="Standard 6 4 2 3 2 2 5" xfId="14666" xr:uid="{00000000-0005-0000-0000-000050390000}"/>
    <cellStyle name="Standard 6 4 2 3 2 3" xfId="14667" xr:uid="{00000000-0005-0000-0000-000051390000}"/>
    <cellStyle name="Standard 6 4 2 3 2 3 2" xfId="14668" xr:uid="{00000000-0005-0000-0000-000052390000}"/>
    <cellStyle name="Standard 6 4 2 3 2 3 3" xfId="14669" xr:uid="{00000000-0005-0000-0000-000053390000}"/>
    <cellStyle name="Standard 6 4 2 3 2 3 4" xfId="14670" xr:uid="{00000000-0005-0000-0000-000054390000}"/>
    <cellStyle name="Standard 6 4 2 3 2 4" xfId="14671" xr:uid="{00000000-0005-0000-0000-000055390000}"/>
    <cellStyle name="Standard 6 4 2 3 2 5" xfId="14672" xr:uid="{00000000-0005-0000-0000-000056390000}"/>
    <cellStyle name="Standard 6 4 2 3 2 6" xfId="14673" xr:uid="{00000000-0005-0000-0000-000057390000}"/>
    <cellStyle name="Standard 6 4 2 3 3" xfId="14674" xr:uid="{00000000-0005-0000-0000-000058390000}"/>
    <cellStyle name="Standard 6 4 2 3 3 2" xfId="14675" xr:uid="{00000000-0005-0000-0000-000059390000}"/>
    <cellStyle name="Standard 6 4 2 3 3 2 2" xfId="14676" xr:uid="{00000000-0005-0000-0000-00005A390000}"/>
    <cellStyle name="Standard 6 4 2 3 3 2 3" xfId="14677" xr:uid="{00000000-0005-0000-0000-00005B390000}"/>
    <cellStyle name="Standard 6 4 2 3 3 2 4" xfId="14678" xr:uid="{00000000-0005-0000-0000-00005C390000}"/>
    <cellStyle name="Standard 6 4 2 3 3 3" xfId="14679" xr:uid="{00000000-0005-0000-0000-00005D390000}"/>
    <cellStyle name="Standard 6 4 2 3 3 4" xfId="14680" xr:uid="{00000000-0005-0000-0000-00005E390000}"/>
    <cellStyle name="Standard 6 4 2 3 3 5" xfId="14681" xr:uid="{00000000-0005-0000-0000-00005F390000}"/>
    <cellStyle name="Standard 6 4 2 3 4" xfId="14682" xr:uid="{00000000-0005-0000-0000-000060390000}"/>
    <cellStyle name="Standard 6 4 2 3 4 2" xfId="14683" xr:uid="{00000000-0005-0000-0000-000061390000}"/>
    <cellStyle name="Standard 6 4 2 3 4 3" xfId="14684" xr:uid="{00000000-0005-0000-0000-000062390000}"/>
    <cellStyle name="Standard 6 4 2 3 4 4" xfId="14685" xr:uid="{00000000-0005-0000-0000-000063390000}"/>
    <cellStyle name="Standard 6 4 2 3 5" xfId="14686" xr:uid="{00000000-0005-0000-0000-000064390000}"/>
    <cellStyle name="Standard 6 4 2 3 5 2" xfId="14687" xr:uid="{00000000-0005-0000-0000-000065390000}"/>
    <cellStyle name="Standard 6 4 2 3 5 3" xfId="14688" xr:uid="{00000000-0005-0000-0000-000066390000}"/>
    <cellStyle name="Standard 6 4 2 3 5 4" xfId="14689" xr:uid="{00000000-0005-0000-0000-000067390000}"/>
    <cellStyle name="Standard 6 4 2 3 6" xfId="14690" xr:uid="{00000000-0005-0000-0000-000068390000}"/>
    <cellStyle name="Standard 6 4 2 3 7" xfId="14691" xr:uid="{00000000-0005-0000-0000-000069390000}"/>
    <cellStyle name="Standard 6 4 2 3 8" xfId="14692" xr:uid="{00000000-0005-0000-0000-00006A390000}"/>
    <cellStyle name="Standard 6 4 2 4" xfId="14693" xr:uid="{00000000-0005-0000-0000-00006B390000}"/>
    <cellStyle name="Standard 6 4 2 4 2" xfId="14694" xr:uid="{00000000-0005-0000-0000-00006C390000}"/>
    <cellStyle name="Standard 6 4 2 4 2 2" xfId="14695" xr:uid="{00000000-0005-0000-0000-00006D390000}"/>
    <cellStyle name="Standard 6 4 2 4 2 2 2" xfId="14696" xr:uid="{00000000-0005-0000-0000-00006E390000}"/>
    <cellStyle name="Standard 6 4 2 4 2 2 2 2" xfId="14697" xr:uid="{00000000-0005-0000-0000-00006F390000}"/>
    <cellStyle name="Standard 6 4 2 4 2 2 2 3" xfId="14698" xr:uid="{00000000-0005-0000-0000-000070390000}"/>
    <cellStyle name="Standard 6 4 2 4 2 2 2 4" xfId="14699" xr:uid="{00000000-0005-0000-0000-000071390000}"/>
    <cellStyle name="Standard 6 4 2 4 2 2 3" xfId="14700" xr:uid="{00000000-0005-0000-0000-000072390000}"/>
    <cellStyle name="Standard 6 4 2 4 2 2 4" xfId="14701" xr:uid="{00000000-0005-0000-0000-000073390000}"/>
    <cellStyle name="Standard 6 4 2 4 2 2 5" xfId="14702" xr:uid="{00000000-0005-0000-0000-000074390000}"/>
    <cellStyle name="Standard 6 4 2 4 2 3" xfId="14703" xr:uid="{00000000-0005-0000-0000-000075390000}"/>
    <cellStyle name="Standard 6 4 2 4 2 3 2" xfId="14704" xr:uid="{00000000-0005-0000-0000-000076390000}"/>
    <cellStyle name="Standard 6 4 2 4 2 3 3" xfId="14705" xr:uid="{00000000-0005-0000-0000-000077390000}"/>
    <cellStyle name="Standard 6 4 2 4 2 3 4" xfId="14706" xr:uid="{00000000-0005-0000-0000-000078390000}"/>
    <cellStyle name="Standard 6 4 2 4 2 4" xfId="14707" xr:uid="{00000000-0005-0000-0000-000079390000}"/>
    <cellStyle name="Standard 6 4 2 4 2 5" xfId="14708" xr:uid="{00000000-0005-0000-0000-00007A390000}"/>
    <cellStyle name="Standard 6 4 2 4 2 6" xfId="14709" xr:uid="{00000000-0005-0000-0000-00007B390000}"/>
    <cellStyle name="Standard 6 4 2 4 3" xfId="14710" xr:uid="{00000000-0005-0000-0000-00007C390000}"/>
    <cellStyle name="Standard 6 4 2 4 3 2" xfId="14711" xr:uid="{00000000-0005-0000-0000-00007D390000}"/>
    <cellStyle name="Standard 6 4 2 4 3 2 2" xfId="14712" xr:uid="{00000000-0005-0000-0000-00007E390000}"/>
    <cellStyle name="Standard 6 4 2 4 3 2 3" xfId="14713" xr:uid="{00000000-0005-0000-0000-00007F390000}"/>
    <cellStyle name="Standard 6 4 2 4 3 2 4" xfId="14714" xr:uid="{00000000-0005-0000-0000-000080390000}"/>
    <cellStyle name="Standard 6 4 2 4 3 3" xfId="14715" xr:uid="{00000000-0005-0000-0000-000081390000}"/>
    <cellStyle name="Standard 6 4 2 4 3 4" xfId="14716" xr:uid="{00000000-0005-0000-0000-000082390000}"/>
    <cellStyle name="Standard 6 4 2 4 3 5" xfId="14717" xr:uid="{00000000-0005-0000-0000-000083390000}"/>
    <cellStyle name="Standard 6 4 2 4 4" xfId="14718" xr:uid="{00000000-0005-0000-0000-000084390000}"/>
    <cellStyle name="Standard 6 4 2 4 4 2" xfId="14719" xr:uid="{00000000-0005-0000-0000-000085390000}"/>
    <cellStyle name="Standard 6 4 2 4 4 3" xfId="14720" xr:uid="{00000000-0005-0000-0000-000086390000}"/>
    <cellStyle name="Standard 6 4 2 4 4 4" xfId="14721" xr:uid="{00000000-0005-0000-0000-000087390000}"/>
    <cellStyle name="Standard 6 4 2 4 5" xfId="14722" xr:uid="{00000000-0005-0000-0000-000088390000}"/>
    <cellStyle name="Standard 6 4 2 4 5 2" xfId="14723" xr:uid="{00000000-0005-0000-0000-000089390000}"/>
    <cellStyle name="Standard 6 4 2 4 5 3" xfId="14724" xr:uid="{00000000-0005-0000-0000-00008A390000}"/>
    <cellStyle name="Standard 6 4 2 4 5 4" xfId="14725" xr:uid="{00000000-0005-0000-0000-00008B390000}"/>
    <cellStyle name="Standard 6 4 2 4 6" xfId="14726" xr:uid="{00000000-0005-0000-0000-00008C390000}"/>
    <cellStyle name="Standard 6 4 2 4 7" xfId="14727" xr:uid="{00000000-0005-0000-0000-00008D390000}"/>
    <cellStyle name="Standard 6 4 2 4 8" xfId="14728" xr:uid="{00000000-0005-0000-0000-00008E390000}"/>
    <cellStyle name="Standard 6 4 2 5" xfId="14729" xr:uid="{00000000-0005-0000-0000-00008F390000}"/>
    <cellStyle name="Standard 6 4 2 5 2" xfId="14730" xr:uid="{00000000-0005-0000-0000-000090390000}"/>
    <cellStyle name="Standard 6 4 2 5 2 2" xfId="14731" xr:uid="{00000000-0005-0000-0000-000091390000}"/>
    <cellStyle name="Standard 6 4 2 5 2 2 2" xfId="14732" xr:uid="{00000000-0005-0000-0000-000092390000}"/>
    <cellStyle name="Standard 6 4 2 5 2 2 3" xfId="14733" xr:uid="{00000000-0005-0000-0000-000093390000}"/>
    <cellStyle name="Standard 6 4 2 5 2 2 4" xfId="14734" xr:uid="{00000000-0005-0000-0000-000094390000}"/>
    <cellStyle name="Standard 6 4 2 5 2 3" xfId="14735" xr:uid="{00000000-0005-0000-0000-000095390000}"/>
    <cellStyle name="Standard 6 4 2 5 2 4" xfId="14736" xr:uid="{00000000-0005-0000-0000-000096390000}"/>
    <cellStyle name="Standard 6 4 2 5 2 5" xfId="14737" xr:uid="{00000000-0005-0000-0000-000097390000}"/>
    <cellStyle name="Standard 6 4 2 5 3" xfId="14738" xr:uid="{00000000-0005-0000-0000-000098390000}"/>
    <cellStyle name="Standard 6 4 2 5 3 2" xfId="14739" xr:uid="{00000000-0005-0000-0000-000099390000}"/>
    <cellStyle name="Standard 6 4 2 5 3 3" xfId="14740" xr:uid="{00000000-0005-0000-0000-00009A390000}"/>
    <cellStyle name="Standard 6 4 2 5 3 4" xfId="14741" xr:uid="{00000000-0005-0000-0000-00009B390000}"/>
    <cellStyle name="Standard 6 4 2 5 4" xfId="14742" xr:uid="{00000000-0005-0000-0000-00009C390000}"/>
    <cellStyle name="Standard 6 4 2 5 5" xfId="14743" xr:uid="{00000000-0005-0000-0000-00009D390000}"/>
    <cellStyle name="Standard 6 4 2 5 6" xfId="14744" xr:uid="{00000000-0005-0000-0000-00009E390000}"/>
    <cellStyle name="Standard 6 4 2 6" xfId="14745" xr:uid="{00000000-0005-0000-0000-00009F390000}"/>
    <cellStyle name="Standard 6 4 2 6 2" xfId="14746" xr:uid="{00000000-0005-0000-0000-0000A0390000}"/>
    <cellStyle name="Standard 6 4 2 6 2 2" xfId="14747" xr:uid="{00000000-0005-0000-0000-0000A1390000}"/>
    <cellStyle name="Standard 6 4 2 6 2 3" xfId="14748" xr:uid="{00000000-0005-0000-0000-0000A2390000}"/>
    <cellStyle name="Standard 6 4 2 6 2 4" xfId="14749" xr:uid="{00000000-0005-0000-0000-0000A3390000}"/>
    <cellStyle name="Standard 6 4 2 6 3" xfId="14750" xr:uid="{00000000-0005-0000-0000-0000A4390000}"/>
    <cellStyle name="Standard 6 4 2 6 4" xfId="14751" xr:uid="{00000000-0005-0000-0000-0000A5390000}"/>
    <cellStyle name="Standard 6 4 2 6 5" xfId="14752" xr:uid="{00000000-0005-0000-0000-0000A6390000}"/>
    <cellStyle name="Standard 6 4 2 7" xfId="14753" xr:uid="{00000000-0005-0000-0000-0000A7390000}"/>
    <cellStyle name="Standard 6 4 2 7 2" xfId="14754" xr:uid="{00000000-0005-0000-0000-0000A8390000}"/>
    <cellStyle name="Standard 6 4 2 7 2 2" xfId="14755" xr:uid="{00000000-0005-0000-0000-0000A9390000}"/>
    <cellStyle name="Standard 6 4 2 7 2 3" xfId="14756" xr:uid="{00000000-0005-0000-0000-0000AA390000}"/>
    <cellStyle name="Standard 6 4 2 7 2 4" xfId="14757" xr:uid="{00000000-0005-0000-0000-0000AB390000}"/>
    <cellStyle name="Standard 6 4 2 7 3" xfId="14758" xr:uid="{00000000-0005-0000-0000-0000AC390000}"/>
    <cellStyle name="Standard 6 4 2 7 4" xfId="14759" xr:uid="{00000000-0005-0000-0000-0000AD390000}"/>
    <cellStyle name="Standard 6 4 2 7 5" xfId="14760" xr:uid="{00000000-0005-0000-0000-0000AE390000}"/>
    <cellStyle name="Standard 6 4 2 8" xfId="14761" xr:uid="{00000000-0005-0000-0000-0000AF390000}"/>
    <cellStyle name="Standard 6 4 2 8 2" xfId="14762" xr:uid="{00000000-0005-0000-0000-0000B0390000}"/>
    <cellStyle name="Standard 6 4 2 8 3" xfId="14763" xr:uid="{00000000-0005-0000-0000-0000B1390000}"/>
    <cellStyle name="Standard 6 4 2 8 4" xfId="14764" xr:uid="{00000000-0005-0000-0000-0000B2390000}"/>
    <cellStyle name="Standard 6 4 2 9" xfId="14765" xr:uid="{00000000-0005-0000-0000-0000B3390000}"/>
    <cellStyle name="Standard 6 4 2 9 2" xfId="14766" xr:uid="{00000000-0005-0000-0000-0000B4390000}"/>
    <cellStyle name="Standard 6 4 2 9 3" xfId="14767" xr:uid="{00000000-0005-0000-0000-0000B5390000}"/>
    <cellStyle name="Standard 6 4 2 9 4" xfId="14768" xr:uid="{00000000-0005-0000-0000-0000B6390000}"/>
    <cellStyle name="Standard 6 4 3" xfId="14769" xr:uid="{00000000-0005-0000-0000-0000B7390000}"/>
    <cellStyle name="Standard 6 4 3 10" xfId="14770" xr:uid="{00000000-0005-0000-0000-0000B8390000}"/>
    <cellStyle name="Standard 6 4 3 2" xfId="14771" xr:uid="{00000000-0005-0000-0000-0000B9390000}"/>
    <cellStyle name="Standard 6 4 3 2 2" xfId="14772" xr:uid="{00000000-0005-0000-0000-0000BA390000}"/>
    <cellStyle name="Standard 6 4 3 2 2 2" xfId="14773" xr:uid="{00000000-0005-0000-0000-0000BB390000}"/>
    <cellStyle name="Standard 6 4 3 2 2 2 2" xfId="14774" xr:uid="{00000000-0005-0000-0000-0000BC390000}"/>
    <cellStyle name="Standard 6 4 3 2 2 2 2 2" xfId="14775" xr:uid="{00000000-0005-0000-0000-0000BD390000}"/>
    <cellStyle name="Standard 6 4 3 2 2 2 2 3" xfId="14776" xr:uid="{00000000-0005-0000-0000-0000BE390000}"/>
    <cellStyle name="Standard 6 4 3 2 2 2 2 4" xfId="14777" xr:uid="{00000000-0005-0000-0000-0000BF390000}"/>
    <cellStyle name="Standard 6 4 3 2 2 2 3" xfId="14778" xr:uid="{00000000-0005-0000-0000-0000C0390000}"/>
    <cellStyle name="Standard 6 4 3 2 2 2 4" xfId="14779" xr:uid="{00000000-0005-0000-0000-0000C1390000}"/>
    <cellStyle name="Standard 6 4 3 2 2 2 5" xfId="14780" xr:uid="{00000000-0005-0000-0000-0000C2390000}"/>
    <cellStyle name="Standard 6 4 3 2 2 3" xfId="14781" xr:uid="{00000000-0005-0000-0000-0000C3390000}"/>
    <cellStyle name="Standard 6 4 3 2 2 3 2" xfId="14782" xr:uid="{00000000-0005-0000-0000-0000C4390000}"/>
    <cellStyle name="Standard 6 4 3 2 2 3 3" xfId="14783" xr:uid="{00000000-0005-0000-0000-0000C5390000}"/>
    <cellStyle name="Standard 6 4 3 2 2 3 4" xfId="14784" xr:uid="{00000000-0005-0000-0000-0000C6390000}"/>
    <cellStyle name="Standard 6 4 3 2 2 4" xfId="14785" xr:uid="{00000000-0005-0000-0000-0000C7390000}"/>
    <cellStyle name="Standard 6 4 3 2 2 5" xfId="14786" xr:uid="{00000000-0005-0000-0000-0000C8390000}"/>
    <cellStyle name="Standard 6 4 3 2 2 6" xfId="14787" xr:uid="{00000000-0005-0000-0000-0000C9390000}"/>
    <cellStyle name="Standard 6 4 3 2 3" xfId="14788" xr:uid="{00000000-0005-0000-0000-0000CA390000}"/>
    <cellStyle name="Standard 6 4 3 2 3 2" xfId="14789" xr:uid="{00000000-0005-0000-0000-0000CB390000}"/>
    <cellStyle name="Standard 6 4 3 2 3 2 2" xfId="14790" xr:uid="{00000000-0005-0000-0000-0000CC390000}"/>
    <cellStyle name="Standard 6 4 3 2 3 2 3" xfId="14791" xr:uid="{00000000-0005-0000-0000-0000CD390000}"/>
    <cellStyle name="Standard 6 4 3 2 3 2 4" xfId="14792" xr:uid="{00000000-0005-0000-0000-0000CE390000}"/>
    <cellStyle name="Standard 6 4 3 2 3 3" xfId="14793" xr:uid="{00000000-0005-0000-0000-0000CF390000}"/>
    <cellStyle name="Standard 6 4 3 2 3 4" xfId="14794" xr:uid="{00000000-0005-0000-0000-0000D0390000}"/>
    <cellStyle name="Standard 6 4 3 2 3 5" xfId="14795" xr:uid="{00000000-0005-0000-0000-0000D1390000}"/>
    <cellStyle name="Standard 6 4 3 2 4" xfId="14796" xr:uid="{00000000-0005-0000-0000-0000D2390000}"/>
    <cellStyle name="Standard 6 4 3 2 4 2" xfId="14797" xr:uid="{00000000-0005-0000-0000-0000D3390000}"/>
    <cellStyle name="Standard 6 4 3 2 4 3" xfId="14798" xr:uid="{00000000-0005-0000-0000-0000D4390000}"/>
    <cellStyle name="Standard 6 4 3 2 4 4" xfId="14799" xr:uid="{00000000-0005-0000-0000-0000D5390000}"/>
    <cellStyle name="Standard 6 4 3 2 5" xfId="14800" xr:uid="{00000000-0005-0000-0000-0000D6390000}"/>
    <cellStyle name="Standard 6 4 3 2 5 2" xfId="14801" xr:uid="{00000000-0005-0000-0000-0000D7390000}"/>
    <cellStyle name="Standard 6 4 3 2 5 3" xfId="14802" xr:uid="{00000000-0005-0000-0000-0000D8390000}"/>
    <cellStyle name="Standard 6 4 3 2 5 4" xfId="14803" xr:uid="{00000000-0005-0000-0000-0000D9390000}"/>
    <cellStyle name="Standard 6 4 3 2 6" xfId="14804" xr:uid="{00000000-0005-0000-0000-0000DA390000}"/>
    <cellStyle name="Standard 6 4 3 2 7" xfId="14805" xr:uid="{00000000-0005-0000-0000-0000DB390000}"/>
    <cellStyle name="Standard 6 4 3 2 8" xfId="14806" xr:uid="{00000000-0005-0000-0000-0000DC390000}"/>
    <cellStyle name="Standard 6 4 3 3" xfId="14807" xr:uid="{00000000-0005-0000-0000-0000DD390000}"/>
    <cellStyle name="Standard 6 4 3 3 2" xfId="14808" xr:uid="{00000000-0005-0000-0000-0000DE390000}"/>
    <cellStyle name="Standard 6 4 3 3 2 2" xfId="14809" xr:uid="{00000000-0005-0000-0000-0000DF390000}"/>
    <cellStyle name="Standard 6 4 3 3 2 2 2" xfId="14810" xr:uid="{00000000-0005-0000-0000-0000E0390000}"/>
    <cellStyle name="Standard 6 4 3 3 2 2 2 2" xfId="14811" xr:uid="{00000000-0005-0000-0000-0000E1390000}"/>
    <cellStyle name="Standard 6 4 3 3 2 2 2 3" xfId="14812" xr:uid="{00000000-0005-0000-0000-0000E2390000}"/>
    <cellStyle name="Standard 6 4 3 3 2 2 2 4" xfId="14813" xr:uid="{00000000-0005-0000-0000-0000E3390000}"/>
    <cellStyle name="Standard 6 4 3 3 2 2 3" xfId="14814" xr:uid="{00000000-0005-0000-0000-0000E4390000}"/>
    <cellStyle name="Standard 6 4 3 3 2 2 4" xfId="14815" xr:uid="{00000000-0005-0000-0000-0000E5390000}"/>
    <cellStyle name="Standard 6 4 3 3 2 2 5" xfId="14816" xr:uid="{00000000-0005-0000-0000-0000E6390000}"/>
    <cellStyle name="Standard 6 4 3 3 2 3" xfId="14817" xr:uid="{00000000-0005-0000-0000-0000E7390000}"/>
    <cellStyle name="Standard 6 4 3 3 2 3 2" xfId="14818" xr:uid="{00000000-0005-0000-0000-0000E8390000}"/>
    <cellStyle name="Standard 6 4 3 3 2 3 3" xfId="14819" xr:uid="{00000000-0005-0000-0000-0000E9390000}"/>
    <cellStyle name="Standard 6 4 3 3 2 3 4" xfId="14820" xr:uid="{00000000-0005-0000-0000-0000EA390000}"/>
    <cellStyle name="Standard 6 4 3 3 2 4" xfId="14821" xr:uid="{00000000-0005-0000-0000-0000EB390000}"/>
    <cellStyle name="Standard 6 4 3 3 2 5" xfId="14822" xr:uid="{00000000-0005-0000-0000-0000EC390000}"/>
    <cellStyle name="Standard 6 4 3 3 2 6" xfId="14823" xr:uid="{00000000-0005-0000-0000-0000ED390000}"/>
    <cellStyle name="Standard 6 4 3 3 3" xfId="14824" xr:uid="{00000000-0005-0000-0000-0000EE390000}"/>
    <cellStyle name="Standard 6 4 3 3 3 2" xfId="14825" xr:uid="{00000000-0005-0000-0000-0000EF390000}"/>
    <cellStyle name="Standard 6 4 3 3 3 2 2" xfId="14826" xr:uid="{00000000-0005-0000-0000-0000F0390000}"/>
    <cellStyle name="Standard 6 4 3 3 3 2 3" xfId="14827" xr:uid="{00000000-0005-0000-0000-0000F1390000}"/>
    <cellStyle name="Standard 6 4 3 3 3 2 4" xfId="14828" xr:uid="{00000000-0005-0000-0000-0000F2390000}"/>
    <cellStyle name="Standard 6 4 3 3 3 3" xfId="14829" xr:uid="{00000000-0005-0000-0000-0000F3390000}"/>
    <cellStyle name="Standard 6 4 3 3 3 4" xfId="14830" xr:uid="{00000000-0005-0000-0000-0000F4390000}"/>
    <cellStyle name="Standard 6 4 3 3 3 5" xfId="14831" xr:uid="{00000000-0005-0000-0000-0000F5390000}"/>
    <cellStyle name="Standard 6 4 3 3 4" xfId="14832" xr:uid="{00000000-0005-0000-0000-0000F6390000}"/>
    <cellStyle name="Standard 6 4 3 3 4 2" xfId="14833" xr:uid="{00000000-0005-0000-0000-0000F7390000}"/>
    <cellStyle name="Standard 6 4 3 3 4 3" xfId="14834" xr:uid="{00000000-0005-0000-0000-0000F8390000}"/>
    <cellStyle name="Standard 6 4 3 3 4 4" xfId="14835" xr:uid="{00000000-0005-0000-0000-0000F9390000}"/>
    <cellStyle name="Standard 6 4 3 3 5" xfId="14836" xr:uid="{00000000-0005-0000-0000-0000FA390000}"/>
    <cellStyle name="Standard 6 4 3 3 5 2" xfId="14837" xr:uid="{00000000-0005-0000-0000-0000FB390000}"/>
    <cellStyle name="Standard 6 4 3 3 5 3" xfId="14838" xr:uid="{00000000-0005-0000-0000-0000FC390000}"/>
    <cellStyle name="Standard 6 4 3 3 5 4" xfId="14839" xr:uid="{00000000-0005-0000-0000-0000FD390000}"/>
    <cellStyle name="Standard 6 4 3 3 6" xfId="14840" xr:uid="{00000000-0005-0000-0000-0000FE390000}"/>
    <cellStyle name="Standard 6 4 3 3 7" xfId="14841" xr:uid="{00000000-0005-0000-0000-0000FF390000}"/>
    <cellStyle name="Standard 6 4 3 3 8" xfId="14842" xr:uid="{00000000-0005-0000-0000-0000003A0000}"/>
    <cellStyle name="Standard 6 4 3 4" xfId="14843" xr:uid="{00000000-0005-0000-0000-0000013A0000}"/>
    <cellStyle name="Standard 6 4 3 4 2" xfId="14844" xr:uid="{00000000-0005-0000-0000-0000023A0000}"/>
    <cellStyle name="Standard 6 4 3 4 2 2" xfId="14845" xr:uid="{00000000-0005-0000-0000-0000033A0000}"/>
    <cellStyle name="Standard 6 4 3 4 2 2 2" xfId="14846" xr:uid="{00000000-0005-0000-0000-0000043A0000}"/>
    <cellStyle name="Standard 6 4 3 4 2 2 3" xfId="14847" xr:uid="{00000000-0005-0000-0000-0000053A0000}"/>
    <cellStyle name="Standard 6 4 3 4 2 2 4" xfId="14848" xr:uid="{00000000-0005-0000-0000-0000063A0000}"/>
    <cellStyle name="Standard 6 4 3 4 2 3" xfId="14849" xr:uid="{00000000-0005-0000-0000-0000073A0000}"/>
    <cellStyle name="Standard 6 4 3 4 2 4" xfId="14850" xr:uid="{00000000-0005-0000-0000-0000083A0000}"/>
    <cellStyle name="Standard 6 4 3 4 2 5" xfId="14851" xr:uid="{00000000-0005-0000-0000-0000093A0000}"/>
    <cellStyle name="Standard 6 4 3 4 3" xfId="14852" xr:uid="{00000000-0005-0000-0000-00000A3A0000}"/>
    <cellStyle name="Standard 6 4 3 4 3 2" xfId="14853" xr:uid="{00000000-0005-0000-0000-00000B3A0000}"/>
    <cellStyle name="Standard 6 4 3 4 3 3" xfId="14854" xr:uid="{00000000-0005-0000-0000-00000C3A0000}"/>
    <cellStyle name="Standard 6 4 3 4 3 4" xfId="14855" xr:uid="{00000000-0005-0000-0000-00000D3A0000}"/>
    <cellStyle name="Standard 6 4 3 4 4" xfId="14856" xr:uid="{00000000-0005-0000-0000-00000E3A0000}"/>
    <cellStyle name="Standard 6 4 3 4 5" xfId="14857" xr:uid="{00000000-0005-0000-0000-00000F3A0000}"/>
    <cellStyle name="Standard 6 4 3 4 6" xfId="14858" xr:uid="{00000000-0005-0000-0000-0000103A0000}"/>
    <cellStyle name="Standard 6 4 3 5" xfId="14859" xr:uid="{00000000-0005-0000-0000-0000113A0000}"/>
    <cellStyle name="Standard 6 4 3 5 2" xfId="14860" xr:uid="{00000000-0005-0000-0000-0000123A0000}"/>
    <cellStyle name="Standard 6 4 3 5 2 2" xfId="14861" xr:uid="{00000000-0005-0000-0000-0000133A0000}"/>
    <cellStyle name="Standard 6 4 3 5 2 3" xfId="14862" xr:uid="{00000000-0005-0000-0000-0000143A0000}"/>
    <cellStyle name="Standard 6 4 3 5 2 4" xfId="14863" xr:uid="{00000000-0005-0000-0000-0000153A0000}"/>
    <cellStyle name="Standard 6 4 3 5 3" xfId="14864" xr:uid="{00000000-0005-0000-0000-0000163A0000}"/>
    <cellStyle name="Standard 6 4 3 5 4" xfId="14865" xr:uid="{00000000-0005-0000-0000-0000173A0000}"/>
    <cellStyle name="Standard 6 4 3 5 5" xfId="14866" xr:uid="{00000000-0005-0000-0000-0000183A0000}"/>
    <cellStyle name="Standard 6 4 3 6" xfId="14867" xr:uid="{00000000-0005-0000-0000-0000193A0000}"/>
    <cellStyle name="Standard 6 4 3 6 2" xfId="14868" xr:uid="{00000000-0005-0000-0000-00001A3A0000}"/>
    <cellStyle name="Standard 6 4 3 6 3" xfId="14869" xr:uid="{00000000-0005-0000-0000-00001B3A0000}"/>
    <cellStyle name="Standard 6 4 3 6 4" xfId="14870" xr:uid="{00000000-0005-0000-0000-00001C3A0000}"/>
    <cellStyle name="Standard 6 4 3 7" xfId="14871" xr:uid="{00000000-0005-0000-0000-00001D3A0000}"/>
    <cellStyle name="Standard 6 4 3 7 2" xfId="14872" xr:uid="{00000000-0005-0000-0000-00001E3A0000}"/>
    <cellStyle name="Standard 6 4 3 7 3" xfId="14873" xr:uid="{00000000-0005-0000-0000-00001F3A0000}"/>
    <cellStyle name="Standard 6 4 3 7 4" xfId="14874" xr:uid="{00000000-0005-0000-0000-0000203A0000}"/>
    <cellStyle name="Standard 6 4 3 8" xfId="14875" xr:uid="{00000000-0005-0000-0000-0000213A0000}"/>
    <cellStyle name="Standard 6 4 3 9" xfId="14876" xr:uid="{00000000-0005-0000-0000-0000223A0000}"/>
    <cellStyle name="Standard 6 4 4" xfId="14877" xr:uid="{00000000-0005-0000-0000-0000233A0000}"/>
    <cellStyle name="Standard 6 4 4 2" xfId="14878" xr:uid="{00000000-0005-0000-0000-0000243A0000}"/>
    <cellStyle name="Standard 6 4 4 2 2" xfId="14879" xr:uid="{00000000-0005-0000-0000-0000253A0000}"/>
    <cellStyle name="Standard 6 4 4 2 2 2" xfId="14880" xr:uid="{00000000-0005-0000-0000-0000263A0000}"/>
    <cellStyle name="Standard 6 4 4 2 2 2 2" xfId="14881" xr:uid="{00000000-0005-0000-0000-0000273A0000}"/>
    <cellStyle name="Standard 6 4 4 2 2 2 3" xfId="14882" xr:uid="{00000000-0005-0000-0000-0000283A0000}"/>
    <cellStyle name="Standard 6 4 4 2 2 2 4" xfId="14883" xr:uid="{00000000-0005-0000-0000-0000293A0000}"/>
    <cellStyle name="Standard 6 4 4 2 2 3" xfId="14884" xr:uid="{00000000-0005-0000-0000-00002A3A0000}"/>
    <cellStyle name="Standard 6 4 4 2 2 4" xfId="14885" xr:uid="{00000000-0005-0000-0000-00002B3A0000}"/>
    <cellStyle name="Standard 6 4 4 2 2 5" xfId="14886" xr:uid="{00000000-0005-0000-0000-00002C3A0000}"/>
    <cellStyle name="Standard 6 4 4 2 3" xfId="14887" xr:uid="{00000000-0005-0000-0000-00002D3A0000}"/>
    <cellStyle name="Standard 6 4 4 2 3 2" xfId="14888" xr:uid="{00000000-0005-0000-0000-00002E3A0000}"/>
    <cellStyle name="Standard 6 4 4 2 3 3" xfId="14889" xr:uid="{00000000-0005-0000-0000-00002F3A0000}"/>
    <cellStyle name="Standard 6 4 4 2 3 4" xfId="14890" xr:uid="{00000000-0005-0000-0000-0000303A0000}"/>
    <cellStyle name="Standard 6 4 4 2 4" xfId="14891" xr:uid="{00000000-0005-0000-0000-0000313A0000}"/>
    <cellStyle name="Standard 6 4 4 2 5" xfId="14892" xr:uid="{00000000-0005-0000-0000-0000323A0000}"/>
    <cellStyle name="Standard 6 4 4 2 6" xfId="14893" xr:uid="{00000000-0005-0000-0000-0000333A0000}"/>
    <cellStyle name="Standard 6 4 4 3" xfId="14894" xr:uid="{00000000-0005-0000-0000-0000343A0000}"/>
    <cellStyle name="Standard 6 4 4 3 2" xfId="14895" xr:uid="{00000000-0005-0000-0000-0000353A0000}"/>
    <cellStyle name="Standard 6 4 4 3 2 2" xfId="14896" xr:uid="{00000000-0005-0000-0000-0000363A0000}"/>
    <cellStyle name="Standard 6 4 4 3 2 3" xfId="14897" xr:uid="{00000000-0005-0000-0000-0000373A0000}"/>
    <cellStyle name="Standard 6 4 4 3 2 4" xfId="14898" xr:uid="{00000000-0005-0000-0000-0000383A0000}"/>
    <cellStyle name="Standard 6 4 4 3 3" xfId="14899" xr:uid="{00000000-0005-0000-0000-0000393A0000}"/>
    <cellStyle name="Standard 6 4 4 3 4" xfId="14900" xr:uid="{00000000-0005-0000-0000-00003A3A0000}"/>
    <cellStyle name="Standard 6 4 4 3 5" xfId="14901" xr:uid="{00000000-0005-0000-0000-00003B3A0000}"/>
    <cellStyle name="Standard 6 4 4 4" xfId="14902" xr:uid="{00000000-0005-0000-0000-00003C3A0000}"/>
    <cellStyle name="Standard 6 4 4 4 2" xfId="14903" xr:uid="{00000000-0005-0000-0000-00003D3A0000}"/>
    <cellStyle name="Standard 6 4 4 4 3" xfId="14904" xr:uid="{00000000-0005-0000-0000-00003E3A0000}"/>
    <cellStyle name="Standard 6 4 4 4 4" xfId="14905" xr:uid="{00000000-0005-0000-0000-00003F3A0000}"/>
    <cellStyle name="Standard 6 4 4 5" xfId="14906" xr:uid="{00000000-0005-0000-0000-0000403A0000}"/>
    <cellStyle name="Standard 6 4 4 5 2" xfId="14907" xr:uid="{00000000-0005-0000-0000-0000413A0000}"/>
    <cellStyle name="Standard 6 4 4 5 3" xfId="14908" xr:uid="{00000000-0005-0000-0000-0000423A0000}"/>
    <cellStyle name="Standard 6 4 4 5 4" xfId="14909" xr:uid="{00000000-0005-0000-0000-0000433A0000}"/>
    <cellStyle name="Standard 6 4 4 6" xfId="14910" xr:uid="{00000000-0005-0000-0000-0000443A0000}"/>
    <cellStyle name="Standard 6 4 4 7" xfId="14911" xr:uid="{00000000-0005-0000-0000-0000453A0000}"/>
    <cellStyle name="Standard 6 4 4 8" xfId="14912" xr:uid="{00000000-0005-0000-0000-0000463A0000}"/>
    <cellStyle name="Standard 6 4 5" xfId="14913" xr:uid="{00000000-0005-0000-0000-0000473A0000}"/>
    <cellStyle name="Standard 6 4 5 2" xfId="14914" xr:uid="{00000000-0005-0000-0000-0000483A0000}"/>
    <cellStyle name="Standard 6 4 5 2 2" xfId="14915" xr:uid="{00000000-0005-0000-0000-0000493A0000}"/>
    <cellStyle name="Standard 6 4 5 2 2 2" xfId="14916" xr:uid="{00000000-0005-0000-0000-00004A3A0000}"/>
    <cellStyle name="Standard 6 4 5 2 2 2 2" xfId="14917" xr:uid="{00000000-0005-0000-0000-00004B3A0000}"/>
    <cellStyle name="Standard 6 4 5 2 2 2 3" xfId="14918" xr:uid="{00000000-0005-0000-0000-00004C3A0000}"/>
    <cellStyle name="Standard 6 4 5 2 2 2 4" xfId="14919" xr:uid="{00000000-0005-0000-0000-00004D3A0000}"/>
    <cellStyle name="Standard 6 4 5 2 2 3" xfId="14920" xr:uid="{00000000-0005-0000-0000-00004E3A0000}"/>
    <cellStyle name="Standard 6 4 5 2 2 4" xfId="14921" xr:uid="{00000000-0005-0000-0000-00004F3A0000}"/>
    <cellStyle name="Standard 6 4 5 2 2 5" xfId="14922" xr:uid="{00000000-0005-0000-0000-0000503A0000}"/>
    <cellStyle name="Standard 6 4 5 2 3" xfId="14923" xr:uid="{00000000-0005-0000-0000-0000513A0000}"/>
    <cellStyle name="Standard 6 4 5 2 3 2" xfId="14924" xr:uid="{00000000-0005-0000-0000-0000523A0000}"/>
    <cellStyle name="Standard 6 4 5 2 3 3" xfId="14925" xr:uid="{00000000-0005-0000-0000-0000533A0000}"/>
    <cellStyle name="Standard 6 4 5 2 3 4" xfId="14926" xr:uid="{00000000-0005-0000-0000-0000543A0000}"/>
    <cellStyle name="Standard 6 4 5 2 4" xfId="14927" xr:uid="{00000000-0005-0000-0000-0000553A0000}"/>
    <cellStyle name="Standard 6 4 5 2 5" xfId="14928" xr:uid="{00000000-0005-0000-0000-0000563A0000}"/>
    <cellStyle name="Standard 6 4 5 2 6" xfId="14929" xr:uid="{00000000-0005-0000-0000-0000573A0000}"/>
    <cellStyle name="Standard 6 4 5 3" xfId="14930" xr:uid="{00000000-0005-0000-0000-0000583A0000}"/>
    <cellStyle name="Standard 6 4 5 3 2" xfId="14931" xr:uid="{00000000-0005-0000-0000-0000593A0000}"/>
    <cellStyle name="Standard 6 4 5 3 2 2" xfId="14932" xr:uid="{00000000-0005-0000-0000-00005A3A0000}"/>
    <cellStyle name="Standard 6 4 5 3 2 3" xfId="14933" xr:uid="{00000000-0005-0000-0000-00005B3A0000}"/>
    <cellStyle name="Standard 6 4 5 3 2 4" xfId="14934" xr:uid="{00000000-0005-0000-0000-00005C3A0000}"/>
    <cellStyle name="Standard 6 4 5 3 3" xfId="14935" xr:uid="{00000000-0005-0000-0000-00005D3A0000}"/>
    <cellStyle name="Standard 6 4 5 3 4" xfId="14936" xr:uid="{00000000-0005-0000-0000-00005E3A0000}"/>
    <cellStyle name="Standard 6 4 5 3 5" xfId="14937" xr:uid="{00000000-0005-0000-0000-00005F3A0000}"/>
    <cellStyle name="Standard 6 4 5 4" xfId="14938" xr:uid="{00000000-0005-0000-0000-0000603A0000}"/>
    <cellStyle name="Standard 6 4 5 4 2" xfId="14939" xr:uid="{00000000-0005-0000-0000-0000613A0000}"/>
    <cellStyle name="Standard 6 4 5 4 3" xfId="14940" xr:uid="{00000000-0005-0000-0000-0000623A0000}"/>
    <cellStyle name="Standard 6 4 5 4 4" xfId="14941" xr:uid="{00000000-0005-0000-0000-0000633A0000}"/>
    <cellStyle name="Standard 6 4 5 5" xfId="14942" xr:uid="{00000000-0005-0000-0000-0000643A0000}"/>
    <cellStyle name="Standard 6 4 5 5 2" xfId="14943" xr:uid="{00000000-0005-0000-0000-0000653A0000}"/>
    <cellStyle name="Standard 6 4 5 5 3" xfId="14944" xr:uid="{00000000-0005-0000-0000-0000663A0000}"/>
    <cellStyle name="Standard 6 4 5 5 4" xfId="14945" xr:uid="{00000000-0005-0000-0000-0000673A0000}"/>
    <cellStyle name="Standard 6 4 5 6" xfId="14946" xr:uid="{00000000-0005-0000-0000-0000683A0000}"/>
    <cellStyle name="Standard 6 4 5 7" xfId="14947" xr:uid="{00000000-0005-0000-0000-0000693A0000}"/>
    <cellStyle name="Standard 6 4 5 8" xfId="14948" xr:uid="{00000000-0005-0000-0000-00006A3A0000}"/>
    <cellStyle name="Standard 6 4 6" xfId="14949" xr:uid="{00000000-0005-0000-0000-00006B3A0000}"/>
    <cellStyle name="Standard 6 4 6 2" xfId="14950" xr:uid="{00000000-0005-0000-0000-00006C3A0000}"/>
    <cellStyle name="Standard 6 4 6 2 2" xfId="14951" xr:uid="{00000000-0005-0000-0000-00006D3A0000}"/>
    <cellStyle name="Standard 6 4 6 2 2 2" xfId="14952" xr:uid="{00000000-0005-0000-0000-00006E3A0000}"/>
    <cellStyle name="Standard 6 4 6 2 2 3" xfId="14953" xr:uid="{00000000-0005-0000-0000-00006F3A0000}"/>
    <cellStyle name="Standard 6 4 6 2 2 4" xfId="14954" xr:uid="{00000000-0005-0000-0000-0000703A0000}"/>
    <cellStyle name="Standard 6 4 6 2 3" xfId="14955" xr:uid="{00000000-0005-0000-0000-0000713A0000}"/>
    <cellStyle name="Standard 6 4 6 2 4" xfId="14956" xr:uid="{00000000-0005-0000-0000-0000723A0000}"/>
    <cellStyle name="Standard 6 4 6 2 5" xfId="14957" xr:uid="{00000000-0005-0000-0000-0000733A0000}"/>
    <cellStyle name="Standard 6 4 6 3" xfId="14958" xr:uid="{00000000-0005-0000-0000-0000743A0000}"/>
    <cellStyle name="Standard 6 4 6 3 2" xfId="14959" xr:uid="{00000000-0005-0000-0000-0000753A0000}"/>
    <cellStyle name="Standard 6 4 6 3 3" xfId="14960" xr:uid="{00000000-0005-0000-0000-0000763A0000}"/>
    <cellStyle name="Standard 6 4 6 3 4" xfId="14961" xr:uid="{00000000-0005-0000-0000-0000773A0000}"/>
    <cellStyle name="Standard 6 4 6 4" xfId="14962" xr:uid="{00000000-0005-0000-0000-0000783A0000}"/>
    <cellStyle name="Standard 6 4 6 5" xfId="14963" xr:uid="{00000000-0005-0000-0000-0000793A0000}"/>
    <cellStyle name="Standard 6 4 6 6" xfId="14964" xr:uid="{00000000-0005-0000-0000-00007A3A0000}"/>
    <cellStyle name="Standard 6 4 7" xfId="14965" xr:uid="{00000000-0005-0000-0000-00007B3A0000}"/>
    <cellStyle name="Standard 6 4 7 2" xfId="14966" xr:uid="{00000000-0005-0000-0000-00007C3A0000}"/>
    <cellStyle name="Standard 6 4 7 2 2" xfId="14967" xr:uid="{00000000-0005-0000-0000-00007D3A0000}"/>
    <cellStyle name="Standard 6 4 7 2 3" xfId="14968" xr:uid="{00000000-0005-0000-0000-00007E3A0000}"/>
    <cellStyle name="Standard 6 4 7 2 4" xfId="14969" xr:uid="{00000000-0005-0000-0000-00007F3A0000}"/>
    <cellStyle name="Standard 6 4 7 3" xfId="14970" xr:uid="{00000000-0005-0000-0000-0000803A0000}"/>
    <cellStyle name="Standard 6 4 7 4" xfId="14971" xr:uid="{00000000-0005-0000-0000-0000813A0000}"/>
    <cellStyle name="Standard 6 4 7 5" xfId="14972" xr:uid="{00000000-0005-0000-0000-0000823A0000}"/>
    <cellStyle name="Standard 6 4 8" xfId="14973" xr:uid="{00000000-0005-0000-0000-0000833A0000}"/>
    <cellStyle name="Standard 6 4 8 2" xfId="14974" xr:uid="{00000000-0005-0000-0000-0000843A0000}"/>
    <cellStyle name="Standard 6 4 8 2 2" xfId="14975" xr:uid="{00000000-0005-0000-0000-0000853A0000}"/>
    <cellStyle name="Standard 6 4 8 2 3" xfId="14976" xr:uid="{00000000-0005-0000-0000-0000863A0000}"/>
    <cellStyle name="Standard 6 4 8 2 4" xfId="14977" xr:uid="{00000000-0005-0000-0000-0000873A0000}"/>
    <cellStyle name="Standard 6 4 8 3" xfId="14978" xr:uid="{00000000-0005-0000-0000-0000883A0000}"/>
    <cellStyle name="Standard 6 4 8 4" xfId="14979" xr:uid="{00000000-0005-0000-0000-0000893A0000}"/>
    <cellStyle name="Standard 6 4 8 5" xfId="14980" xr:uid="{00000000-0005-0000-0000-00008A3A0000}"/>
    <cellStyle name="Standard 6 4 9" xfId="14981" xr:uid="{00000000-0005-0000-0000-00008B3A0000}"/>
    <cellStyle name="Standard 6 4 9 2" xfId="14982" xr:uid="{00000000-0005-0000-0000-00008C3A0000}"/>
    <cellStyle name="Standard 6 4 9 3" xfId="14983" xr:uid="{00000000-0005-0000-0000-00008D3A0000}"/>
    <cellStyle name="Standard 6 4 9 4" xfId="14984" xr:uid="{00000000-0005-0000-0000-00008E3A0000}"/>
    <cellStyle name="Standard 6 5" xfId="14985" xr:uid="{00000000-0005-0000-0000-00008F3A0000}"/>
    <cellStyle name="Standard 6 5 10" xfId="14986" xr:uid="{00000000-0005-0000-0000-0000903A0000}"/>
    <cellStyle name="Standard 6 5 10 2" xfId="14987" xr:uid="{00000000-0005-0000-0000-0000913A0000}"/>
    <cellStyle name="Standard 6 5 10 3" xfId="14988" xr:uid="{00000000-0005-0000-0000-0000923A0000}"/>
    <cellStyle name="Standard 6 5 10 4" xfId="14989" xr:uid="{00000000-0005-0000-0000-0000933A0000}"/>
    <cellStyle name="Standard 6 5 11" xfId="14990" xr:uid="{00000000-0005-0000-0000-0000943A0000}"/>
    <cellStyle name="Standard 6 5 11 2" xfId="14991" xr:uid="{00000000-0005-0000-0000-0000953A0000}"/>
    <cellStyle name="Standard 6 5 11 3" xfId="14992" xr:uid="{00000000-0005-0000-0000-0000963A0000}"/>
    <cellStyle name="Standard 6 5 11 4" xfId="14993" xr:uid="{00000000-0005-0000-0000-0000973A0000}"/>
    <cellStyle name="Standard 6 5 12" xfId="14994" xr:uid="{00000000-0005-0000-0000-0000983A0000}"/>
    <cellStyle name="Standard 6 5 13" xfId="14995" xr:uid="{00000000-0005-0000-0000-0000993A0000}"/>
    <cellStyle name="Standard 6 5 14" xfId="14996" xr:uid="{00000000-0005-0000-0000-00009A3A0000}"/>
    <cellStyle name="Standard 6 5 2" xfId="14997" xr:uid="{00000000-0005-0000-0000-00009B3A0000}"/>
    <cellStyle name="Standard 6 5 2 10" xfId="14998" xr:uid="{00000000-0005-0000-0000-00009C3A0000}"/>
    <cellStyle name="Standard 6 5 2 10 2" xfId="14999" xr:uid="{00000000-0005-0000-0000-00009D3A0000}"/>
    <cellStyle name="Standard 6 5 2 10 3" xfId="15000" xr:uid="{00000000-0005-0000-0000-00009E3A0000}"/>
    <cellStyle name="Standard 6 5 2 10 4" xfId="15001" xr:uid="{00000000-0005-0000-0000-00009F3A0000}"/>
    <cellStyle name="Standard 6 5 2 11" xfId="15002" xr:uid="{00000000-0005-0000-0000-0000A03A0000}"/>
    <cellStyle name="Standard 6 5 2 12" xfId="15003" xr:uid="{00000000-0005-0000-0000-0000A13A0000}"/>
    <cellStyle name="Standard 6 5 2 13" xfId="15004" xr:uid="{00000000-0005-0000-0000-0000A23A0000}"/>
    <cellStyle name="Standard 6 5 2 2" xfId="15005" xr:uid="{00000000-0005-0000-0000-0000A33A0000}"/>
    <cellStyle name="Standard 6 5 2 2 10" xfId="15006" xr:uid="{00000000-0005-0000-0000-0000A43A0000}"/>
    <cellStyle name="Standard 6 5 2 2 2" xfId="15007" xr:uid="{00000000-0005-0000-0000-0000A53A0000}"/>
    <cellStyle name="Standard 6 5 2 2 2 2" xfId="15008" xr:uid="{00000000-0005-0000-0000-0000A63A0000}"/>
    <cellStyle name="Standard 6 5 2 2 2 2 2" xfId="15009" xr:uid="{00000000-0005-0000-0000-0000A73A0000}"/>
    <cellStyle name="Standard 6 5 2 2 2 2 2 2" xfId="15010" xr:uid="{00000000-0005-0000-0000-0000A83A0000}"/>
    <cellStyle name="Standard 6 5 2 2 2 2 2 2 2" xfId="15011" xr:uid="{00000000-0005-0000-0000-0000A93A0000}"/>
    <cellStyle name="Standard 6 5 2 2 2 2 2 2 3" xfId="15012" xr:uid="{00000000-0005-0000-0000-0000AA3A0000}"/>
    <cellStyle name="Standard 6 5 2 2 2 2 2 2 4" xfId="15013" xr:uid="{00000000-0005-0000-0000-0000AB3A0000}"/>
    <cellStyle name="Standard 6 5 2 2 2 2 2 3" xfId="15014" xr:uid="{00000000-0005-0000-0000-0000AC3A0000}"/>
    <cellStyle name="Standard 6 5 2 2 2 2 2 4" xfId="15015" xr:uid="{00000000-0005-0000-0000-0000AD3A0000}"/>
    <cellStyle name="Standard 6 5 2 2 2 2 2 5" xfId="15016" xr:uid="{00000000-0005-0000-0000-0000AE3A0000}"/>
    <cellStyle name="Standard 6 5 2 2 2 2 3" xfId="15017" xr:uid="{00000000-0005-0000-0000-0000AF3A0000}"/>
    <cellStyle name="Standard 6 5 2 2 2 2 3 2" xfId="15018" xr:uid="{00000000-0005-0000-0000-0000B03A0000}"/>
    <cellStyle name="Standard 6 5 2 2 2 2 3 3" xfId="15019" xr:uid="{00000000-0005-0000-0000-0000B13A0000}"/>
    <cellStyle name="Standard 6 5 2 2 2 2 3 4" xfId="15020" xr:uid="{00000000-0005-0000-0000-0000B23A0000}"/>
    <cellStyle name="Standard 6 5 2 2 2 2 4" xfId="15021" xr:uid="{00000000-0005-0000-0000-0000B33A0000}"/>
    <cellStyle name="Standard 6 5 2 2 2 2 5" xfId="15022" xr:uid="{00000000-0005-0000-0000-0000B43A0000}"/>
    <cellStyle name="Standard 6 5 2 2 2 2 6" xfId="15023" xr:uid="{00000000-0005-0000-0000-0000B53A0000}"/>
    <cellStyle name="Standard 6 5 2 2 2 3" xfId="15024" xr:uid="{00000000-0005-0000-0000-0000B63A0000}"/>
    <cellStyle name="Standard 6 5 2 2 2 3 2" xfId="15025" xr:uid="{00000000-0005-0000-0000-0000B73A0000}"/>
    <cellStyle name="Standard 6 5 2 2 2 3 2 2" xfId="15026" xr:uid="{00000000-0005-0000-0000-0000B83A0000}"/>
    <cellStyle name="Standard 6 5 2 2 2 3 2 3" xfId="15027" xr:uid="{00000000-0005-0000-0000-0000B93A0000}"/>
    <cellStyle name="Standard 6 5 2 2 2 3 2 4" xfId="15028" xr:uid="{00000000-0005-0000-0000-0000BA3A0000}"/>
    <cellStyle name="Standard 6 5 2 2 2 3 3" xfId="15029" xr:uid="{00000000-0005-0000-0000-0000BB3A0000}"/>
    <cellStyle name="Standard 6 5 2 2 2 3 4" xfId="15030" xr:uid="{00000000-0005-0000-0000-0000BC3A0000}"/>
    <cellStyle name="Standard 6 5 2 2 2 3 5" xfId="15031" xr:uid="{00000000-0005-0000-0000-0000BD3A0000}"/>
    <cellStyle name="Standard 6 5 2 2 2 4" xfId="15032" xr:uid="{00000000-0005-0000-0000-0000BE3A0000}"/>
    <cellStyle name="Standard 6 5 2 2 2 4 2" xfId="15033" xr:uid="{00000000-0005-0000-0000-0000BF3A0000}"/>
    <cellStyle name="Standard 6 5 2 2 2 4 3" xfId="15034" xr:uid="{00000000-0005-0000-0000-0000C03A0000}"/>
    <cellStyle name="Standard 6 5 2 2 2 4 4" xfId="15035" xr:uid="{00000000-0005-0000-0000-0000C13A0000}"/>
    <cellStyle name="Standard 6 5 2 2 2 5" xfId="15036" xr:uid="{00000000-0005-0000-0000-0000C23A0000}"/>
    <cellStyle name="Standard 6 5 2 2 2 5 2" xfId="15037" xr:uid="{00000000-0005-0000-0000-0000C33A0000}"/>
    <cellStyle name="Standard 6 5 2 2 2 5 3" xfId="15038" xr:uid="{00000000-0005-0000-0000-0000C43A0000}"/>
    <cellStyle name="Standard 6 5 2 2 2 5 4" xfId="15039" xr:uid="{00000000-0005-0000-0000-0000C53A0000}"/>
    <cellStyle name="Standard 6 5 2 2 2 6" xfId="15040" xr:uid="{00000000-0005-0000-0000-0000C63A0000}"/>
    <cellStyle name="Standard 6 5 2 2 2 7" xfId="15041" xr:uid="{00000000-0005-0000-0000-0000C73A0000}"/>
    <cellStyle name="Standard 6 5 2 2 2 8" xfId="15042" xr:uid="{00000000-0005-0000-0000-0000C83A0000}"/>
    <cellStyle name="Standard 6 5 2 2 3" xfId="15043" xr:uid="{00000000-0005-0000-0000-0000C93A0000}"/>
    <cellStyle name="Standard 6 5 2 2 3 2" xfId="15044" xr:uid="{00000000-0005-0000-0000-0000CA3A0000}"/>
    <cellStyle name="Standard 6 5 2 2 3 2 2" xfId="15045" xr:uid="{00000000-0005-0000-0000-0000CB3A0000}"/>
    <cellStyle name="Standard 6 5 2 2 3 2 2 2" xfId="15046" xr:uid="{00000000-0005-0000-0000-0000CC3A0000}"/>
    <cellStyle name="Standard 6 5 2 2 3 2 2 2 2" xfId="15047" xr:uid="{00000000-0005-0000-0000-0000CD3A0000}"/>
    <cellStyle name="Standard 6 5 2 2 3 2 2 2 3" xfId="15048" xr:uid="{00000000-0005-0000-0000-0000CE3A0000}"/>
    <cellStyle name="Standard 6 5 2 2 3 2 2 2 4" xfId="15049" xr:uid="{00000000-0005-0000-0000-0000CF3A0000}"/>
    <cellStyle name="Standard 6 5 2 2 3 2 2 3" xfId="15050" xr:uid="{00000000-0005-0000-0000-0000D03A0000}"/>
    <cellStyle name="Standard 6 5 2 2 3 2 2 4" xfId="15051" xr:uid="{00000000-0005-0000-0000-0000D13A0000}"/>
    <cellStyle name="Standard 6 5 2 2 3 2 2 5" xfId="15052" xr:uid="{00000000-0005-0000-0000-0000D23A0000}"/>
    <cellStyle name="Standard 6 5 2 2 3 2 3" xfId="15053" xr:uid="{00000000-0005-0000-0000-0000D33A0000}"/>
    <cellStyle name="Standard 6 5 2 2 3 2 3 2" xfId="15054" xr:uid="{00000000-0005-0000-0000-0000D43A0000}"/>
    <cellStyle name="Standard 6 5 2 2 3 2 3 3" xfId="15055" xr:uid="{00000000-0005-0000-0000-0000D53A0000}"/>
    <cellStyle name="Standard 6 5 2 2 3 2 3 4" xfId="15056" xr:uid="{00000000-0005-0000-0000-0000D63A0000}"/>
    <cellStyle name="Standard 6 5 2 2 3 2 4" xfId="15057" xr:uid="{00000000-0005-0000-0000-0000D73A0000}"/>
    <cellStyle name="Standard 6 5 2 2 3 2 5" xfId="15058" xr:uid="{00000000-0005-0000-0000-0000D83A0000}"/>
    <cellStyle name="Standard 6 5 2 2 3 2 6" xfId="15059" xr:uid="{00000000-0005-0000-0000-0000D93A0000}"/>
    <cellStyle name="Standard 6 5 2 2 3 3" xfId="15060" xr:uid="{00000000-0005-0000-0000-0000DA3A0000}"/>
    <cellStyle name="Standard 6 5 2 2 3 3 2" xfId="15061" xr:uid="{00000000-0005-0000-0000-0000DB3A0000}"/>
    <cellStyle name="Standard 6 5 2 2 3 3 2 2" xfId="15062" xr:uid="{00000000-0005-0000-0000-0000DC3A0000}"/>
    <cellStyle name="Standard 6 5 2 2 3 3 2 3" xfId="15063" xr:uid="{00000000-0005-0000-0000-0000DD3A0000}"/>
    <cellStyle name="Standard 6 5 2 2 3 3 2 4" xfId="15064" xr:uid="{00000000-0005-0000-0000-0000DE3A0000}"/>
    <cellStyle name="Standard 6 5 2 2 3 3 3" xfId="15065" xr:uid="{00000000-0005-0000-0000-0000DF3A0000}"/>
    <cellStyle name="Standard 6 5 2 2 3 3 4" xfId="15066" xr:uid="{00000000-0005-0000-0000-0000E03A0000}"/>
    <cellStyle name="Standard 6 5 2 2 3 3 5" xfId="15067" xr:uid="{00000000-0005-0000-0000-0000E13A0000}"/>
    <cellStyle name="Standard 6 5 2 2 3 4" xfId="15068" xr:uid="{00000000-0005-0000-0000-0000E23A0000}"/>
    <cellStyle name="Standard 6 5 2 2 3 4 2" xfId="15069" xr:uid="{00000000-0005-0000-0000-0000E33A0000}"/>
    <cellStyle name="Standard 6 5 2 2 3 4 3" xfId="15070" xr:uid="{00000000-0005-0000-0000-0000E43A0000}"/>
    <cellStyle name="Standard 6 5 2 2 3 4 4" xfId="15071" xr:uid="{00000000-0005-0000-0000-0000E53A0000}"/>
    <cellStyle name="Standard 6 5 2 2 3 5" xfId="15072" xr:uid="{00000000-0005-0000-0000-0000E63A0000}"/>
    <cellStyle name="Standard 6 5 2 2 3 5 2" xfId="15073" xr:uid="{00000000-0005-0000-0000-0000E73A0000}"/>
    <cellStyle name="Standard 6 5 2 2 3 5 3" xfId="15074" xr:uid="{00000000-0005-0000-0000-0000E83A0000}"/>
    <cellStyle name="Standard 6 5 2 2 3 5 4" xfId="15075" xr:uid="{00000000-0005-0000-0000-0000E93A0000}"/>
    <cellStyle name="Standard 6 5 2 2 3 6" xfId="15076" xr:uid="{00000000-0005-0000-0000-0000EA3A0000}"/>
    <cellStyle name="Standard 6 5 2 2 3 7" xfId="15077" xr:uid="{00000000-0005-0000-0000-0000EB3A0000}"/>
    <cellStyle name="Standard 6 5 2 2 3 8" xfId="15078" xr:uid="{00000000-0005-0000-0000-0000EC3A0000}"/>
    <cellStyle name="Standard 6 5 2 2 4" xfId="15079" xr:uid="{00000000-0005-0000-0000-0000ED3A0000}"/>
    <cellStyle name="Standard 6 5 2 2 4 2" xfId="15080" xr:uid="{00000000-0005-0000-0000-0000EE3A0000}"/>
    <cellStyle name="Standard 6 5 2 2 4 2 2" xfId="15081" xr:uid="{00000000-0005-0000-0000-0000EF3A0000}"/>
    <cellStyle name="Standard 6 5 2 2 4 2 2 2" xfId="15082" xr:uid="{00000000-0005-0000-0000-0000F03A0000}"/>
    <cellStyle name="Standard 6 5 2 2 4 2 2 3" xfId="15083" xr:uid="{00000000-0005-0000-0000-0000F13A0000}"/>
    <cellStyle name="Standard 6 5 2 2 4 2 2 4" xfId="15084" xr:uid="{00000000-0005-0000-0000-0000F23A0000}"/>
    <cellStyle name="Standard 6 5 2 2 4 2 3" xfId="15085" xr:uid="{00000000-0005-0000-0000-0000F33A0000}"/>
    <cellStyle name="Standard 6 5 2 2 4 2 4" xfId="15086" xr:uid="{00000000-0005-0000-0000-0000F43A0000}"/>
    <cellStyle name="Standard 6 5 2 2 4 2 5" xfId="15087" xr:uid="{00000000-0005-0000-0000-0000F53A0000}"/>
    <cellStyle name="Standard 6 5 2 2 4 3" xfId="15088" xr:uid="{00000000-0005-0000-0000-0000F63A0000}"/>
    <cellStyle name="Standard 6 5 2 2 4 3 2" xfId="15089" xr:uid="{00000000-0005-0000-0000-0000F73A0000}"/>
    <cellStyle name="Standard 6 5 2 2 4 3 3" xfId="15090" xr:uid="{00000000-0005-0000-0000-0000F83A0000}"/>
    <cellStyle name="Standard 6 5 2 2 4 3 4" xfId="15091" xr:uid="{00000000-0005-0000-0000-0000F93A0000}"/>
    <cellStyle name="Standard 6 5 2 2 4 4" xfId="15092" xr:uid="{00000000-0005-0000-0000-0000FA3A0000}"/>
    <cellStyle name="Standard 6 5 2 2 4 5" xfId="15093" xr:uid="{00000000-0005-0000-0000-0000FB3A0000}"/>
    <cellStyle name="Standard 6 5 2 2 4 6" xfId="15094" xr:uid="{00000000-0005-0000-0000-0000FC3A0000}"/>
    <cellStyle name="Standard 6 5 2 2 5" xfId="15095" xr:uid="{00000000-0005-0000-0000-0000FD3A0000}"/>
    <cellStyle name="Standard 6 5 2 2 5 2" xfId="15096" xr:uid="{00000000-0005-0000-0000-0000FE3A0000}"/>
    <cellStyle name="Standard 6 5 2 2 5 2 2" xfId="15097" xr:uid="{00000000-0005-0000-0000-0000FF3A0000}"/>
    <cellStyle name="Standard 6 5 2 2 5 2 3" xfId="15098" xr:uid="{00000000-0005-0000-0000-0000003B0000}"/>
    <cellStyle name="Standard 6 5 2 2 5 2 4" xfId="15099" xr:uid="{00000000-0005-0000-0000-0000013B0000}"/>
    <cellStyle name="Standard 6 5 2 2 5 3" xfId="15100" xr:uid="{00000000-0005-0000-0000-0000023B0000}"/>
    <cellStyle name="Standard 6 5 2 2 5 4" xfId="15101" xr:uid="{00000000-0005-0000-0000-0000033B0000}"/>
    <cellStyle name="Standard 6 5 2 2 5 5" xfId="15102" xr:uid="{00000000-0005-0000-0000-0000043B0000}"/>
    <cellStyle name="Standard 6 5 2 2 6" xfId="15103" xr:uid="{00000000-0005-0000-0000-0000053B0000}"/>
    <cellStyle name="Standard 6 5 2 2 6 2" xfId="15104" xr:uid="{00000000-0005-0000-0000-0000063B0000}"/>
    <cellStyle name="Standard 6 5 2 2 6 3" xfId="15105" xr:uid="{00000000-0005-0000-0000-0000073B0000}"/>
    <cellStyle name="Standard 6 5 2 2 6 4" xfId="15106" xr:uid="{00000000-0005-0000-0000-0000083B0000}"/>
    <cellStyle name="Standard 6 5 2 2 7" xfId="15107" xr:uid="{00000000-0005-0000-0000-0000093B0000}"/>
    <cellStyle name="Standard 6 5 2 2 7 2" xfId="15108" xr:uid="{00000000-0005-0000-0000-00000A3B0000}"/>
    <cellStyle name="Standard 6 5 2 2 7 3" xfId="15109" xr:uid="{00000000-0005-0000-0000-00000B3B0000}"/>
    <cellStyle name="Standard 6 5 2 2 7 4" xfId="15110" xr:uid="{00000000-0005-0000-0000-00000C3B0000}"/>
    <cellStyle name="Standard 6 5 2 2 8" xfId="15111" xr:uid="{00000000-0005-0000-0000-00000D3B0000}"/>
    <cellStyle name="Standard 6 5 2 2 9" xfId="15112" xr:uid="{00000000-0005-0000-0000-00000E3B0000}"/>
    <cellStyle name="Standard 6 5 2 3" xfId="15113" xr:uid="{00000000-0005-0000-0000-00000F3B0000}"/>
    <cellStyle name="Standard 6 5 2 3 2" xfId="15114" xr:uid="{00000000-0005-0000-0000-0000103B0000}"/>
    <cellStyle name="Standard 6 5 2 3 2 2" xfId="15115" xr:uid="{00000000-0005-0000-0000-0000113B0000}"/>
    <cellStyle name="Standard 6 5 2 3 2 2 2" xfId="15116" xr:uid="{00000000-0005-0000-0000-0000123B0000}"/>
    <cellStyle name="Standard 6 5 2 3 2 2 2 2" xfId="15117" xr:uid="{00000000-0005-0000-0000-0000133B0000}"/>
    <cellStyle name="Standard 6 5 2 3 2 2 2 3" xfId="15118" xr:uid="{00000000-0005-0000-0000-0000143B0000}"/>
    <cellStyle name="Standard 6 5 2 3 2 2 2 4" xfId="15119" xr:uid="{00000000-0005-0000-0000-0000153B0000}"/>
    <cellStyle name="Standard 6 5 2 3 2 2 3" xfId="15120" xr:uid="{00000000-0005-0000-0000-0000163B0000}"/>
    <cellStyle name="Standard 6 5 2 3 2 2 4" xfId="15121" xr:uid="{00000000-0005-0000-0000-0000173B0000}"/>
    <cellStyle name="Standard 6 5 2 3 2 2 5" xfId="15122" xr:uid="{00000000-0005-0000-0000-0000183B0000}"/>
    <cellStyle name="Standard 6 5 2 3 2 3" xfId="15123" xr:uid="{00000000-0005-0000-0000-0000193B0000}"/>
    <cellStyle name="Standard 6 5 2 3 2 3 2" xfId="15124" xr:uid="{00000000-0005-0000-0000-00001A3B0000}"/>
    <cellStyle name="Standard 6 5 2 3 2 3 3" xfId="15125" xr:uid="{00000000-0005-0000-0000-00001B3B0000}"/>
    <cellStyle name="Standard 6 5 2 3 2 3 4" xfId="15126" xr:uid="{00000000-0005-0000-0000-00001C3B0000}"/>
    <cellStyle name="Standard 6 5 2 3 2 4" xfId="15127" xr:uid="{00000000-0005-0000-0000-00001D3B0000}"/>
    <cellStyle name="Standard 6 5 2 3 2 5" xfId="15128" xr:uid="{00000000-0005-0000-0000-00001E3B0000}"/>
    <cellStyle name="Standard 6 5 2 3 2 6" xfId="15129" xr:uid="{00000000-0005-0000-0000-00001F3B0000}"/>
    <cellStyle name="Standard 6 5 2 3 3" xfId="15130" xr:uid="{00000000-0005-0000-0000-0000203B0000}"/>
    <cellStyle name="Standard 6 5 2 3 3 2" xfId="15131" xr:uid="{00000000-0005-0000-0000-0000213B0000}"/>
    <cellStyle name="Standard 6 5 2 3 3 2 2" xfId="15132" xr:uid="{00000000-0005-0000-0000-0000223B0000}"/>
    <cellStyle name="Standard 6 5 2 3 3 2 3" xfId="15133" xr:uid="{00000000-0005-0000-0000-0000233B0000}"/>
    <cellStyle name="Standard 6 5 2 3 3 2 4" xfId="15134" xr:uid="{00000000-0005-0000-0000-0000243B0000}"/>
    <cellStyle name="Standard 6 5 2 3 3 3" xfId="15135" xr:uid="{00000000-0005-0000-0000-0000253B0000}"/>
    <cellStyle name="Standard 6 5 2 3 3 4" xfId="15136" xr:uid="{00000000-0005-0000-0000-0000263B0000}"/>
    <cellStyle name="Standard 6 5 2 3 3 5" xfId="15137" xr:uid="{00000000-0005-0000-0000-0000273B0000}"/>
    <cellStyle name="Standard 6 5 2 3 4" xfId="15138" xr:uid="{00000000-0005-0000-0000-0000283B0000}"/>
    <cellStyle name="Standard 6 5 2 3 4 2" xfId="15139" xr:uid="{00000000-0005-0000-0000-0000293B0000}"/>
    <cellStyle name="Standard 6 5 2 3 4 3" xfId="15140" xr:uid="{00000000-0005-0000-0000-00002A3B0000}"/>
    <cellStyle name="Standard 6 5 2 3 4 4" xfId="15141" xr:uid="{00000000-0005-0000-0000-00002B3B0000}"/>
    <cellStyle name="Standard 6 5 2 3 5" xfId="15142" xr:uid="{00000000-0005-0000-0000-00002C3B0000}"/>
    <cellStyle name="Standard 6 5 2 3 5 2" xfId="15143" xr:uid="{00000000-0005-0000-0000-00002D3B0000}"/>
    <cellStyle name="Standard 6 5 2 3 5 3" xfId="15144" xr:uid="{00000000-0005-0000-0000-00002E3B0000}"/>
    <cellStyle name="Standard 6 5 2 3 5 4" xfId="15145" xr:uid="{00000000-0005-0000-0000-00002F3B0000}"/>
    <cellStyle name="Standard 6 5 2 3 6" xfId="15146" xr:uid="{00000000-0005-0000-0000-0000303B0000}"/>
    <cellStyle name="Standard 6 5 2 3 7" xfId="15147" xr:uid="{00000000-0005-0000-0000-0000313B0000}"/>
    <cellStyle name="Standard 6 5 2 3 8" xfId="15148" xr:uid="{00000000-0005-0000-0000-0000323B0000}"/>
    <cellStyle name="Standard 6 5 2 4" xfId="15149" xr:uid="{00000000-0005-0000-0000-0000333B0000}"/>
    <cellStyle name="Standard 6 5 2 4 2" xfId="15150" xr:uid="{00000000-0005-0000-0000-0000343B0000}"/>
    <cellStyle name="Standard 6 5 2 4 2 2" xfId="15151" xr:uid="{00000000-0005-0000-0000-0000353B0000}"/>
    <cellStyle name="Standard 6 5 2 4 2 2 2" xfId="15152" xr:uid="{00000000-0005-0000-0000-0000363B0000}"/>
    <cellStyle name="Standard 6 5 2 4 2 2 2 2" xfId="15153" xr:uid="{00000000-0005-0000-0000-0000373B0000}"/>
    <cellStyle name="Standard 6 5 2 4 2 2 2 3" xfId="15154" xr:uid="{00000000-0005-0000-0000-0000383B0000}"/>
    <cellStyle name="Standard 6 5 2 4 2 2 2 4" xfId="15155" xr:uid="{00000000-0005-0000-0000-0000393B0000}"/>
    <cellStyle name="Standard 6 5 2 4 2 2 3" xfId="15156" xr:uid="{00000000-0005-0000-0000-00003A3B0000}"/>
    <cellStyle name="Standard 6 5 2 4 2 2 4" xfId="15157" xr:uid="{00000000-0005-0000-0000-00003B3B0000}"/>
    <cellStyle name="Standard 6 5 2 4 2 2 5" xfId="15158" xr:uid="{00000000-0005-0000-0000-00003C3B0000}"/>
    <cellStyle name="Standard 6 5 2 4 2 3" xfId="15159" xr:uid="{00000000-0005-0000-0000-00003D3B0000}"/>
    <cellStyle name="Standard 6 5 2 4 2 3 2" xfId="15160" xr:uid="{00000000-0005-0000-0000-00003E3B0000}"/>
    <cellStyle name="Standard 6 5 2 4 2 3 3" xfId="15161" xr:uid="{00000000-0005-0000-0000-00003F3B0000}"/>
    <cellStyle name="Standard 6 5 2 4 2 3 4" xfId="15162" xr:uid="{00000000-0005-0000-0000-0000403B0000}"/>
    <cellStyle name="Standard 6 5 2 4 2 4" xfId="15163" xr:uid="{00000000-0005-0000-0000-0000413B0000}"/>
    <cellStyle name="Standard 6 5 2 4 2 5" xfId="15164" xr:uid="{00000000-0005-0000-0000-0000423B0000}"/>
    <cellStyle name="Standard 6 5 2 4 2 6" xfId="15165" xr:uid="{00000000-0005-0000-0000-0000433B0000}"/>
    <cellStyle name="Standard 6 5 2 4 3" xfId="15166" xr:uid="{00000000-0005-0000-0000-0000443B0000}"/>
    <cellStyle name="Standard 6 5 2 4 3 2" xfId="15167" xr:uid="{00000000-0005-0000-0000-0000453B0000}"/>
    <cellStyle name="Standard 6 5 2 4 3 2 2" xfId="15168" xr:uid="{00000000-0005-0000-0000-0000463B0000}"/>
    <cellStyle name="Standard 6 5 2 4 3 2 3" xfId="15169" xr:uid="{00000000-0005-0000-0000-0000473B0000}"/>
    <cellStyle name="Standard 6 5 2 4 3 2 4" xfId="15170" xr:uid="{00000000-0005-0000-0000-0000483B0000}"/>
    <cellStyle name="Standard 6 5 2 4 3 3" xfId="15171" xr:uid="{00000000-0005-0000-0000-0000493B0000}"/>
    <cellStyle name="Standard 6 5 2 4 3 4" xfId="15172" xr:uid="{00000000-0005-0000-0000-00004A3B0000}"/>
    <cellStyle name="Standard 6 5 2 4 3 5" xfId="15173" xr:uid="{00000000-0005-0000-0000-00004B3B0000}"/>
    <cellStyle name="Standard 6 5 2 4 4" xfId="15174" xr:uid="{00000000-0005-0000-0000-00004C3B0000}"/>
    <cellStyle name="Standard 6 5 2 4 4 2" xfId="15175" xr:uid="{00000000-0005-0000-0000-00004D3B0000}"/>
    <cellStyle name="Standard 6 5 2 4 4 3" xfId="15176" xr:uid="{00000000-0005-0000-0000-00004E3B0000}"/>
    <cellStyle name="Standard 6 5 2 4 4 4" xfId="15177" xr:uid="{00000000-0005-0000-0000-00004F3B0000}"/>
    <cellStyle name="Standard 6 5 2 4 5" xfId="15178" xr:uid="{00000000-0005-0000-0000-0000503B0000}"/>
    <cellStyle name="Standard 6 5 2 4 5 2" xfId="15179" xr:uid="{00000000-0005-0000-0000-0000513B0000}"/>
    <cellStyle name="Standard 6 5 2 4 5 3" xfId="15180" xr:uid="{00000000-0005-0000-0000-0000523B0000}"/>
    <cellStyle name="Standard 6 5 2 4 5 4" xfId="15181" xr:uid="{00000000-0005-0000-0000-0000533B0000}"/>
    <cellStyle name="Standard 6 5 2 4 6" xfId="15182" xr:uid="{00000000-0005-0000-0000-0000543B0000}"/>
    <cellStyle name="Standard 6 5 2 4 7" xfId="15183" xr:uid="{00000000-0005-0000-0000-0000553B0000}"/>
    <cellStyle name="Standard 6 5 2 4 8" xfId="15184" xr:uid="{00000000-0005-0000-0000-0000563B0000}"/>
    <cellStyle name="Standard 6 5 2 5" xfId="15185" xr:uid="{00000000-0005-0000-0000-0000573B0000}"/>
    <cellStyle name="Standard 6 5 2 5 2" xfId="15186" xr:uid="{00000000-0005-0000-0000-0000583B0000}"/>
    <cellStyle name="Standard 6 5 2 5 2 2" xfId="15187" xr:uid="{00000000-0005-0000-0000-0000593B0000}"/>
    <cellStyle name="Standard 6 5 2 5 2 2 2" xfId="15188" xr:uid="{00000000-0005-0000-0000-00005A3B0000}"/>
    <cellStyle name="Standard 6 5 2 5 2 2 3" xfId="15189" xr:uid="{00000000-0005-0000-0000-00005B3B0000}"/>
    <cellStyle name="Standard 6 5 2 5 2 2 4" xfId="15190" xr:uid="{00000000-0005-0000-0000-00005C3B0000}"/>
    <cellStyle name="Standard 6 5 2 5 2 3" xfId="15191" xr:uid="{00000000-0005-0000-0000-00005D3B0000}"/>
    <cellStyle name="Standard 6 5 2 5 2 4" xfId="15192" xr:uid="{00000000-0005-0000-0000-00005E3B0000}"/>
    <cellStyle name="Standard 6 5 2 5 2 5" xfId="15193" xr:uid="{00000000-0005-0000-0000-00005F3B0000}"/>
    <cellStyle name="Standard 6 5 2 5 3" xfId="15194" xr:uid="{00000000-0005-0000-0000-0000603B0000}"/>
    <cellStyle name="Standard 6 5 2 5 3 2" xfId="15195" xr:uid="{00000000-0005-0000-0000-0000613B0000}"/>
    <cellStyle name="Standard 6 5 2 5 3 3" xfId="15196" xr:uid="{00000000-0005-0000-0000-0000623B0000}"/>
    <cellStyle name="Standard 6 5 2 5 3 4" xfId="15197" xr:uid="{00000000-0005-0000-0000-0000633B0000}"/>
    <cellStyle name="Standard 6 5 2 5 4" xfId="15198" xr:uid="{00000000-0005-0000-0000-0000643B0000}"/>
    <cellStyle name="Standard 6 5 2 5 5" xfId="15199" xr:uid="{00000000-0005-0000-0000-0000653B0000}"/>
    <cellStyle name="Standard 6 5 2 5 6" xfId="15200" xr:uid="{00000000-0005-0000-0000-0000663B0000}"/>
    <cellStyle name="Standard 6 5 2 6" xfId="15201" xr:uid="{00000000-0005-0000-0000-0000673B0000}"/>
    <cellStyle name="Standard 6 5 2 6 2" xfId="15202" xr:uid="{00000000-0005-0000-0000-0000683B0000}"/>
    <cellStyle name="Standard 6 5 2 6 2 2" xfId="15203" xr:uid="{00000000-0005-0000-0000-0000693B0000}"/>
    <cellStyle name="Standard 6 5 2 6 2 3" xfId="15204" xr:uid="{00000000-0005-0000-0000-00006A3B0000}"/>
    <cellStyle name="Standard 6 5 2 6 2 4" xfId="15205" xr:uid="{00000000-0005-0000-0000-00006B3B0000}"/>
    <cellStyle name="Standard 6 5 2 6 3" xfId="15206" xr:uid="{00000000-0005-0000-0000-00006C3B0000}"/>
    <cellStyle name="Standard 6 5 2 6 4" xfId="15207" xr:uid="{00000000-0005-0000-0000-00006D3B0000}"/>
    <cellStyle name="Standard 6 5 2 6 5" xfId="15208" xr:uid="{00000000-0005-0000-0000-00006E3B0000}"/>
    <cellStyle name="Standard 6 5 2 7" xfId="15209" xr:uid="{00000000-0005-0000-0000-00006F3B0000}"/>
    <cellStyle name="Standard 6 5 2 7 2" xfId="15210" xr:uid="{00000000-0005-0000-0000-0000703B0000}"/>
    <cellStyle name="Standard 6 5 2 7 2 2" xfId="15211" xr:uid="{00000000-0005-0000-0000-0000713B0000}"/>
    <cellStyle name="Standard 6 5 2 7 2 3" xfId="15212" xr:uid="{00000000-0005-0000-0000-0000723B0000}"/>
    <cellStyle name="Standard 6 5 2 7 2 4" xfId="15213" xr:uid="{00000000-0005-0000-0000-0000733B0000}"/>
    <cellStyle name="Standard 6 5 2 7 3" xfId="15214" xr:uid="{00000000-0005-0000-0000-0000743B0000}"/>
    <cellStyle name="Standard 6 5 2 7 4" xfId="15215" xr:uid="{00000000-0005-0000-0000-0000753B0000}"/>
    <cellStyle name="Standard 6 5 2 7 5" xfId="15216" xr:uid="{00000000-0005-0000-0000-0000763B0000}"/>
    <cellStyle name="Standard 6 5 2 8" xfId="15217" xr:uid="{00000000-0005-0000-0000-0000773B0000}"/>
    <cellStyle name="Standard 6 5 2 8 2" xfId="15218" xr:uid="{00000000-0005-0000-0000-0000783B0000}"/>
    <cellStyle name="Standard 6 5 2 8 3" xfId="15219" xr:uid="{00000000-0005-0000-0000-0000793B0000}"/>
    <cellStyle name="Standard 6 5 2 8 4" xfId="15220" xr:uid="{00000000-0005-0000-0000-00007A3B0000}"/>
    <cellStyle name="Standard 6 5 2 9" xfId="15221" xr:uid="{00000000-0005-0000-0000-00007B3B0000}"/>
    <cellStyle name="Standard 6 5 2 9 2" xfId="15222" xr:uid="{00000000-0005-0000-0000-00007C3B0000}"/>
    <cellStyle name="Standard 6 5 2 9 3" xfId="15223" xr:uid="{00000000-0005-0000-0000-00007D3B0000}"/>
    <cellStyle name="Standard 6 5 2 9 4" xfId="15224" xr:uid="{00000000-0005-0000-0000-00007E3B0000}"/>
    <cellStyle name="Standard 6 5 3" xfId="15225" xr:uid="{00000000-0005-0000-0000-00007F3B0000}"/>
    <cellStyle name="Standard 6 5 3 10" xfId="15226" xr:uid="{00000000-0005-0000-0000-0000803B0000}"/>
    <cellStyle name="Standard 6 5 3 2" xfId="15227" xr:uid="{00000000-0005-0000-0000-0000813B0000}"/>
    <cellStyle name="Standard 6 5 3 2 2" xfId="15228" xr:uid="{00000000-0005-0000-0000-0000823B0000}"/>
    <cellStyle name="Standard 6 5 3 2 2 2" xfId="15229" xr:uid="{00000000-0005-0000-0000-0000833B0000}"/>
    <cellStyle name="Standard 6 5 3 2 2 2 2" xfId="15230" xr:uid="{00000000-0005-0000-0000-0000843B0000}"/>
    <cellStyle name="Standard 6 5 3 2 2 2 2 2" xfId="15231" xr:uid="{00000000-0005-0000-0000-0000853B0000}"/>
    <cellStyle name="Standard 6 5 3 2 2 2 2 3" xfId="15232" xr:uid="{00000000-0005-0000-0000-0000863B0000}"/>
    <cellStyle name="Standard 6 5 3 2 2 2 2 4" xfId="15233" xr:uid="{00000000-0005-0000-0000-0000873B0000}"/>
    <cellStyle name="Standard 6 5 3 2 2 2 3" xfId="15234" xr:uid="{00000000-0005-0000-0000-0000883B0000}"/>
    <cellStyle name="Standard 6 5 3 2 2 2 4" xfId="15235" xr:uid="{00000000-0005-0000-0000-0000893B0000}"/>
    <cellStyle name="Standard 6 5 3 2 2 2 5" xfId="15236" xr:uid="{00000000-0005-0000-0000-00008A3B0000}"/>
    <cellStyle name="Standard 6 5 3 2 2 3" xfId="15237" xr:uid="{00000000-0005-0000-0000-00008B3B0000}"/>
    <cellStyle name="Standard 6 5 3 2 2 3 2" xfId="15238" xr:uid="{00000000-0005-0000-0000-00008C3B0000}"/>
    <cellStyle name="Standard 6 5 3 2 2 3 3" xfId="15239" xr:uid="{00000000-0005-0000-0000-00008D3B0000}"/>
    <cellStyle name="Standard 6 5 3 2 2 3 4" xfId="15240" xr:uid="{00000000-0005-0000-0000-00008E3B0000}"/>
    <cellStyle name="Standard 6 5 3 2 2 4" xfId="15241" xr:uid="{00000000-0005-0000-0000-00008F3B0000}"/>
    <cellStyle name="Standard 6 5 3 2 2 5" xfId="15242" xr:uid="{00000000-0005-0000-0000-0000903B0000}"/>
    <cellStyle name="Standard 6 5 3 2 2 6" xfId="15243" xr:uid="{00000000-0005-0000-0000-0000913B0000}"/>
    <cellStyle name="Standard 6 5 3 2 3" xfId="15244" xr:uid="{00000000-0005-0000-0000-0000923B0000}"/>
    <cellStyle name="Standard 6 5 3 2 3 2" xfId="15245" xr:uid="{00000000-0005-0000-0000-0000933B0000}"/>
    <cellStyle name="Standard 6 5 3 2 3 2 2" xfId="15246" xr:uid="{00000000-0005-0000-0000-0000943B0000}"/>
    <cellStyle name="Standard 6 5 3 2 3 2 3" xfId="15247" xr:uid="{00000000-0005-0000-0000-0000953B0000}"/>
    <cellStyle name="Standard 6 5 3 2 3 2 4" xfId="15248" xr:uid="{00000000-0005-0000-0000-0000963B0000}"/>
    <cellStyle name="Standard 6 5 3 2 3 3" xfId="15249" xr:uid="{00000000-0005-0000-0000-0000973B0000}"/>
    <cellStyle name="Standard 6 5 3 2 3 4" xfId="15250" xr:uid="{00000000-0005-0000-0000-0000983B0000}"/>
    <cellStyle name="Standard 6 5 3 2 3 5" xfId="15251" xr:uid="{00000000-0005-0000-0000-0000993B0000}"/>
    <cellStyle name="Standard 6 5 3 2 4" xfId="15252" xr:uid="{00000000-0005-0000-0000-00009A3B0000}"/>
    <cellStyle name="Standard 6 5 3 2 4 2" xfId="15253" xr:uid="{00000000-0005-0000-0000-00009B3B0000}"/>
    <cellStyle name="Standard 6 5 3 2 4 3" xfId="15254" xr:uid="{00000000-0005-0000-0000-00009C3B0000}"/>
    <cellStyle name="Standard 6 5 3 2 4 4" xfId="15255" xr:uid="{00000000-0005-0000-0000-00009D3B0000}"/>
    <cellStyle name="Standard 6 5 3 2 5" xfId="15256" xr:uid="{00000000-0005-0000-0000-00009E3B0000}"/>
    <cellStyle name="Standard 6 5 3 2 5 2" xfId="15257" xr:uid="{00000000-0005-0000-0000-00009F3B0000}"/>
    <cellStyle name="Standard 6 5 3 2 5 3" xfId="15258" xr:uid="{00000000-0005-0000-0000-0000A03B0000}"/>
    <cellStyle name="Standard 6 5 3 2 5 4" xfId="15259" xr:uid="{00000000-0005-0000-0000-0000A13B0000}"/>
    <cellStyle name="Standard 6 5 3 2 6" xfId="15260" xr:uid="{00000000-0005-0000-0000-0000A23B0000}"/>
    <cellStyle name="Standard 6 5 3 2 7" xfId="15261" xr:uid="{00000000-0005-0000-0000-0000A33B0000}"/>
    <cellStyle name="Standard 6 5 3 2 8" xfId="15262" xr:uid="{00000000-0005-0000-0000-0000A43B0000}"/>
    <cellStyle name="Standard 6 5 3 3" xfId="15263" xr:uid="{00000000-0005-0000-0000-0000A53B0000}"/>
    <cellStyle name="Standard 6 5 3 3 2" xfId="15264" xr:uid="{00000000-0005-0000-0000-0000A63B0000}"/>
    <cellStyle name="Standard 6 5 3 3 2 2" xfId="15265" xr:uid="{00000000-0005-0000-0000-0000A73B0000}"/>
    <cellStyle name="Standard 6 5 3 3 2 2 2" xfId="15266" xr:uid="{00000000-0005-0000-0000-0000A83B0000}"/>
    <cellStyle name="Standard 6 5 3 3 2 2 2 2" xfId="15267" xr:uid="{00000000-0005-0000-0000-0000A93B0000}"/>
    <cellStyle name="Standard 6 5 3 3 2 2 2 3" xfId="15268" xr:uid="{00000000-0005-0000-0000-0000AA3B0000}"/>
    <cellStyle name="Standard 6 5 3 3 2 2 2 4" xfId="15269" xr:uid="{00000000-0005-0000-0000-0000AB3B0000}"/>
    <cellStyle name="Standard 6 5 3 3 2 2 3" xfId="15270" xr:uid="{00000000-0005-0000-0000-0000AC3B0000}"/>
    <cellStyle name="Standard 6 5 3 3 2 2 4" xfId="15271" xr:uid="{00000000-0005-0000-0000-0000AD3B0000}"/>
    <cellStyle name="Standard 6 5 3 3 2 2 5" xfId="15272" xr:uid="{00000000-0005-0000-0000-0000AE3B0000}"/>
    <cellStyle name="Standard 6 5 3 3 2 3" xfId="15273" xr:uid="{00000000-0005-0000-0000-0000AF3B0000}"/>
    <cellStyle name="Standard 6 5 3 3 2 3 2" xfId="15274" xr:uid="{00000000-0005-0000-0000-0000B03B0000}"/>
    <cellStyle name="Standard 6 5 3 3 2 3 3" xfId="15275" xr:uid="{00000000-0005-0000-0000-0000B13B0000}"/>
    <cellStyle name="Standard 6 5 3 3 2 3 4" xfId="15276" xr:uid="{00000000-0005-0000-0000-0000B23B0000}"/>
    <cellStyle name="Standard 6 5 3 3 2 4" xfId="15277" xr:uid="{00000000-0005-0000-0000-0000B33B0000}"/>
    <cellStyle name="Standard 6 5 3 3 2 5" xfId="15278" xr:uid="{00000000-0005-0000-0000-0000B43B0000}"/>
    <cellStyle name="Standard 6 5 3 3 2 6" xfId="15279" xr:uid="{00000000-0005-0000-0000-0000B53B0000}"/>
    <cellStyle name="Standard 6 5 3 3 3" xfId="15280" xr:uid="{00000000-0005-0000-0000-0000B63B0000}"/>
    <cellStyle name="Standard 6 5 3 3 3 2" xfId="15281" xr:uid="{00000000-0005-0000-0000-0000B73B0000}"/>
    <cellStyle name="Standard 6 5 3 3 3 2 2" xfId="15282" xr:uid="{00000000-0005-0000-0000-0000B83B0000}"/>
    <cellStyle name="Standard 6 5 3 3 3 2 3" xfId="15283" xr:uid="{00000000-0005-0000-0000-0000B93B0000}"/>
    <cellStyle name="Standard 6 5 3 3 3 2 4" xfId="15284" xr:uid="{00000000-0005-0000-0000-0000BA3B0000}"/>
    <cellStyle name="Standard 6 5 3 3 3 3" xfId="15285" xr:uid="{00000000-0005-0000-0000-0000BB3B0000}"/>
    <cellStyle name="Standard 6 5 3 3 3 4" xfId="15286" xr:uid="{00000000-0005-0000-0000-0000BC3B0000}"/>
    <cellStyle name="Standard 6 5 3 3 3 5" xfId="15287" xr:uid="{00000000-0005-0000-0000-0000BD3B0000}"/>
    <cellStyle name="Standard 6 5 3 3 4" xfId="15288" xr:uid="{00000000-0005-0000-0000-0000BE3B0000}"/>
    <cellStyle name="Standard 6 5 3 3 4 2" xfId="15289" xr:uid="{00000000-0005-0000-0000-0000BF3B0000}"/>
    <cellStyle name="Standard 6 5 3 3 4 3" xfId="15290" xr:uid="{00000000-0005-0000-0000-0000C03B0000}"/>
    <cellStyle name="Standard 6 5 3 3 4 4" xfId="15291" xr:uid="{00000000-0005-0000-0000-0000C13B0000}"/>
    <cellStyle name="Standard 6 5 3 3 5" xfId="15292" xr:uid="{00000000-0005-0000-0000-0000C23B0000}"/>
    <cellStyle name="Standard 6 5 3 3 5 2" xfId="15293" xr:uid="{00000000-0005-0000-0000-0000C33B0000}"/>
    <cellStyle name="Standard 6 5 3 3 5 3" xfId="15294" xr:uid="{00000000-0005-0000-0000-0000C43B0000}"/>
    <cellStyle name="Standard 6 5 3 3 5 4" xfId="15295" xr:uid="{00000000-0005-0000-0000-0000C53B0000}"/>
    <cellStyle name="Standard 6 5 3 3 6" xfId="15296" xr:uid="{00000000-0005-0000-0000-0000C63B0000}"/>
    <cellStyle name="Standard 6 5 3 3 7" xfId="15297" xr:uid="{00000000-0005-0000-0000-0000C73B0000}"/>
    <cellStyle name="Standard 6 5 3 3 8" xfId="15298" xr:uid="{00000000-0005-0000-0000-0000C83B0000}"/>
    <cellStyle name="Standard 6 5 3 4" xfId="15299" xr:uid="{00000000-0005-0000-0000-0000C93B0000}"/>
    <cellStyle name="Standard 6 5 3 4 2" xfId="15300" xr:uid="{00000000-0005-0000-0000-0000CA3B0000}"/>
    <cellStyle name="Standard 6 5 3 4 2 2" xfId="15301" xr:uid="{00000000-0005-0000-0000-0000CB3B0000}"/>
    <cellStyle name="Standard 6 5 3 4 2 2 2" xfId="15302" xr:uid="{00000000-0005-0000-0000-0000CC3B0000}"/>
    <cellStyle name="Standard 6 5 3 4 2 2 3" xfId="15303" xr:uid="{00000000-0005-0000-0000-0000CD3B0000}"/>
    <cellStyle name="Standard 6 5 3 4 2 2 4" xfId="15304" xr:uid="{00000000-0005-0000-0000-0000CE3B0000}"/>
    <cellStyle name="Standard 6 5 3 4 2 3" xfId="15305" xr:uid="{00000000-0005-0000-0000-0000CF3B0000}"/>
    <cellStyle name="Standard 6 5 3 4 2 4" xfId="15306" xr:uid="{00000000-0005-0000-0000-0000D03B0000}"/>
    <cellStyle name="Standard 6 5 3 4 2 5" xfId="15307" xr:uid="{00000000-0005-0000-0000-0000D13B0000}"/>
    <cellStyle name="Standard 6 5 3 4 3" xfId="15308" xr:uid="{00000000-0005-0000-0000-0000D23B0000}"/>
    <cellStyle name="Standard 6 5 3 4 3 2" xfId="15309" xr:uid="{00000000-0005-0000-0000-0000D33B0000}"/>
    <cellStyle name="Standard 6 5 3 4 3 3" xfId="15310" xr:uid="{00000000-0005-0000-0000-0000D43B0000}"/>
    <cellStyle name="Standard 6 5 3 4 3 4" xfId="15311" xr:uid="{00000000-0005-0000-0000-0000D53B0000}"/>
    <cellStyle name="Standard 6 5 3 4 4" xfId="15312" xr:uid="{00000000-0005-0000-0000-0000D63B0000}"/>
    <cellStyle name="Standard 6 5 3 4 5" xfId="15313" xr:uid="{00000000-0005-0000-0000-0000D73B0000}"/>
    <cellStyle name="Standard 6 5 3 4 6" xfId="15314" xr:uid="{00000000-0005-0000-0000-0000D83B0000}"/>
    <cellStyle name="Standard 6 5 3 5" xfId="15315" xr:uid="{00000000-0005-0000-0000-0000D93B0000}"/>
    <cellStyle name="Standard 6 5 3 5 2" xfId="15316" xr:uid="{00000000-0005-0000-0000-0000DA3B0000}"/>
    <cellStyle name="Standard 6 5 3 5 2 2" xfId="15317" xr:uid="{00000000-0005-0000-0000-0000DB3B0000}"/>
    <cellStyle name="Standard 6 5 3 5 2 3" xfId="15318" xr:uid="{00000000-0005-0000-0000-0000DC3B0000}"/>
    <cellStyle name="Standard 6 5 3 5 2 4" xfId="15319" xr:uid="{00000000-0005-0000-0000-0000DD3B0000}"/>
    <cellStyle name="Standard 6 5 3 5 3" xfId="15320" xr:uid="{00000000-0005-0000-0000-0000DE3B0000}"/>
    <cellStyle name="Standard 6 5 3 5 4" xfId="15321" xr:uid="{00000000-0005-0000-0000-0000DF3B0000}"/>
    <cellStyle name="Standard 6 5 3 5 5" xfId="15322" xr:uid="{00000000-0005-0000-0000-0000E03B0000}"/>
    <cellStyle name="Standard 6 5 3 6" xfId="15323" xr:uid="{00000000-0005-0000-0000-0000E13B0000}"/>
    <cellStyle name="Standard 6 5 3 6 2" xfId="15324" xr:uid="{00000000-0005-0000-0000-0000E23B0000}"/>
    <cellStyle name="Standard 6 5 3 6 3" xfId="15325" xr:uid="{00000000-0005-0000-0000-0000E33B0000}"/>
    <cellStyle name="Standard 6 5 3 6 4" xfId="15326" xr:uid="{00000000-0005-0000-0000-0000E43B0000}"/>
    <cellStyle name="Standard 6 5 3 7" xfId="15327" xr:uid="{00000000-0005-0000-0000-0000E53B0000}"/>
    <cellStyle name="Standard 6 5 3 7 2" xfId="15328" xr:uid="{00000000-0005-0000-0000-0000E63B0000}"/>
    <cellStyle name="Standard 6 5 3 7 3" xfId="15329" xr:uid="{00000000-0005-0000-0000-0000E73B0000}"/>
    <cellStyle name="Standard 6 5 3 7 4" xfId="15330" xr:uid="{00000000-0005-0000-0000-0000E83B0000}"/>
    <cellStyle name="Standard 6 5 3 8" xfId="15331" xr:uid="{00000000-0005-0000-0000-0000E93B0000}"/>
    <cellStyle name="Standard 6 5 3 9" xfId="15332" xr:uid="{00000000-0005-0000-0000-0000EA3B0000}"/>
    <cellStyle name="Standard 6 5 4" xfId="15333" xr:uid="{00000000-0005-0000-0000-0000EB3B0000}"/>
    <cellStyle name="Standard 6 5 4 2" xfId="15334" xr:uid="{00000000-0005-0000-0000-0000EC3B0000}"/>
    <cellStyle name="Standard 6 5 4 2 2" xfId="15335" xr:uid="{00000000-0005-0000-0000-0000ED3B0000}"/>
    <cellStyle name="Standard 6 5 4 2 2 2" xfId="15336" xr:uid="{00000000-0005-0000-0000-0000EE3B0000}"/>
    <cellStyle name="Standard 6 5 4 2 2 2 2" xfId="15337" xr:uid="{00000000-0005-0000-0000-0000EF3B0000}"/>
    <cellStyle name="Standard 6 5 4 2 2 2 3" xfId="15338" xr:uid="{00000000-0005-0000-0000-0000F03B0000}"/>
    <cellStyle name="Standard 6 5 4 2 2 2 4" xfId="15339" xr:uid="{00000000-0005-0000-0000-0000F13B0000}"/>
    <cellStyle name="Standard 6 5 4 2 2 3" xfId="15340" xr:uid="{00000000-0005-0000-0000-0000F23B0000}"/>
    <cellStyle name="Standard 6 5 4 2 2 4" xfId="15341" xr:uid="{00000000-0005-0000-0000-0000F33B0000}"/>
    <cellStyle name="Standard 6 5 4 2 2 5" xfId="15342" xr:uid="{00000000-0005-0000-0000-0000F43B0000}"/>
    <cellStyle name="Standard 6 5 4 2 3" xfId="15343" xr:uid="{00000000-0005-0000-0000-0000F53B0000}"/>
    <cellStyle name="Standard 6 5 4 2 3 2" xfId="15344" xr:uid="{00000000-0005-0000-0000-0000F63B0000}"/>
    <cellStyle name="Standard 6 5 4 2 3 3" xfId="15345" xr:uid="{00000000-0005-0000-0000-0000F73B0000}"/>
    <cellStyle name="Standard 6 5 4 2 3 4" xfId="15346" xr:uid="{00000000-0005-0000-0000-0000F83B0000}"/>
    <cellStyle name="Standard 6 5 4 2 4" xfId="15347" xr:uid="{00000000-0005-0000-0000-0000F93B0000}"/>
    <cellStyle name="Standard 6 5 4 2 5" xfId="15348" xr:uid="{00000000-0005-0000-0000-0000FA3B0000}"/>
    <cellStyle name="Standard 6 5 4 2 6" xfId="15349" xr:uid="{00000000-0005-0000-0000-0000FB3B0000}"/>
    <cellStyle name="Standard 6 5 4 3" xfId="15350" xr:uid="{00000000-0005-0000-0000-0000FC3B0000}"/>
    <cellStyle name="Standard 6 5 4 3 2" xfId="15351" xr:uid="{00000000-0005-0000-0000-0000FD3B0000}"/>
    <cellStyle name="Standard 6 5 4 3 2 2" xfId="15352" xr:uid="{00000000-0005-0000-0000-0000FE3B0000}"/>
    <cellStyle name="Standard 6 5 4 3 2 3" xfId="15353" xr:uid="{00000000-0005-0000-0000-0000FF3B0000}"/>
    <cellStyle name="Standard 6 5 4 3 2 4" xfId="15354" xr:uid="{00000000-0005-0000-0000-0000003C0000}"/>
    <cellStyle name="Standard 6 5 4 3 3" xfId="15355" xr:uid="{00000000-0005-0000-0000-0000013C0000}"/>
    <cellStyle name="Standard 6 5 4 3 4" xfId="15356" xr:uid="{00000000-0005-0000-0000-0000023C0000}"/>
    <cellStyle name="Standard 6 5 4 3 5" xfId="15357" xr:uid="{00000000-0005-0000-0000-0000033C0000}"/>
    <cellStyle name="Standard 6 5 4 4" xfId="15358" xr:uid="{00000000-0005-0000-0000-0000043C0000}"/>
    <cellStyle name="Standard 6 5 4 4 2" xfId="15359" xr:uid="{00000000-0005-0000-0000-0000053C0000}"/>
    <cellStyle name="Standard 6 5 4 4 3" xfId="15360" xr:uid="{00000000-0005-0000-0000-0000063C0000}"/>
    <cellStyle name="Standard 6 5 4 4 4" xfId="15361" xr:uid="{00000000-0005-0000-0000-0000073C0000}"/>
    <cellStyle name="Standard 6 5 4 5" xfId="15362" xr:uid="{00000000-0005-0000-0000-0000083C0000}"/>
    <cellStyle name="Standard 6 5 4 5 2" xfId="15363" xr:uid="{00000000-0005-0000-0000-0000093C0000}"/>
    <cellStyle name="Standard 6 5 4 5 3" xfId="15364" xr:uid="{00000000-0005-0000-0000-00000A3C0000}"/>
    <cellStyle name="Standard 6 5 4 5 4" xfId="15365" xr:uid="{00000000-0005-0000-0000-00000B3C0000}"/>
    <cellStyle name="Standard 6 5 4 6" xfId="15366" xr:uid="{00000000-0005-0000-0000-00000C3C0000}"/>
    <cellStyle name="Standard 6 5 4 7" xfId="15367" xr:uid="{00000000-0005-0000-0000-00000D3C0000}"/>
    <cellStyle name="Standard 6 5 4 8" xfId="15368" xr:uid="{00000000-0005-0000-0000-00000E3C0000}"/>
    <cellStyle name="Standard 6 5 5" xfId="15369" xr:uid="{00000000-0005-0000-0000-00000F3C0000}"/>
    <cellStyle name="Standard 6 5 5 2" xfId="15370" xr:uid="{00000000-0005-0000-0000-0000103C0000}"/>
    <cellStyle name="Standard 6 5 5 2 2" xfId="15371" xr:uid="{00000000-0005-0000-0000-0000113C0000}"/>
    <cellStyle name="Standard 6 5 5 2 2 2" xfId="15372" xr:uid="{00000000-0005-0000-0000-0000123C0000}"/>
    <cellStyle name="Standard 6 5 5 2 2 2 2" xfId="15373" xr:uid="{00000000-0005-0000-0000-0000133C0000}"/>
    <cellStyle name="Standard 6 5 5 2 2 2 3" xfId="15374" xr:uid="{00000000-0005-0000-0000-0000143C0000}"/>
    <cellStyle name="Standard 6 5 5 2 2 2 4" xfId="15375" xr:uid="{00000000-0005-0000-0000-0000153C0000}"/>
    <cellStyle name="Standard 6 5 5 2 2 3" xfId="15376" xr:uid="{00000000-0005-0000-0000-0000163C0000}"/>
    <cellStyle name="Standard 6 5 5 2 2 4" xfId="15377" xr:uid="{00000000-0005-0000-0000-0000173C0000}"/>
    <cellStyle name="Standard 6 5 5 2 2 5" xfId="15378" xr:uid="{00000000-0005-0000-0000-0000183C0000}"/>
    <cellStyle name="Standard 6 5 5 2 3" xfId="15379" xr:uid="{00000000-0005-0000-0000-0000193C0000}"/>
    <cellStyle name="Standard 6 5 5 2 3 2" xfId="15380" xr:uid="{00000000-0005-0000-0000-00001A3C0000}"/>
    <cellStyle name="Standard 6 5 5 2 3 3" xfId="15381" xr:uid="{00000000-0005-0000-0000-00001B3C0000}"/>
    <cellStyle name="Standard 6 5 5 2 3 4" xfId="15382" xr:uid="{00000000-0005-0000-0000-00001C3C0000}"/>
    <cellStyle name="Standard 6 5 5 2 4" xfId="15383" xr:uid="{00000000-0005-0000-0000-00001D3C0000}"/>
    <cellStyle name="Standard 6 5 5 2 5" xfId="15384" xr:uid="{00000000-0005-0000-0000-00001E3C0000}"/>
    <cellStyle name="Standard 6 5 5 2 6" xfId="15385" xr:uid="{00000000-0005-0000-0000-00001F3C0000}"/>
    <cellStyle name="Standard 6 5 5 3" xfId="15386" xr:uid="{00000000-0005-0000-0000-0000203C0000}"/>
    <cellStyle name="Standard 6 5 5 3 2" xfId="15387" xr:uid="{00000000-0005-0000-0000-0000213C0000}"/>
    <cellStyle name="Standard 6 5 5 3 2 2" xfId="15388" xr:uid="{00000000-0005-0000-0000-0000223C0000}"/>
    <cellStyle name="Standard 6 5 5 3 2 3" xfId="15389" xr:uid="{00000000-0005-0000-0000-0000233C0000}"/>
    <cellStyle name="Standard 6 5 5 3 2 4" xfId="15390" xr:uid="{00000000-0005-0000-0000-0000243C0000}"/>
    <cellStyle name="Standard 6 5 5 3 3" xfId="15391" xr:uid="{00000000-0005-0000-0000-0000253C0000}"/>
    <cellStyle name="Standard 6 5 5 3 4" xfId="15392" xr:uid="{00000000-0005-0000-0000-0000263C0000}"/>
    <cellStyle name="Standard 6 5 5 3 5" xfId="15393" xr:uid="{00000000-0005-0000-0000-0000273C0000}"/>
    <cellStyle name="Standard 6 5 5 4" xfId="15394" xr:uid="{00000000-0005-0000-0000-0000283C0000}"/>
    <cellStyle name="Standard 6 5 5 4 2" xfId="15395" xr:uid="{00000000-0005-0000-0000-0000293C0000}"/>
    <cellStyle name="Standard 6 5 5 4 3" xfId="15396" xr:uid="{00000000-0005-0000-0000-00002A3C0000}"/>
    <cellStyle name="Standard 6 5 5 4 4" xfId="15397" xr:uid="{00000000-0005-0000-0000-00002B3C0000}"/>
    <cellStyle name="Standard 6 5 5 5" xfId="15398" xr:uid="{00000000-0005-0000-0000-00002C3C0000}"/>
    <cellStyle name="Standard 6 5 5 5 2" xfId="15399" xr:uid="{00000000-0005-0000-0000-00002D3C0000}"/>
    <cellStyle name="Standard 6 5 5 5 3" xfId="15400" xr:uid="{00000000-0005-0000-0000-00002E3C0000}"/>
    <cellStyle name="Standard 6 5 5 5 4" xfId="15401" xr:uid="{00000000-0005-0000-0000-00002F3C0000}"/>
    <cellStyle name="Standard 6 5 5 6" xfId="15402" xr:uid="{00000000-0005-0000-0000-0000303C0000}"/>
    <cellStyle name="Standard 6 5 5 7" xfId="15403" xr:uid="{00000000-0005-0000-0000-0000313C0000}"/>
    <cellStyle name="Standard 6 5 5 8" xfId="15404" xr:uid="{00000000-0005-0000-0000-0000323C0000}"/>
    <cellStyle name="Standard 6 5 6" xfId="15405" xr:uid="{00000000-0005-0000-0000-0000333C0000}"/>
    <cellStyle name="Standard 6 5 6 2" xfId="15406" xr:uid="{00000000-0005-0000-0000-0000343C0000}"/>
    <cellStyle name="Standard 6 5 6 2 2" xfId="15407" xr:uid="{00000000-0005-0000-0000-0000353C0000}"/>
    <cellStyle name="Standard 6 5 6 2 2 2" xfId="15408" xr:uid="{00000000-0005-0000-0000-0000363C0000}"/>
    <cellStyle name="Standard 6 5 6 2 2 3" xfId="15409" xr:uid="{00000000-0005-0000-0000-0000373C0000}"/>
    <cellStyle name="Standard 6 5 6 2 2 4" xfId="15410" xr:uid="{00000000-0005-0000-0000-0000383C0000}"/>
    <cellStyle name="Standard 6 5 6 2 3" xfId="15411" xr:uid="{00000000-0005-0000-0000-0000393C0000}"/>
    <cellStyle name="Standard 6 5 6 2 4" xfId="15412" xr:uid="{00000000-0005-0000-0000-00003A3C0000}"/>
    <cellStyle name="Standard 6 5 6 2 5" xfId="15413" xr:uid="{00000000-0005-0000-0000-00003B3C0000}"/>
    <cellStyle name="Standard 6 5 6 3" xfId="15414" xr:uid="{00000000-0005-0000-0000-00003C3C0000}"/>
    <cellStyle name="Standard 6 5 6 3 2" xfId="15415" xr:uid="{00000000-0005-0000-0000-00003D3C0000}"/>
    <cellStyle name="Standard 6 5 6 3 3" xfId="15416" xr:uid="{00000000-0005-0000-0000-00003E3C0000}"/>
    <cellStyle name="Standard 6 5 6 3 4" xfId="15417" xr:uid="{00000000-0005-0000-0000-00003F3C0000}"/>
    <cellStyle name="Standard 6 5 6 4" xfId="15418" xr:uid="{00000000-0005-0000-0000-0000403C0000}"/>
    <cellStyle name="Standard 6 5 6 5" xfId="15419" xr:uid="{00000000-0005-0000-0000-0000413C0000}"/>
    <cellStyle name="Standard 6 5 6 6" xfId="15420" xr:uid="{00000000-0005-0000-0000-0000423C0000}"/>
    <cellStyle name="Standard 6 5 7" xfId="15421" xr:uid="{00000000-0005-0000-0000-0000433C0000}"/>
    <cellStyle name="Standard 6 5 7 2" xfId="15422" xr:uid="{00000000-0005-0000-0000-0000443C0000}"/>
    <cellStyle name="Standard 6 5 7 2 2" xfId="15423" xr:uid="{00000000-0005-0000-0000-0000453C0000}"/>
    <cellStyle name="Standard 6 5 7 2 3" xfId="15424" xr:uid="{00000000-0005-0000-0000-0000463C0000}"/>
    <cellStyle name="Standard 6 5 7 2 4" xfId="15425" xr:uid="{00000000-0005-0000-0000-0000473C0000}"/>
    <cellStyle name="Standard 6 5 7 3" xfId="15426" xr:uid="{00000000-0005-0000-0000-0000483C0000}"/>
    <cellStyle name="Standard 6 5 7 4" xfId="15427" xr:uid="{00000000-0005-0000-0000-0000493C0000}"/>
    <cellStyle name="Standard 6 5 7 5" xfId="15428" xr:uid="{00000000-0005-0000-0000-00004A3C0000}"/>
    <cellStyle name="Standard 6 5 8" xfId="15429" xr:uid="{00000000-0005-0000-0000-00004B3C0000}"/>
    <cellStyle name="Standard 6 5 8 2" xfId="15430" xr:uid="{00000000-0005-0000-0000-00004C3C0000}"/>
    <cellStyle name="Standard 6 5 8 2 2" xfId="15431" xr:uid="{00000000-0005-0000-0000-00004D3C0000}"/>
    <cellStyle name="Standard 6 5 8 2 3" xfId="15432" xr:uid="{00000000-0005-0000-0000-00004E3C0000}"/>
    <cellStyle name="Standard 6 5 8 2 4" xfId="15433" xr:uid="{00000000-0005-0000-0000-00004F3C0000}"/>
    <cellStyle name="Standard 6 5 8 3" xfId="15434" xr:uid="{00000000-0005-0000-0000-0000503C0000}"/>
    <cellStyle name="Standard 6 5 8 4" xfId="15435" xr:uid="{00000000-0005-0000-0000-0000513C0000}"/>
    <cellStyle name="Standard 6 5 8 5" xfId="15436" xr:uid="{00000000-0005-0000-0000-0000523C0000}"/>
    <cellStyle name="Standard 6 5 9" xfId="15437" xr:uid="{00000000-0005-0000-0000-0000533C0000}"/>
    <cellStyle name="Standard 6 5 9 2" xfId="15438" xr:uid="{00000000-0005-0000-0000-0000543C0000}"/>
    <cellStyle name="Standard 6 5 9 3" xfId="15439" xr:uid="{00000000-0005-0000-0000-0000553C0000}"/>
    <cellStyle name="Standard 6 5 9 4" xfId="15440" xr:uid="{00000000-0005-0000-0000-0000563C0000}"/>
    <cellStyle name="Standard 6 6" xfId="15441" xr:uid="{00000000-0005-0000-0000-0000573C0000}"/>
    <cellStyle name="Standard 6 7" xfId="15442" xr:uid="{00000000-0005-0000-0000-0000583C0000}"/>
    <cellStyle name="Standard 6 7 2" xfId="15443" xr:uid="{00000000-0005-0000-0000-0000593C0000}"/>
    <cellStyle name="Standard 6 7 3" xfId="15444" xr:uid="{00000000-0005-0000-0000-00005A3C0000}"/>
    <cellStyle name="Standard 6 7 4" xfId="15445" xr:uid="{00000000-0005-0000-0000-00005B3C0000}"/>
    <cellStyle name="Standard 6 8" xfId="17377" xr:uid="{00000000-0005-0000-0000-00005C3C0000}"/>
    <cellStyle name="Standard 7" xfId="18" xr:uid="{00000000-0005-0000-0000-00005D3C0000}"/>
    <cellStyle name="Standard 7 2" xfId="15446" xr:uid="{00000000-0005-0000-0000-00005E3C0000}"/>
    <cellStyle name="Standard 7 2 2" xfId="17378" xr:uid="{00000000-0005-0000-0000-00005F3C0000}"/>
    <cellStyle name="Standard 7 3" xfId="15447" xr:uid="{00000000-0005-0000-0000-0000603C0000}"/>
    <cellStyle name="Standard 7 4" xfId="15448" xr:uid="{00000000-0005-0000-0000-0000613C0000}"/>
    <cellStyle name="Standard 7 5" xfId="17367" xr:uid="{00000000-0005-0000-0000-0000623C0000}"/>
    <cellStyle name="Standard 8" xfId="15449" xr:uid="{00000000-0005-0000-0000-0000633C0000}"/>
    <cellStyle name="Standard 8 2" xfId="15450" xr:uid="{00000000-0005-0000-0000-0000643C0000}"/>
    <cellStyle name="Standard 8 2 2" xfId="15451" xr:uid="{00000000-0005-0000-0000-0000653C0000}"/>
    <cellStyle name="Standard 8 2 2 2" xfId="15452" xr:uid="{00000000-0005-0000-0000-0000663C0000}"/>
    <cellStyle name="Standard 8 2 2 2 2" xfId="15453" xr:uid="{00000000-0005-0000-0000-0000673C0000}"/>
    <cellStyle name="Standard 8 3" xfId="15454" xr:uid="{00000000-0005-0000-0000-0000683C0000}"/>
    <cellStyle name="Standard 9" xfId="23" xr:uid="{00000000-0005-0000-0000-0000693C0000}"/>
    <cellStyle name="Standard 9 2" xfId="15455" xr:uid="{00000000-0005-0000-0000-00006A3C0000}"/>
    <cellStyle name="Stil 1" xfId="15456" xr:uid="{00000000-0005-0000-0000-00006B3C0000}"/>
    <cellStyle name="Stil 1 2" xfId="15457" xr:uid="{00000000-0005-0000-0000-00006C3C0000}"/>
    <cellStyle name="Style 1" xfId="15458" xr:uid="{00000000-0005-0000-0000-00006D3C0000}"/>
    <cellStyle name="Texto explicativo" xfId="15459" xr:uid="{00000000-0005-0000-0000-00006E3C0000}"/>
    <cellStyle name="Title" xfId="15460" xr:uid="{00000000-0005-0000-0000-00006F3C0000}"/>
    <cellStyle name="Title 2" xfId="15461" xr:uid="{00000000-0005-0000-0000-0000703C0000}"/>
    <cellStyle name="Total" xfId="15462" xr:uid="{00000000-0005-0000-0000-0000713C0000}"/>
    <cellStyle name="Total 2" xfId="15463" xr:uid="{00000000-0005-0000-0000-0000723C0000}"/>
    <cellStyle name="Total 2 2" xfId="15464" xr:uid="{00000000-0005-0000-0000-0000733C0000}"/>
    <cellStyle name="Total 3" xfId="15465" xr:uid="{00000000-0005-0000-0000-0000743C0000}"/>
    <cellStyle name="Überschrift 1 2" xfId="15466" xr:uid="{00000000-0005-0000-0000-0000753C0000}"/>
    <cellStyle name="Überschrift 1 2 2" xfId="15467" xr:uid="{00000000-0005-0000-0000-0000763C0000}"/>
    <cellStyle name="Überschrift 1 3" xfId="15468" xr:uid="{00000000-0005-0000-0000-0000773C0000}"/>
    <cellStyle name="Überschrift 1 4" xfId="15469" xr:uid="{00000000-0005-0000-0000-0000783C0000}"/>
    <cellStyle name="Überschrift 1 5" xfId="15470" xr:uid="{00000000-0005-0000-0000-0000793C0000}"/>
    <cellStyle name="Überschrift 1 6" xfId="15471" xr:uid="{00000000-0005-0000-0000-00007A3C0000}"/>
    <cellStyle name="Überschrift 2 2" xfId="15472" xr:uid="{00000000-0005-0000-0000-00007B3C0000}"/>
    <cellStyle name="Überschrift 2 2 2" xfId="15473" xr:uid="{00000000-0005-0000-0000-00007C3C0000}"/>
    <cellStyle name="Überschrift 2 3" xfId="15474" xr:uid="{00000000-0005-0000-0000-00007D3C0000}"/>
    <cellStyle name="Überschrift 2 4" xfId="15475" xr:uid="{00000000-0005-0000-0000-00007E3C0000}"/>
    <cellStyle name="Überschrift 2 5" xfId="15476" xr:uid="{00000000-0005-0000-0000-00007F3C0000}"/>
    <cellStyle name="Überschrift 2 6" xfId="15477" xr:uid="{00000000-0005-0000-0000-0000803C0000}"/>
    <cellStyle name="Überschrift 3 2" xfId="15478" xr:uid="{00000000-0005-0000-0000-0000813C0000}"/>
    <cellStyle name="Überschrift 3 2 2" xfId="15479" xr:uid="{00000000-0005-0000-0000-0000823C0000}"/>
    <cellStyle name="Überschrift 3 3" xfId="15480" xr:uid="{00000000-0005-0000-0000-0000833C0000}"/>
    <cellStyle name="Überschrift 3 4" xfId="15481" xr:uid="{00000000-0005-0000-0000-0000843C0000}"/>
    <cellStyle name="Überschrift 3 5" xfId="15482" xr:uid="{00000000-0005-0000-0000-0000853C0000}"/>
    <cellStyle name="Überschrift 3 6" xfId="15483" xr:uid="{00000000-0005-0000-0000-0000863C0000}"/>
    <cellStyle name="Überschrift 4 2" xfId="15484" xr:uid="{00000000-0005-0000-0000-0000873C0000}"/>
    <cellStyle name="Überschrift 4 2 2" xfId="15485" xr:uid="{00000000-0005-0000-0000-0000883C0000}"/>
    <cellStyle name="Überschrift 4 3" xfId="15486" xr:uid="{00000000-0005-0000-0000-0000893C0000}"/>
    <cellStyle name="Überschrift 4 4" xfId="15487" xr:uid="{00000000-0005-0000-0000-00008A3C0000}"/>
    <cellStyle name="Überschrift 4 5" xfId="15488" xr:uid="{00000000-0005-0000-0000-00008B3C0000}"/>
    <cellStyle name="Überschrift 4 6" xfId="15489" xr:uid="{00000000-0005-0000-0000-00008C3C0000}"/>
    <cellStyle name="Überschrift 5" xfId="15490" xr:uid="{00000000-0005-0000-0000-00008D3C0000}"/>
    <cellStyle name="Überschrift 5 2" xfId="15491" xr:uid="{00000000-0005-0000-0000-00008E3C0000}"/>
    <cellStyle name="Undefiniert" xfId="15492" xr:uid="{00000000-0005-0000-0000-00008F3C0000}"/>
    <cellStyle name="Undefiniert 2" xfId="15493" xr:uid="{00000000-0005-0000-0000-0000903C0000}"/>
    <cellStyle name="Undefiniert 2 2" xfId="15494" xr:uid="{00000000-0005-0000-0000-0000913C0000}"/>
    <cellStyle name="Verknüpfte Zelle 2" xfId="15495" xr:uid="{00000000-0005-0000-0000-0000923C0000}"/>
    <cellStyle name="Verknüpfte Zelle 2 2" xfId="15496" xr:uid="{00000000-0005-0000-0000-0000933C0000}"/>
    <cellStyle name="Verknüpfte Zelle 3" xfId="15497" xr:uid="{00000000-0005-0000-0000-0000943C0000}"/>
    <cellStyle name="Verknüpfte Zelle 4" xfId="15498" xr:uid="{00000000-0005-0000-0000-0000953C0000}"/>
    <cellStyle name="Verknüpfte Zelle 5" xfId="15499" xr:uid="{00000000-0005-0000-0000-0000963C0000}"/>
    <cellStyle name="Verknüpfte Zelle 6" xfId="15500" xr:uid="{00000000-0005-0000-0000-0000973C0000}"/>
    <cellStyle name="Währung" xfId="17380" builtinId="4"/>
    <cellStyle name="Währung 2" xfId="19" xr:uid="{00000000-0005-0000-0000-0000993C0000}"/>
    <cellStyle name="Währung 2 2" xfId="20" xr:uid="{00000000-0005-0000-0000-00009A3C0000}"/>
    <cellStyle name="Währung 2 3" xfId="15501" xr:uid="{00000000-0005-0000-0000-00009B3C0000}"/>
    <cellStyle name="Währung 3" xfId="21" xr:uid="{00000000-0005-0000-0000-00009C3C0000}"/>
    <cellStyle name="Währung 4" xfId="22" xr:uid="{00000000-0005-0000-0000-00009D3C0000}"/>
    <cellStyle name="Währung 5" xfId="15502" xr:uid="{00000000-0005-0000-0000-00009E3C0000}"/>
    <cellStyle name="Warnender Text 2" xfId="15503" xr:uid="{00000000-0005-0000-0000-00009F3C0000}"/>
    <cellStyle name="Warnender Text 2 2" xfId="15504" xr:uid="{00000000-0005-0000-0000-0000A03C0000}"/>
    <cellStyle name="Warnender Text 3" xfId="15505" xr:uid="{00000000-0005-0000-0000-0000A13C0000}"/>
    <cellStyle name="Warnender Text 4" xfId="15506" xr:uid="{00000000-0005-0000-0000-0000A23C0000}"/>
    <cellStyle name="Warnender Text 5" xfId="15507" xr:uid="{00000000-0005-0000-0000-0000A33C0000}"/>
    <cellStyle name="Warnender Text 6" xfId="15508" xr:uid="{00000000-0005-0000-0000-0000A43C0000}"/>
    <cellStyle name="Warning Text" xfId="15509" xr:uid="{00000000-0005-0000-0000-0000A53C0000}"/>
    <cellStyle name="Warning Text 2" xfId="15510" xr:uid="{00000000-0005-0000-0000-0000A63C0000}"/>
    <cellStyle name="Warning Text 2 2" xfId="15511" xr:uid="{00000000-0005-0000-0000-0000A73C0000}"/>
    <cellStyle name="Warning Text 3" xfId="15512" xr:uid="{00000000-0005-0000-0000-0000A83C0000}"/>
    <cellStyle name="Zelle überprüfen 2" xfId="15513" xr:uid="{00000000-0005-0000-0000-0000A93C0000}"/>
    <cellStyle name="Zelle überprüfen 2 2" xfId="15514" xr:uid="{00000000-0005-0000-0000-0000AA3C0000}"/>
    <cellStyle name="Zelle überprüfen 3" xfId="15515" xr:uid="{00000000-0005-0000-0000-0000AB3C0000}"/>
    <cellStyle name="Zelle überprüfen 4" xfId="15516" xr:uid="{00000000-0005-0000-0000-0000AC3C0000}"/>
    <cellStyle name="Zelle überprüfen 5" xfId="15517" xr:uid="{00000000-0005-0000-0000-0000AD3C0000}"/>
    <cellStyle name="Zelle überprüfen 6" xfId="15518" xr:uid="{00000000-0005-0000-0000-0000AE3C0000}"/>
    <cellStyle name="好" xfId="15519" xr:uid="{00000000-0005-0000-0000-0000AF3C0000}"/>
    <cellStyle name="差" xfId="15520" xr:uid="{00000000-0005-0000-0000-0000B03C0000}"/>
    <cellStyle name="常规_Volume info" xfId="15521" xr:uid="{00000000-0005-0000-0000-0000B13C0000}"/>
    <cellStyle name="强调文字颜色 1" xfId="15522" xr:uid="{00000000-0005-0000-0000-0000B23C0000}"/>
    <cellStyle name="强调文字颜色 2" xfId="15523" xr:uid="{00000000-0005-0000-0000-0000B33C0000}"/>
    <cellStyle name="强调文字颜色 3" xfId="15524" xr:uid="{00000000-0005-0000-0000-0000B43C0000}"/>
    <cellStyle name="强调文字颜色 4" xfId="15525" xr:uid="{00000000-0005-0000-0000-0000B53C0000}"/>
    <cellStyle name="强调文字颜色 5" xfId="15526" xr:uid="{00000000-0005-0000-0000-0000B63C0000}"/>
    <cellStyle name="强调文字颜色 6" xfId="15527" xr:uid="{00000000-0005-0000-0000-0000B73C0000}"/>
    <cellStyle name="标题" xfId="15528" xr:uid="{00000000-0005-0000-0000-0000B83C0000}"/>
    <cellStyle name="标题 1" xfId="15529" xr:uid="{00000000-0005-0000-0000-0000B93C0000}"/>
    <cellStyle name="标题 2" xfId="15530" xr:uid="{00000000-0005-0000-0000-0000BA3C0000}"/>
    <cellStyle name="标题 3" xfId="15531" xr:uid="{00000000-0005-0000-0000-0000BB3C0000}"/>
    <cellStyle name="标题 4" xfId="15532" xr:uid="{00000000-0005-0000-0000-0000BC3C0000}"/>
    <cellStyle name="检查单元格" xfId="15533" xr:uid="{00000000-0005-0000-0000-0000BD3C0000}"/>
    <cellStyle name="標準 2" xfId="15534" xr:uid="{00000000-0005-0000-0000-0000BE3C0000}"/>
    <cellStyle name="標準 2 10" xfId="15535" xr:uid="{00000000-0005-0000-0000-0000BF3C0000}"/>
    <cellStyle name="標準 2 10 2" xfId="15536" xr:uid="{00000000-0005-0000-0000-0000C03C0000}"/>
    <cellStyle name="標準 2 10 2 2" xfId="15537" xr:uid="{00000000-0005-0000-0000-0000C13C0000}"/>
    <cellStyle name="標準 2 10 2 3" xfId="15538" xr:uid="{00000000-0005-0000-0000-0000C23C0000}"/>
    <cellStyle name="標準 2 10 2 4" xfId="15539" xr:uid="{00000000-0005-0000-0000-0000C33C0000}"/>
    <cellStyle name="標準 2 10 3" xfId="15540" xr:uid="{00000000-0005-0000-0000-0000C43C0000}"/>
    <cellStyle name="標準 2 10 4" xfId="15541" xr:uid="{00000000-0005-0000-0000-0000C53C0000}"/>
    <cellStyle name="標準 2 10 5" xfId="15542" xr:uid="{00000000-0005-0000-0000-0000C63C0000}"/>
    <cellStyle name="標準 2 11" xfId="15543" xr:uid="{00000000-0005-0000-0000-0000C73C0000}"/>
    <cellStyle name="標準 2 11 2" xfId="15544" xr:uid="{00000000-0005-0000-0000-0000C83C0000}"/>
    <cellStyle name="標準 2 11 3" xfId="15545" xr:uid="{00000000-0005-0000-0000-0000C93C0000}"/>
    <cellStyle name="標準 2 11 4" xfId="15546" xr:uid="{00000000-0005-0000-0000-0000CA3C0000}"/>
    <cellStyle name="標準 2 12" xfId="15547" xr:uid="{00000000-0005-0000-0000-0000CB3C0000}"/>
    <cellStyle name="標準 2 12 2" xfId="15548" xr:uid="{00000000-0005-0000-0000-0000CC3C0000}"/>
    <cellStyle name="標準 2 12 3" xfId="15549" xr:uid="{00000000-0005-0000-0000-0000CD3C0000}"/>
    <cellStyle name="標準 2 12 4" xfId="15550" xr:uid="{00000000-0005-0000-0000-0000CE3C0000}"/>
    <cellStyle name="標準 2 13" xfId="15551" xr:uid="{00000000-0005-0000-0000-0000CF3C0000}"/>
    <cellStyle name="標準 2 13 2" xfId="15552" xr:uid="{00000000-0005-0000-0000-0000D03C0000}"/>
    <cellStyle name="標準 2 13 3" xfId="15553" xr:uid="{00000000-0005-0000-0000-0000D13C0000}"/>
    <cellStyle name="標準 2 13 4" xfId="15554" xr:uid="{00000000-0005-0000-0000-0000D23C0000}"/>
    <cellStyle name="標準 2 14" xfId="15555" xr:uid="{00000000-0005-0000-0000-0000D33C0000}"/>
    <cellStyle name="標準 2 15" xfId="15556" xr:uid="{00000000-0005-0000-0000-0000D43C0000}"/>
    <cellStyle name="標準 2 16" xfId="15557" xr:uid="{00000000-0005-0000-0000-0000D53C0000}"/>
    <cellStyle name="標準 2 2" xfId="15558" xr:uid="{00000000-0005-0000-0000-0000D63C0000}"/>
    <cellStyle name="標準 2 2 10" xfId="15559" xr:uid="{00000000-0005-0000-0000-0000D73C0000}"/>
    <cellStyle name="標準 2 2 10 2" xfId="15560" xr:uid="{00000000-0005-0000-0000-0000D83C0000}"/>
    <cellStyle name="標準 2 2 10 3" xfId="15561" xr:uid="{00000000-0005-0000-0000-0000D93C0000}"/>
    <cellStyle name="標準 2 2 10 4" xfId="15562" xr:uid="{00000000-0005-0000-0000-0000DA3C0000}"/>
    <cellStyle name="標準 2 2 11" xfId="15563" xr:uid="{00000000-0005-0000-0000-0000DB3C0000}"/>
    <cellStyle name="標準 2 2 11 2" xfId="15564" xr:uid="{00000000-0005-0000-0000-0000DC3C0000}"/>
    <cellStyle name="標準 2 2 11 3" xfId="15565" xr:uid="{00000000-0005-0000-0000-0000DD3C0000}"/>
    <cellStyle name="標準 2 2 11 4" xfId="15566" xr:uid="{00000000-0005-0000-0000-0000DE3C0000}"/>
    <cellStyle name="標準 2 2 12" xfId="15567" xr:uid="{00000000-0005-0000-0000-0000DF3C0000}"/>
    <cellStyle name="標準 2 2 12 2" xfId="15568" xr:uid="{00000000-0005-0000-0000-0000E03C0000}"/>
    <cellStyle name="標準 2 2 12 3" xfId="15569" xr:uid="{00000000-0005-0000-0000-0000E13C0000}"/>
    <cellStyle name="標準 2 2 12 4" xfId="15570" xr:uid="{00000000-0005-0000-0000-0000E23C0000}"/>
    <cellStyle name="標準 2 2 13" xfId="15571" xr:uid="{00000000-0005-0000-0000-0000E33C0000}"/>
    <cellStyle name="標準 2 2 14" xfId="15572" xr:uid="{00000000-0005-0000-0000-0000E43C0000}"/>
    <cellStyle name="標準 2 2 15" xfId="15573" xr:uid="{00000000-0005-0000-0000-0000E53C0000}"/>
    <cellStyle name="標準 2 2 2" xfId="15574" xr:uid="{00000000-0005-0000-0000-0000E63C0000}"/>
    <cellStyle name="標準 2 2 2 10" xfId="15575" xr:uid="{00000000-0005-0000-0000-0000E73C0000}"/>
    <cellStyle name="標準 2 2 2 10 2" xfId="15576" xr:uid="{00000000-0005-0000-0000-0000E83C0000}"/>
    <cellStyle name="標準 2 2 2 10 3" xfId="15577" xr:uid="{00000000-0005-0000-0000-0000E93C0000}"/>
    <cellStyle name="標準 2 2 2 10 4" xfId="15578" xr:uid="{00000000-0005-0000-0000-0000EA3C0000}"/>
    <cellStyle name="標準 2 2 2 11" xfId="15579" xr:uid="{00000000-0005-0000-0000-0000EB3C0000}"/>
    <cellStyle name="標準 2 2 2 11 2" xfId="15580" xr:uid="{00000000-0005-0000-0000-0000EC3C0000}"/>
    <cellStyle name="標準 2 2 2 11 3" xfId="15581" xr:uid="{00000000-0005-0000-0000-0000ED3C0000}"/>
    <cellStyle name="標準 2 2 2 11 4" xfId="15582" xr:uid="{00000000-0005-0000-0000-0000EE3C0000}"/>
    <cellStyle name="標準 2 2 2 12" xfId="15583" xr:uid="{00000000-0005-0000-0000-0000EF3C0000}"/>
    <cellStyle name="標準 2 2 2 13" xfId="15584" xr:uid="{00000000-0005-0000-0000-0000F03C0000}"/>
    <cellStyle name="標準 2 2 2 14" xfId="15585" xr:uid="{00000000-0005-0000-0000-0000F13C0000}"/>
    <cellStyle name="標準 2 2 2 2" xfId="15586" xr:uid="{00000000-0005-0000-0000-0000F23C0000}"/>
    <cellStyle name="標準 2 2 2 2 10" xfId="15587" xr:uid="{00000000-0005-0000-0000-0000F33C0000}"/>
    <cellStyle name="標準 2 2 2 2 10 2" xfId="15588" xr:uid="{00000000-0005-0000-0000-0000F43C0000}"/>
    <cellStyle name="標準 2 2 2 2 10 3" xfId="15589" xr:uid="{00000000-0005-0000-0000-0000F53C0000}"/>
    <cellStyle name="標準 2 2 2 2 10 4" xfId="15590" xr:uid="{00000000-0005-0000-0000-0000F63C0000}"/>
    <cellStyle name="標準 2 2 2 2 11" xfId="15591" xr:uid="{00000000-0005-0000-0000-0000F73C0000}"/>
    <cellStyle name="標準 2 2 2 2 12" xfId="15592" xr:uid="{00000000-0005-0000-0000-0000F83C0000}"/>
    <cellStyle name="標準 2 2 2 2 13" xfId="15593" xr:uid="{00000000-0005-0000-0000-0000F93C0000}"/>
    <cellStyle name="標準 2 2 2 2 2" xfId="15594" xr:uid="{00000000-0005-0000-0000-0000FA3C0000}"/>
    <cellStyle name="標準 2 2 2 2 2 10" xfId="15595" xr:uid="{00000000-0005-0000-0000-0000FB3C0000}"/>
    <cellStyle name="標準 2 2 2 2 2 2" xfId="15596" xr:uid="{00000000-0005-0000-0000-0000FC3C0000}"/>
    <cellStyle name="標準 2 2 2 2 2 2 2" xfId="15597" xr:uid="{00000000-0005-0000-0000-0000FD3C0000}"/>
    <cellStyle name="標準 2 2 2 2 2 2 2 2" xfId="15598" xr:uid="{00000000-0005-0000-0000-0000FE3C0000}"/>
    <cellStyle name="標準 2 2 2 2 2 2 2 2 2" xfId="15599" xr:uid="{00000000-0005-0000-0000-0000FF3C0000}"/>
    <cellStyle name="標準 2 2 2 2 2 2 2 2 2 2" xfId="15600" xr:uid="{00000000-0005-0000-0000-0000003D0000}"/>
    <cellStyle name="標準 2 2 2 2 2 2 2 2 2 3" xfId="15601" xr:uid="{00000000-0005-0000-0000-0000013D0000}"/>
    <cellStyle name="標準 2 2 2 2 2 2 2 2 2 4" xfId="15602" xr:uid="{00000000-0005-0000-0000-0000023D0000}"/>
    <cellStyle name="標準 2 2 2 2 2 2 2 2 3" xfId="15603" xr:uid="{00000000-0005-0000-0000-0000033D0000}"/>
    <cellStyle name="標準 2 2 2 2 2 2 2 2 4" xfId="15604" xr:uid="{00000000-0005-0000-0000-0000043D0000}"/>
    <cellStyle name="標準 2 2 2 2 2 2 2 2 5" xfId="15605" xr:uid="{00000000-0005-0000-0000-0000053D0000}"/>
    <cellStyle name="標準 2 2 2 2 2 2 2 3" xfId="15606" xr:uid="{00000000-0005-0000-0000-0000063D0000}"/>
    <cellStyle name="標準 2 2 2 2 2 2 2 3 2" xfId="15607" xr:uid="{00000000-0005-0000-0000-0000073D0000}"/>
    <cellStyle name="標準 2 2 2 2 2 2 2 3 3" xfId="15608" xr:uid="{00000000-0005-0000-0000-0000083D0000}"/>
    <cellStyle name="標準 2 2 2 2 2 2 2 3 4" xfId="15609" xr:uid="{00000000-0005-0000-0000-0000093D0000}"/>
    <cellStyle name="標準 2 2 2 2 2 2 2 4" xfId="15610" xr:uid="{00000000-0005-0000-0000-00000A3D0000}"/>
    <cellStyle name="標準 2 2 2 2 2 2 2 5" xfId="15611" xr:uid="{00000000-0005-0000-0000-00000B3D0000}"/>
    <cellStyle name="標準 2 2 2 2 2 2 2 6" xfId="15612" xr:uid="{00000000-0005-0000-0000-00000C3D0000}"/>
    <cellStyle name="標準 2 2 2 2 2 2 3" xfId="15613" xr:uid="{00000000-0005-0000-0000-00000D3D0000}"/>
    <cellStyle name="標準 2 2 2 2 2 2 3 2" xfId="15614" xr:uid="{00000000-0005-0000-0000-00000E3D0000}"/>
    <cellStyle name="標準 2 2 2 2 2 2 3 2 2" xfId="15615" xr:uid="{00000000-0005-0000-0000-00000F3D0000}"/>
    <cellStyle name="標準 2 2 2 2 2 2 3 2 3" xfId="15616" xr:uid="{00000000-0005-0000-0000-0000103D0000}"/>
    <cellStyle name="標準 2 2 2 2 2 2 3 2 4" xfId="15617" xr:uid="{00000000-0005-0000-0000-0000113D0000}"/>
    <cellStyle name="標準 2 2 2 2 2 2 3 3" xfId="15618" xr:uid="{00000000-0005-0000-0000-0000123D0000}"/>
    <cellStyle name="標準 2 2 2 2 2 2 3 4" xfId="15619" xr:uid="{00000000-0005-0000-0000-0000133D0000}"/>
    <cellStyle name="標準 2 2 2 2 2 2 3 5" xfId="15620" xr:uid="{00000000-0005-0000-0000-0000143D0000}"/>
    <cellStyle name="標準 2 2 2 2 2 2 4" xfId="15621" xr:uid="{00000000-0005-0000-0000-0000153D0000}"/>
    <cellStyle name="標準 2 2 2 2 2 2 4 2" xfId="15622" xr:uid="{00000000-0005-0000-0000-0000163D0000}"/>
    <cellStyle name="標準 2 2 2 2 2 2 4 3" xfId="15623" xr:uid="{00000000-0005-0000-0000-0000173D0000}"/>
    <cellStyle name="標準 2 2 2 2 2 2 4 4" xfId="15624" xr:uid="{00000000-0005-0000-0000-0000183D0000}"/>
    <cellStyle name="標準 2 2 2 2 2 2 5" xfId="15625" xr:uid="{00000000-0005-0000-0000-0000193D0000}"/>
    <cellStyle name="標準 2 2 2 2 2 2 5 2" xfId="15626" xr:uid="{00000000-0005-0000-0000-00001A3D0000}"/>
    <cellStyle name="標準 2 2 2 2 2 2 5 3" xfId="15627" xr:uid="{00000000-0005-0000-0000-00001B3D0000}"/>
    <cellStyle name="標準 2 2 2 2 2 2 5 4" xfId="15628" xr:uid="{00000000-0005-0000-0000-00001C3D0000}"/>
    <cellStyle name="標準 2 2 2 2 2 2 6" xfId="15629" xr:uid="{00000000-0005-0000-0000-00001D3D0000}"/>
    <cellStyle name="標準 2 2 2 2 2 2 7" xfId="15630" xr:uid="{00000000-0005-0000-0000-00001E3D0000}"/>
    <cellStyle name="標準 2 2 2 2 2 2 8" xfId="15631" xr:uid="{00000000-0005-0000-0000-00001F3D0000}"/>
    <cellStyle name="標準 2 2 2 2 2 3" xfId="15632" xr:uid="{00000000-0005-0000-0000-0000203D0000}"/>
    <cellStyle name="標準 2 2 2 2 2 3 2" xfId="15633" xr:uid="{00000000-0005-0000-0000-0000213D0000}"/>
    <cellStyle name="標準 2 2 2 2 2 3 2 2" xfId="15634" xr:uid="{00000000-0005-0000-0000-0000223D0000}"/>
    <cellStyle name="標準 2 2 2 2 2 3 2 2 2" xfId="15635" xr:uid="{00000000-0005-0000-0000-0000233D0000}"/>
    <cellStyle name="標準 2 2 2 2 2 3 2 2 2 2" xfId="15636" xr:uid="{00000000-0005-0000-0000-0000243D0000}"/>
    <cellStyle name="標準 2 2 2 2 2 3 2 2 2 3" xfId="15637" xr:uid="{00000000-0005-0000-0000-0000253D0000}"/>
    <cellStyle name="標準 2 2 2 2 2 3 2 2 2 4" xfId="15638" xr:uid="{00000000-0005-0000-0000-0000263D0000}"/>
    <cellStyle name="標準 2 2 2 2 2 3 2 2 3" xfId="15639" xr:uid="{00000000-0005-0000-0000-0000273D0000}"/>
    <cellStyle name="標準 2 2 2 2 2 3 2 2 4" xfId="15640" xr:uid="{00000000-0005-0000-0000-0000283D0000}"/>
    <cellStyle name="標準 2 2 2 2 2 3 2 2 5" xfId="15641" xr:uid="{00000000-0005-0000-0000-0000293D0000}"/>
    <cellStyle name="標準 2 2 2 2 2 3 2 3" xfId="15642" xr:uid="{00000000-0005-0000-0000-00002A3D0000}"/>
    <cellStyle name="標準 2 2 2 2 2 3 2 3 2" xfId="15643" xr:uid="{00000000-0005-0000-0000-00002B3D0000}"/>
    <cellStyle name="標準 2 2 2 2 2 3 2 3 3" xfId="15644" xr:uid="{00000000-0005-0000-0000-00002C3D0000}"/>
    <cellStyle name="標準 2 2 2 2 2 3 2 3 4" xfId="15645" xr:uid="{00000000-0005-0000-0000-00002D3D0000}"/>
    <cellStyle name="標準 2 2 2 2 2 3 2 4" xfId="15646" xr:uid="{00000000-0005-0000-0000-00002E3D0000}"/>
    <cellStyle name="標準 2 2 2 2 2 3 2 5" xfId="15647" xr:uid="{00000000-0005-0000-0000-00002F3D0000}"/>
    <cellStyle name="標準 2 2 2 2 2 3 2 6" xfId="15648" xr:uid="{00000000-0005-0000-0000-0000303D0000}"/>
    <cellStyle name="標準 2 2 2 2 2 3 3" xfId="15649" xr:uid="{00000000-0005-0000-0000-0000313D0000}"/>
    <cellStyle name="標準 2 2 2 2 2 3 3 2" xfId="15650" xr:uid="{00000000-0005-0000-0000-0000323D0000}"/>
    <cellStyle name="標準 2 2 2 2 2 3 3 2 2" xfId="15651" xr:uid="{00000000-0005-0000-0000-0000333D0000}"/>
    <cellStyle name="標準 2 2 2 2 2 3 3 2 3" xfId="15652" xr:uid="{00000000-0005-0000-0000-0000343D0000}"/>
    <cellStyle name="標準 2 2 2 2 2 3 3 2 4" xfId="15653" xr:uid="{00000000-0005-0000-0000-0000353D0000}"/>
    <cellStyle name="標準 2 2 2 2 2 3 3 3" xfId="15654" xr:uid="{00000000-0005-0000-0000-0000363D0000}"/>
    <cellStyle name="標準 2 2 2 2 2 3 3 4" xfId="15655" xr:uid="{00000000-0005-0000-0000-0000373D0000}"/>
    <cellStyle name="標準 2 2 2 2 2 3 3 5" xfId="15656" xr:uid="{00000000-0005-0000-0000-0000383D0000}"/>
    <cellStyle name="標準 2 2 2 2 2 3 4" xfId="15657" xr:uid="{00000000-0005-0000-0000-0000393D0000}"/>
    <cellStyle name="標準 2 2 2 2 2 3 4 2" xfId="15658" xr:uid="{00000000-0005-0000-0000-00003A3D0000}"/>
    <cellStyle name="標準 2 2 2 2 2 3 4 3" xfId="15659" xr:uid="{00000000-0005-0000-0000-00003B3D0000}"/>
    <cellStyle name="標準 2 2 2 2 2 3 4 4" xfId="15660" xr:uid="{00000000-0005-0000-0000-00003C3D0000}"/>
    <cellStyle name="標準 2 2 2 2 2 3 5" xfId="15661" xr:uid="{00000000-0005-0000-0000-00003D3D0000}"/>
    <cellStyle name="標準 2 2 2 2 2 3 5 2" xfId="15662" xr:uid="{00000000-0005-0000-0000-00003E3D0000}"/>
    <cellStyle name="標準 2 2 2 2 2 3 5 3" xfId="15663" xr:uid="{00000000-0005-0000-0000-00003F3D0000}"/>
    <cellStyle name="標準 2 2 2 2 2 3 5 4" xfId="15664" xr:uid="{00000000-0005-0000-0000-0000403D0000}"/>
    <cellStyle name="標準 2 2 2 2 2 3 6" xfId="15665" xr:uid="{00000000-0005-0000-0000-0000413D0000}"/>
    <cellStyle name="標準 2 2 2 2 2 3 7" xfId="15666" xr:uid="{00000000-0005-0000-0000-0000423D0000}"/>
    <cellStyle name="標準 2 2 2 2 2 3 8" xfId="15667" xr:uid="{00000000-0005-0000-0000-0000433D0000}"/>
    <cellStyle name="標準 2 2 2 2 2 4" xfId="15668" xr:uid="{00000000-0005-0000-0000-0000443D0000}"/>
    <cellStyle name="標準 2 2 2 2 2 4 2" xfId="15669" xr:uid="{00000000-0005-0000-0000-0000453D0000}"/>
    <cellStyle name="標準 2 2 2 2 2 4 2 2" xfId="15670" xr:uid="{00000000-0005-0000-0000-0000463D0000}"/>
    <cellStyle name="標準 2 2 2 2 2 4 2 2 2" xfId="15671" xr:uid="{00000000-0005-0000-0000-0000473D0000}"/>
    <cellStyle name="標準 2 2 2 2 2 4 2 2 3" xfId="15672" xr:uid="{00000000-0005-0000-0000-0000483D0000}"/>
    <cellStyle name="標準 2 2 2 2 2 4 2 2 4" xfId="15673" xr:uid="{00000000-0005-0000-0000-0000493D0000}"/>
    <cellStyle name="標準 2 2 2 2 2 4 2 3" xfId="15674" xr:uid="{00000000-0005-0000-0000-00004A3D0000}"/>
    <cellStyle name="標準 2 2 2 2 2 4 2 4" xfId="15675" xr:uid="{00000000-0005-0000-0000-00004B3D0000}"/>
    <cellStyle name="標準 2 2 2 2 2 4 2 5" xfId="15676" xr:uid="{00000000-0005-0000-0000-00004C3D0000}"/>
    <cellStyle name="標準 2 2 2 2 2 4 3" xfId="15677" xr:uid="{00000000-0005-0000-0000-00004D3D0000}"/>
    <cellStyle name="標準 2 2 2 2 2 4 3 2" xfId="15678" xr:uid="{00000000-0005-0000-0000-00004E3D0000}"/>
    <cellStyle name="標準 2 2 2 2 2 4 3 3" xfId="15679" xr:uid="{00000000-0005-0000-0000-00004F3D0000}"/>
    <cellStyle name="標準 2 2 2 2 2 4 3 4" xfId="15680" xr:uid="{00000000-0005-0000-0000-0000503D0000}"/>
    <cellStyle name="標準 2 2 2 2 2 4 4" xfId="15681" xr:uid="{00000000-0005-0000-0000-0000513D0000}"/>
    <cellStyle name="標準 2 2 2 2 2 4 5" xfId="15682" xr:uid="{00000000-0005-0000-0000-0000523D0000}"/>
    <cellStyle name="標準 2 2 2 2 2 4 6" xfId="15683" xr:uid="{00000000-0005-0000-0000-0000533D0000}"/>
    <cellStyle name="標準 2 2 2 2 2 5" xfId="15684" xr:uid="{00000000-0005-0000-0000-0000543D0000}"/>
    <cellStyle name="標準 2 2 2 2 2 5 2" xfId="15685" xr:uid="{00000000-0005-0000-0000-0000553D0000}"/>
    <cellStyle name="標準 2 2 2 2 2 5 2 2" xfId="15686" xr:uid="{00000000-0005-0000-0000-0000563D0000}"/>
    <cellStyle name="標準 2 2 2 2 2 5 2 3" xfId="15687" xr:uid="{00000000-0005-0000-0000-0000573D0000}"/>
    <cellStyle name="標準 2 2 2 2 2 5 2 4" xfId="15688" xr:uid="{00000000-0005-0000-0000-0000583D0000}"/>
    <cellStyle name="標準 2 2 2 2 2 5 3" xfId="15689" xr:uid="{00000000-0005-0000-0000-0000593D0000}"/>
    <cellStyle name="標準 2 2 2 2 2 5 4" xfId="15690" xr:uid="{00000000-0005-0000-0000-00005A3D0000}"/>
    <cellStyle name="標準 2 2 2 2 2 5 5" xfId="15691" xr:uid="{00000000-0005-0000-0000-00005B3D0000}"/>
    <cellStyle name="標準 2 2 2 2 2 6" xfId="15692" xr:uid="{00000000-0005-0000-0000-00005C3D0000}"/>
    <cellStyle name="標準 2 2 2 2 2 6 2" xfId="15693" xr:uid="{00000000-0005-0000-0000-00005D3D0000}"/>
    <cellStyle name="標準 2 2 2 2 2 6 3" xfId="15694" xr:uid="{00000000-0005-0000-0000-00005E3D0000}"/>
    <cellStyle name="標準 2 2 2 2 2 6 4" xfId="15695" xr:uid="{00000000-0005-0000-0000-00005F3D0000}"/>
    <cellStyle name="標準 2 2 2 2 2 7" xfId="15696" xr:uid="{00000000-0005-0000-0000-0000603D0000}"/>
    <cellStyle name="標準 2 2 2 2 2 7 2" xfId="15697" xr:uid="{00000000-0005-0000-0000-0000613D0000}"/>
    <cellStyle name="標準 2 2 2 2 2 7 3" xfId="15698" xr:uid="{00000000-0005-0000-0000-0000623D0000}"/>
    <cellStyle name="標準 2 2 2 2 2 7 4" xfId="15699" xr:uid="{00000000-0005-0000-0000-0000633D0000}"/>
    <cellStyle name="標準 2 2 2 2 2 8" xfId="15700" xr:uid="{00000000-0005-0000-0000-0000643D0000}"/>
    <cellStyle name="標準 2 2 2 2 2 9" xfId="15701" xr:uid="{00000000-0005-0000-0000-0000653D0000}"/>
    <cellStyle name="標準 2 2 2 2 3" xfId="15702" xr:uid="{00000000-0005-0000-0000-0000663D0000}"/>
    <cellStyle name="標準 2 2 2 2 3 2" xfId="15703" xr:uid="{00000000-0005-0000-0000-0000673D0000}"/>
    <cellStyle name="標準 2 2 2 2 3 2 2" xfId="15704" xr:uid="{00000000-0005-0000-0000-0000683D0000}"/>
    <cellStyle name="標準 2 2 2 2 3 2 2 2" xfId="15705" xr:uid="{00000000-0005-0000-0000-0000693D0000}"/>
    <cellStyle name="標準 2 2 2 2 3 2 2 2 2" xfId="15706" xr:uid="{00000000-0005-0000-0000-00006A3D0000}"/>
    <cellStyle name="標準 2 2 2 2 3 2 2 2 3" xfId="15707" xr:uid="{00000000-0005-0000-0000-00006B3D0000}"/>
    <cellStyle name="標準 2 2 2 2 3 2 2 2 4" xfId="15708" xr:uid="{00000000-0005-0000-0000-00006C3D0000}"/>
    <cellStyle name="標準 2 2 2 2 3 2 2 3" xfId="15709" xr:uid="{00000000-0005-0000-0000-00006D3D0000}"/>
    <cellStyle name="標準 2 2 2 2 3 2 2 4" xfId="15710" xr:uid="{00000000-0005-0000-0000-00006E3D0000}"/>
    <cellStyle name="標準 2 2 2 2 3 2 2 5" xfId="15711" xr:uid="{00000000-0005-0000-0000-00006F3D0000}"/>
    <cellStyle name="標準 2 2 2 2 3 2 3" xfId="15712" xr:uid="{00000000-0005-0000-0000-0000703D0000}"/>
    <cellStyle name="標準 2 2 2 2 3 2 3 2" xfId="15713" xr:uid="{00000000-0005-0000-0000-0000713D0000}"/>
    <cellStyle name="標準 2 2 2 2 3 2 3 3" xfId="15714" xr:uid="{00000000-0005-0000-0000-0000723D0000}"/>
    <cellStyle name="標準 2 2 2 2 3 2 3 4" xfId="15715" xr:uid="{00000000-0005-0000-0000-0000733D0000}"/>
    <cellStyle name="標準 2 2 2 2 3 2 4" xfId="15716" xr:uid="{00000000-0005-0000-0000-0000743D0000}"/>
    <cellStyle name="標準 2 2 2 2 3 2 5" xfId="15717" xr:uid="{00000000-0005-0000-0000-0000753D0000}"/>
    <cellStyle name="標準 2 2 2 2 3 2 6" xfId="15718" xr:uid="{00000000-0005-0000-0000-0000763D0000}"/>
    <cellStyle name="標準 2 2 2 2 3 3" xfId="15719" xr:uid="{00000000-0005-0000-0000-0000773D0000}"/>
    <cellStyle name="標準 2 2 2 2 3 3 2" xfId="15720" xr:uid="{00000000-0005-0000-0000-0000783D0000}"/>
    <cellStyle name="標準 2 2 2 2 3 3 2 2" xfId="15721" xr:uid="{00000000-0005-0000-0000-0000793D0000}"/>
    <cellStyle name="標準 2 2 2 2 3 3 2 3" xfId="15722" xr:uid="{00000000-0005-0000-0000-00007A3D0000}"/>
    <cellStyle name="標準 2 2 2 2 3 3 2 4" xfId="15723" xr:uid="{00000000-0005-0000-0000-00007B3D0000}"/>
    <cellStyle name="標準 2 2 2 2 3 3 3" xfId="15724" xr:uid="{00000000-0005-0000-0000-00007C3D0000}"/>
    <cellStyle name="標準 2 2 2 2 3 3 4" xfId="15725" xr:uid="{00000000-0005-0000-0000-00007D3D0000}"/>
    <cellStyle name="標準 2 2 2 2 3 3 5" xfId="15726" xr:uid="{00000000-0005-0000-0000-00007E3D0000}"/>
    <cellStyle name="標準 2 2 2 2 3 4" xfId="15727" xr:uid="{00000000-0005-0000-0000-00007F3D0000}"/>
    <cellStyle name="標準 2 2 2 2 3 4 2" xfId="15728" xr:uid="{00000000-0005-0000-0000-0000803D0000}"/>
    <cellStyle name="標準 2 2 2 2 3 4 3" xfId="15729" xr:uid="{00000000-0005-0000-0000-0000813D0000}"/>
    <cellStyle name="標準 2 2 2 2 3 4 4" xfId="15730" xr:uid="{00000000-0005-0000-0000-0000823D0000}"/>
    <cellStyle name="標準 2 2 2 2 3 5" xfId="15731" xr:uid="{00000000-0005-0000-0000-0000833D0000}"/>
    <cellStyle name="標準 2 2 2 2 3 5 2" xfId="15732" xr:uid="{00000000-0005-0000-0000-0000843D0000}"/>
    <cellStyle name="標準 2 2 2 2 3 5 3" xfId="15733" xr:uid="{00000000-0005-0000-0000-0000853D0000}"/>
    <cellStyle name="標準 2 2 2 2 3 5 4" xfId="15734" xr:uid="{00000000-0005-0000-0000-0000863D0000}"/>
    <cellStyle name="標準 2 2 2 2 3 6" xfId="15735" xr:uid="{00000000-0005-0000-0000-0000873D0000}"/>
    <cellStyle name="標準 2 2 2 2 3 7" xfId="15736" xr:uid="{00000000-0005-0000-0000-0000883D0000}"/>
    <cellStyle name="標準 2 2 2 2 3 8" xfId="15737" xr:uid="{00000000-0005-0000-0000-0000893D0000}"/>
    <cellStyle name="標準 2 2 2 2 4" xfId="15738" xr:uid="{00000000-0005-0000-0000-00008A3D0000}"/>
    <cellStyle name="標準 2 2 2 2 4 2" xfId="15739" xr:uid="{00000000-0005-0000-0000-00008B3D0000}"/>
    <cellStyle name="標準 2 2 2 2 4 2 2" xfId="15740" xr:uid="{00000000-0005-0000-0000-00008C3D0000}"/>
    <cellStyle name="標準 2 2 2 2 4 2 2 2" xfId="15741" xr:uid="{00000000-0005-0000-0000-00008D3D0000}"/>
    <cellStyle name="標準 2 2 2 2 4 2 2 2 2" xfId="15742" xr:uid="{00000000-0005-0000-0000-00008E3D0000}"/>
    <cellStyle name="標準 2 2 2 2 4 2 2 2 3" xfId="15743" xr:uid="{00000000-0005-0000-0000-00008F3D0000}"/>
    <cellStyle name="標準 2 2 2 2 4 2 2 2 4" xfId="15744" xr:uid="{00000000-0005-0000-0000-0000903D0000}"/>
    <cellStyle name="標準 2 2 2 2 4 2 2 3" xfId="15745" xr:uid="{00000000-0005-0000-0000-0000913D0000}"/>
    <cellStyle name="標準 2 2 2 2 4 2 2 4" xfId="15746" xr:uid="{00000000-0005-0000-0000-0000923D0000}"/>
    <cellStyle name="標準 2 2 2 2 4 2 2 5" xfId="15747" xr:uid="{00000000-0005-0000-0000-0000933D0000}"/>
    <cellStyle name="標準 2 2 2 2 4 2 3" xfId="15748" xr:uid="{00000000-0005-0000-0000-0000943D0000}"/>
    <cellStyle name="標準 2 2 2 2 4 2 3 2" xfId="15749" xr:uid="{00000000-0005-0000-0000-0000953D0000}"/>
    <cellStyle name="標準 2 2 2 2 4 2 3 3" xfId="15750" xr:uid="{00000000-0005-0000-0000-0000963D0000}"/>
    <cellStyle name="標準 2 2 2 2 4 2 3 4" xfId="15751" xr:uid="{00000000-0005-0000-0000-0000973D0000}"/>
    <cellStyle name="標準 2 2 2 2 4 2 4" xfId="15752" xr:uid="{00000000-0005-0000-0000-0000983D0000}"/>
    <cellStyle name="標準 2 2 2 2 4 2 5" xfId="15753" xr:uid="{00000000-0005-0000-0000-0000993D0000}"/>
    <cellStyle name="標準 2 2 2 2 4 2 6" xfId="15754" xr:uid="{00000000-0005-0000-0000-00009A3D0000}"/>
    <cellStyle name="標準 2 2 2 2 4 3" xfId="15755" xr:uid="{00000000-0005-0000-0000-00009B3D0000}"/>
    <cellStyle name="標準 2 2 2 2 4 3 2" xfId="15756" xr:uid="{00000000-0005-0000-0000-00009C3D0000}"/>
    <cellStyle name="標準 2 2 2 2 4 3 2 2" xfId="15757" xr:uid="{00000000-0005-0000-0000-00009D3D0000}"/>
    <cellStyle name="標準 2 2 2 2 4 3 2 3" xfId="15758" xr:uid="{00000000-0005-0000-0000-00009E3D0000}"/>
    <cellStyle name="標準 2 2 2 2 4 3 2 4" xfId="15759" xr:uid="{00000000-0005-0000-0000-00009F3D0000}"/>
    <cellStyle name="標準 2 2 2 2 4 3 3" xfId="15760" xr:uid="{00000000-0005-0000-0000-0000A03D0000}"/>
    <cellStyle name="標準 2 2 2 2 4 3 4" xfId="15761" xr:uid="{00000000-0005-0000-0000-0000A13D0000}"/>
    <cellStyle name="標準 2 2 2 2 4 3 5" xfId="15762" xr:uid="{00000000-0005-0000-0000-0000A23D0000}"/>
    <cellStyle name="標準 2 2 2 2 4 4" xfId="15763" xr:uid="{00000000-0005-0000-0000-0000A33D0000}"/>
    <cellStyle name="標準 2 2 2 2 4 4 2" xfId="15764" xr:uid="{00000000-0005-0000-0000-0000A43D0000}"/>
    <cellStyle name="標準 2 2 2 2 4 4 3" xfId="15765" xr:uid="{00000000-0005-0000-0000-0000A53D0000}"/>
    <cellStyle name="標準 2 2 2 2 4 4 4" xfId="15766" xr:uid="{00000000-0005-0000-0000-0000A63D0000}"/>
    <cellStyle name="標準 2 2 2 2 4 5" xfId="15767" xr:uid="{00000000-0005-0000-0000-0000A73D0000}"/>
    <cellStyle name="標準 2 2 2 2 4 5 2" xfId="15768" xr:uid="{00000000-0005-0000-0000-0000A83D0000}"/>
    <cellStyle name="標準 2 2 2 2 4 5 3" xfId="15769" xr:uid="{00000000-0005-0000-0000-0000A93D0000}"/>
    <cellStyle name="標準 2 2 2 2 4 5 4" xfId="15770" xr:uid="{00000000-0005-0000-0000-0000AA3D0000}"/>
    <cellStyle name="標準 2 2 2 2 4 6" xfId="15771" xr:uid="{00000000-0005-0000-0000-0000AB3D0000}"/>
    <cellStyle name="標準 2 2 2 2 4 7" xfId="15772" xr:uid="{00000000-0005-0000-0000-0000AC3D0000}"/>
    <cellStyle name="標準 2 2 2 2 4 8" xfId="15773" xr:uid="{00000000-0005-0000-0000-0000AD3D0000}"/>
    <cellStyle name="標準 2 2 2 2 5" xfId="15774" xr:uid="{00000000-0005-0000-0000-0000AE3D0000}"/>
    <cellStyle name="標準 2 2 2 2 5 2" xfId="15775" xr:uid="{00000000-0005-0000-0000-0000AF3D0000}"/>
    <cellStyle name="標準 2 2 2 2 5 2 2" xfId="15776" xr:uid="{00000000-0005-0000-0000-0000B03D0000}"/>
    <cellStyle name="標準 2 2 2 2 5 2 2 2" xfId="15777" xr:uid="{00000000-0005-0000-0000-0000B13D0000}"/>
    <cellStyle name="標準 2 2 2 2 5 2 2 3" xfId="15778" xr:uid="{00000000-0005-0000-0000-0000B23D0000}"/>
    <cellStyle name="標準 2 2 2 2 5 2 2 4" xfId="15779" xr:uid="{00000000-0005-0000-0000-0000B33D0000}"/>
    <cellStyle name="標準 2 2 2 2 5 2 3" xfId="15780" xr:uid="{00000000-0005-0000-0000-0000B43D0000}"/>
    <cellStyle name="標準 2 2 2 2 5 2 4" xfId="15781" xr:uid="{00000000-0005-0000-0000-0000B53D0000}"/>
    <cellStyle name="標準 2 2 2 2 5 2 5" xfId="15782" xr:uid="{00000000-0005-0000-0000-0000B63D0000}"/>
    <cellStyle name="標準 2 2 2 2 5 3" xfId="15783" xr:uid="{00000000-0005-0000-0000-0000B73D0000}"/>
    <cellStyle name="標準 2 2 2 2 5 3 2" xfId="15784" xr:uid="{00000000-0005-0000-0000-0000B83D0000}"/>
    <cellStyle name="標準 2 2 2 2 5 3 3" xfId="15785" xr:uid="{00000000-0005-0000-0000-0000B93D0000}"/>
    <cellStyle name="標準 2 2 2 2 5 3 4" xfId="15786" xr:uid="{00000000-0005-0000-0000-0000BA3D0000}"/>
    <cellStyle name="標準 2 2 2 2 5 4" xfId="15787" xr:uid="{00000000-0005-0000-0000-0000BB3D0000}"/>
    <cellStyle name="標準 2 2 2 2 5 5" xfId="15788" xr:uid="{00000000-0005-0000-0000-0000BC3D0000}"/>
    <cellStyle name="標準 2 2 2 2 5 6" xfId="15789" xr:uid="{00000000-0005-0000-0000-0000BD3D0000}"/>
    <cellStyle name="標準 2 2 2 2 6" xfId="15790" xr:uid="{00000000-0005-0000-0000-0000BE3D0000}"/>
    <cellStyle name="標準 2 2 2 2 6 2" xfId="15791" xr:uid="{00000000-0005-0000-0000-0000BF3D0000}"/>
    <cellStyle name="標準 2 2 2 2 6 2 2" xfId="15792" xr:uid="{00000000-0005-0000-0000-0000C03D0000}"/>
    <cellStyle name="標準 2 2 2 2 6 2 3" xfId="15793" xr:uid="{00000000-0005-0000-0000-0000C13D0000}"/>
    <cellStyle name="標準 2 2 2 2 6 2 4" xfId="15794" xr:uid="{00000000-0005-0000-0000-0000C23D0000}"/>
    <cellStyle name="標準 2 2 2 2 6 3" xfId="15795" xr:uid="{00000000-0005-0000-0000-0000C33D0000}"/>
    <cellStyle name="標準 2 2 2 2 6 4" xfId="15796" xr:uid="{00000000-0005-0000-0000-0000C43D0000}"/>
    <cellStyle name="標準 2 2 2 2 6 5" xfId="15797" xr:uid="{00000000-0005-0000-0000-0000C53D0000}"/>
    <cellStyle name="標準 2 2 2 2 7" xfId="15798" xr:uid="{00000000-0005-0000-0000-0000C63D0000}"/>
    <cellStyle name="標準 2 2 2 2 7 2" xfId="15799" xr:uid="{00000000-0005-0000-0000-0000C73D0000}"/>
    <cellStyle name="標準 2 2 2 2 7 2 2" xfId="15800" xr:uid="{00000000-0005-0000-0000-0000C83D0000}"/>
    <cellStyle name="標準 2 2 2 2 7 2 3" xfId="15801" xr:uid="{00000000-0005-0000-0000-0000C93D0000}"/>
    <cellStyle name="標準 2 2 2 2 7 2 4" xfId="15802" xr:uid="{00000000-0005-0000-0000-0000CA3D0000}"/>
    <cellStyle name="標準 2 2 2 2 7 3" xfId="15803" xr:uid="{00000000-0005-0000-0000-0000CB3D0000}"/>
    <cellStyle name="標準 2 2 2 2 7 4" xfId="15804" xr:uid="{00000000-0005-0000-0000-0000CC3D0000}"/>
    <cellStyle name="標準 2 2 2 2 7 5" xfId="15805" xr:uid="{00000000-0005-0000-0000-0000CD3D0000}"/>
    <cellStyle name="標準 2 2 2 2 8" xfId="15806" xr:uid="{00000000-0005-0000-0000-0000CE3D0000}"/>
    <cellStyle name="標準 2 2 2 2 8 2" xfId="15807" xr:uid="{00000000-0005-0000-0000-0000CF3D0000}"/>
    <cellStyle name="標準 2 2 2 2 8 3" xfId="15808" xr:uid="{00000000-0005-0000-0000-0000D03D0000}"/>
    <cellStyle name="標準 2 2 2 2 8 4" xfId="15809" xr:uid="{00000000-0005-0000-0000-0000D13D0000}"/>
    <cellStyle name="標準 2 2 2 2 9" xfId="15810" xr:uid="{00000000-0005-0000-0000-0000D23D0000}"/>
    <cellStyle name="標準 2 2 2 2 9 2" xfId="15811" xr:uid="{00000000-0005-0000-0000-0000D33D0000}"/>
    <cellStyle name="標準 2 2 2 2 9 3" xfId="15812" xr:uid="{00000000-0005-0000-0000-0000D43D0000}"/>
    <cellStyle name="標準 2 2 2 2 9 4" xfId="15813" xr:uid="{00000000-0005-0000-0000-0000D53D0000}"/>
    <cellStyle name="標準 2 2 2 3" xfId="15814" xr:uid="{00000000-0005-0000-0000-0000D63D0000}"/>
    <cellStyle name="標準 2 2 2 3 10" xfId="15815" xr:uid="{00000000-0005-0000-0000-0000D73D0000}"/>
    <cellStyle name="標準 2 2 2 3 2" xfId="15816" xr:uid="{00000000-0005-0000-0000-0000D83D0000}"/>
    <cellStyle name="標準 2 2 2 3 2 2" xfId="15817" xr:uid="{00000000-0005-0000-0000-0000D93D0000}"/>
    <cellStyle name="標準 2 2 2 3 2 2 2" xfId="15818" xr:uid="{00000000-0005-0000-0000-0000DA3D0000}"/>
    <cellStyle name="標準 2 2 2 3 2 2 2 2" xfId="15819" xr:uid="{00000000-0005-0000-0000-0000DB3D0000}"/>
    <cellStyle name="標準 2 2 2 3 2 2 2 2 2" xfId="15820" xr:uid="{00000000-0005-0000-0000-0000DC3D0000}"/>
    <cellStyle name="標準 2 2 2 3 2 2 2 2 3" xfId="15821" xr:uid="{00000000-0005-0000-0000-0000DD3D0000}"/>
    <cellStyle name="標準 2 2 2 3 2 2 2 2 4" xfId="15822" xr:uid="{00000000-0005-0000-0000-0000DE3D0000}"/>
    <cellStyle name="標準 2 2 2 3 2 2 2 3" xfId="15823" xr:uid="{00000000-0005-0000-0000-0000DF3D0000}"/>
    <cellStyle name="標準 2 2 2 3 2 2 2 4" xfId="15824" xr:uid="{00000000-0005-0000-0000-0000E03D0000}"/>
    <cellStyle name="標準 2 2 2 3 2 2 2 5" xfId="15825" xr:uid="{00000000-0005-0000-0000-0000E13D0000}"/>
    <cellStyle name="標準 2 2 2 3 2 2 3" xfId="15826" xr:uid="{00000000-0005-0000-0000-0000E23D0000}"/>
    <cellStyle name="標準 2 2 2 3 2 2 3 2" xfId="15827" xr:uid="{00000000-0005-0000-0000-0000E33D0000}"/>
    <cellStyle name="標準 2 2 2 3 2 2 3 3" xfId="15828" xr:uid="{00000000-0005-0000-0000-0000E43D0000}"/>
    <cellStyle name="標準 2 2 2 3 2 2 3 4" xfId="15829" xr:uid="{00000000-0005-0000-0000-0000E53D0000}"/>
    <cellStyle name="標準 2 2 2 3 2 2 4" xfId="15830" xr:uid="{00000000-0005-0000-0000-0000E63D0000}"/>
    <cellStyle name="標準 2 2 2 3 2 2 5" xfId="15831" xr:uid="{00000000-0005-0000-0000-0000E73D0000}"/>
    <cellStyle name="標準 2 2 2 3 2 2 6" xfId="15832" xr:uid="{00000000-0005-0000-0000-0000E83D0000}"/>
    <cellStyle name="標準 2 2 2 3 2 3" xfId="15833" xr:uid="{00000000-0005-0000-0000-0000E93D0000}"/>
    <cellStyle name="標準 2 2 2 3 2 3 2" xfId="15834" xr:uid="{00000000-0005-0000-0000-0000EA3D0000}"/>
    <cellStyle name="標準 2 2 2 3 2 3 2 2" xfId="15835" xr:uid="{00000000-0005-0000-0000-0000EB3D0000}"/>
    <cellStyle name="標準 2 2 2 3 2 3 2 3" xfId="15836" xr:uid="{00000000-0005-0000-0000-0000EC3D0000}"/>
    <cellStyle name="標準 2 2 2 3 2 3 2 4" xfId="15837" xr:uid="{00000000-0005-0000-0000-0000ED3D0000}"/>
    <cellStyle name="標準 2 2 2 3 2 3 3" xfId="15838" xr:uid="{00000000-0005-0000-0000-0000EE3D0000}"/>
    <cellStyle name="標準 2 2 2 3 2 3 4" xfId="15839" xr:uid="{00000000-0005-0000-0000-0000EF3D0000}"/>
    <cellStyle name="標準 2 2 2 3 2 3 5" xfId="15840" xr:uid="{00000000-0005-0000-0000-0000F03D0000}"/>
    <cellStyle name="標準 2 2 2 3 2 4" xfId="15841" xr:uid="{00000000-0005-0000-0000-0000F13D0000}"/>
    <cellStyle name="標準 2 2 2 3 2 4 2" xfId="15842" xr:uid="{00000000-0005-0000-0000-0000F23D0000}"/>
    <cellStyle name="標準 2 2 2 3 2 4 3" xfId="15843" xr:uid="{00000000-0005-0000-0000-0000F33D0000}"/>
    <cellStyle name="標準 2 2 2 3 2 4 4" xfId="15844" xr:uid="{00000000-0005-0000-0000-0000F43D0000}"/>
    <cellStyle name="標準 2 2 2 3 2 5" xfId="15845" xr:uid="{00000000-0005-0000-0000-0000F53D0000}"/>
    <cellStyle name="標準 2 2 2 3 2 5 2" xfId="15846" xr:uid="{00000000-0005-0000-0000-0000F63D0000}"/>
    <cellStyle name="標準 2 2 2 3 2 5 3" xfId="15847" xr:uid="{00000000-0005-0000-0000-0000F73D0000}"/>
    <cellStyle name="標準 2 2 2 3 2 5 4" xfId="15848" xr:uid="{00000000-0005-0000-0000-0000F83D0000}"/>
    <cellStyle name="標準 2 2 2 3 2 6" xfId="15849" xr:uid="{00000000-0005-0000-0000-0000F93D0000}"/>
    <cellStyle name="標準 2 2 2 3 2 7" xfId="15850" xr:uid="{00000000-0005-0000-0000-0000FA3D0000}"/>
    <cellStyle name="標準 2 2 2 3 2 8" xfId="15851" xr:uid="{00000000-0005-0000-0000-0000FB3D0000}"/>
    <cellStyle name="標準 2 2 2 3 3" xfId="15852" xr:uid="{00000000-0005-0000-0000-0000FC3D0000}"/>
    <cellStyle name="標準 2 2 2 3 3 2" xfId="15853" xr:uid="{00000000-0005-0000-0000-0000FD3D0000}"/>
    <cellStyle name="標準 2 2 2 3 3 2 2" xfId="15854" xr:uid="{00000000-0005-0000-0000-0000FE3D0000}"/>
    <cellStyle name="標準 2 2 2 3 3 2 2 2" xfId="15855" xr:uid="{00000000-0005-0000-0000-0000FF3D0000}"/>
    <cellStyle name="標準 2 2 2 3 3 2 2 2 2" xfId="15856" xr:uid="{00000000-0005-0000-0000-0000003E0000}"/>
    <cellStyle name="標準 2 2 2 3 3 2 2 2 3" xfId="15857" xr:uid="{00000000-0005-0000-0000-0000013E0000}"/>
    <cellStyle name="標準 2 2 2 3 3 2 2 2 4" xfId="15858" xr:uid="{00000000-0005-0000-0000-0000023E0000}"/>
    <cellStyle name="標準 2 2 2 3 3 2 2 3" xfId="15859" xr:uid="{00000000-0005-0000-0000-0000033E0000}"/>
    <cellStyle name="標準 2 2 2 3 3 2 2 4" xfId="15860" xr:uid="{00000000-0005-0000-0000-0000043E0000}"/>
    <cellStyle name="標準 2 2 2 3 3 2 2 5" xfId="15861" xr:uid="{00000000-0005-0000-0000-0000053E0000}"/>
    <cellStyle name="標準 2 2 2 3 3 2 3" xfId="15862" xr:uid="{00000000-0005-0000-0000-0000063E0000}"/>
    <cellStyle name="標準 2 2 2 3 3 2 3 2" xfId="15863" xr:uid="{00000000-0005-0000-0000-0000073E0000}"/>
    <cellStyle name="標準 2 2 2 3 3 2 3 3" xfId="15864" xr:uid="{00000000-0005-0000-0000-0000083E0000}"/>
    <cellStyle name="標準 2 2 2 3 3 2 3 4" xfId="15865" xr:uid="{00000000-0005-0000-0000-0000093E0000}"/>
    <cellStyle name="標準 2 2 2 3 3 2 4" xfId="15866" xr:uid="{00000000-0005-0000-0000-00000A3E0000}"/>
    <cellStyle name="標準 2 2 2 3 3 2 5" xfId="15867" xr:uid="{00000000-0005-0000-0000-00000B3E0000}"/>
    <cellStyle name="標準 2 2 2 3 3 2 6" xfId="15868" xr:uid="{00000000-0005-0000-0000-00000C3E0000}"/>
    <cellStyle name="標準 2 2 2 3 3 3" xfId="15869" xr:uid="{00000000-0005-0000-0000-00000D3E0000}"/>
    <cellStyle name="標準 2 2 2 3 3 3 2" xfId="15870" xr:uid="{00000000-0005-0000-0000-00000E3E0000}"/>
    <cellStyle name="標準 2 2 2 3 3 3 2 2" xfId="15871" xr:uid="{00000000-0005-0000-0000-00000F3E0000}"/>
    <cellStyle name="標準 2 2 2 3 3 3 2 3" xfId="15872" xr:uid="{00000000-0005-0000-0000-0000103E0000}"/>
    <cellStyle name="標準 2 2 2 3 3 3 2 4" xfId="15873" xr:uid="{00000000-0005-0000-0000-0000113E0000}"/>
    <cellStyle name="標準 2 2 2 3 3 3 3" xfId="15874" xr:uid="{00000000-0005-0000-0000-0000123E0000}"/>
    <cellStyle name="標準 2 2 2 3 3 3 4" xfId="15875" xr:uid="{00000000-0005-0000-0000-0000133E0000}"/>
    <cellStyle name="標準 2 2 2 3 3 3 5" xfId="15876" xr:uid="{00000000-0005-0000-0000-0000143E0000}"/>
    <cellStyle name="標準 2 2 2 3 3 4" xfId="15877" xr:uid="{00000000-0005-0000-0000-0000153E0000}"/>
    <cellStyle name="標準 2 2 2 3 3 4 2" xfId="15878" xr:uid="{00000000-0005-0000-0000-0000163E0000}"/>
    <cellStyle name="標準 2 2 2 3 3 4 3" xfId="15879" xr:uid="{00000000-0005-0000-0000-0000173E0000}"/>
    <cellStyle name="標準 2 2 2 3 3 4 4" xfId="15880" xr:uid="{00000000-0005-0000-0000-0000183E0000}"/>
    <cellStyle name="標準 2 2 2 3 3 5" xfId="15881" xr:uid="{00000000-0005-0000-0000-0000193E0000}"/>
    <cellStyle name="標準 2 2 2 3 3 5 2" xfId="15882" xr:uid="{00000000-0005-0000-0000-00001A3E0000}"/>
    <cellStyle name="標準 2 2 2 3 3 5 3" xfId="15883" xr:uid="{00000000-0005-0000-0000-00001B3E0000}"/>
    <cellStyle name="標準 2 2 2 3 3 5 4" xfId="15884" xr:uid="{00000000-0005-0000-0000-00001C3E0000}"/>
    <cellStyle name="標準 2 2 2 3 3 6" xfId="15885" xr:uid="{00000000-0005-0000-0000-00001D3E0000}"/>
    <cellStyle name="標準 2 2 2 3 3 7" xfId="15886" xr:uid="{00000000-0005-0000-0000-00001E3E0000}"/>
    <cellStyle name="標準 2 2 2 3 3 8" xfId="15887" xr:uid="{00000000-0005-0000-0000-00001F3E0000}"/>
    <cellStyle name="標準 2 2 2 3 4" xfId="15888" xr:uid="{00000000-0005-0000-0000-0000203E0000}"/>
    <cellStyle name="標準 2 2 2 3 4 2" xfId="15889" xr:uid="{00000000-0005-0000-0000-0000213E0000}"/>
    <cellStyle name="標準 2 2 2 3 4 2 2" xfId="15890" xr:uid="{00000000-0005-0000-0000-0000223E0000}"/>
    <cellStyle name="標準 2 2 2 3 4 2 2 2" xfId="15891" xr:uid="{00000000-0005-0000-0000-0000233E0000}"/>
    <cellStyle name="標準 2 2 2 3 4 2 2 3" xfId="15892" xr:uid="{00000000-0005-0000-0000-0000243E0000}"/>
    <cellStyle name="標準 2 2 2 3 4 2 2 4" xfId="15893" xr:uid="{00000000-0005-0000-0000-0000253E0000}"/>
    <cellStyle name="標準 2 2 2 3 4 2 3" xfId="15894" xr:uid="{00000000-0005-0000-0000-0000263E0000}"/>
    <cellStyle name="標準 2 2 2 3 4 2 4" xfId="15895" xr:uid="{00000000-0005-0000-0000-0000273E0000}"/>
    <cellStyle name="標準 2 2 2 3 4 2 5" xfId="15896" xr:uid="{00000000-0005-0000-0000-0000283E0000}"/>
    <cellStyle name="標準 2 2 2 3 4 3" xfId="15897" xr:uid="{00000000-0005-0000-0000-0000293E0000}"/>
    <cellStyle name="標準 2 2 2 3 4 3 2" xfId="15898" xr:uid="{00000000-0005-0000-0000-00002A3E0000}"/>
    <cellStyle name="標準 2 2 2 3 4 3 3" xfId="15899" xr:uid="{00000000-0005-0000-0000-00002B3E0000}"/>
    <cellStyle name="標準 2 2 2 3 4 3 4" xfId="15900" xr:uid="{00000000-0005-0000-0000-00002C3E0000}"/>
    <cellStyle name="標準 2 2 2 3 4 4" xfId="15901" xr:uid="{00000000-0005-0000-0000-00002D3E0000}"/>
    <cellStyle name="標準 2 2 2 3 4 5" xfId="15902" xr:uid="{00000000-0005-0000-0000-00002E3E0000}"/>
    <cellStyle name="標準 2 2 2 3 4 6" xfId="15903" xr:uid="{00000000-0005-0000-0000-00002F3E0000}"/>
    <cellStyle name="標準 2 2 2 3 5" xfId="15904" xr:uid="{00000000-0005-0000-0000-0000303E0000}"/>
    <cellStyle name="標準 2 2 2 3 5 2" xfId="15905" xr:uid="{00000000-0005-0000-0000-0000313E0000}"/>
    <cellStyle name="標準 2 2 2 3 5 2 2" xfId="15906" xr:uid="{00000000-0005-0000-0000-0000323E0000}"/>
    <cellStyle name="標準 2 2 2 3 5 2 3" xfId="15907" xr:uid="{00000000-0005-0000-0000-0000333E0000}"/>
    <cellStyle name="標準 2 2 2 3 5 2 4" xfId="15908" xr:uid="{00000000-0005-0000-0000-0000343E0000}"/>
    <cellStyle name="標準 2 2 2 3 5 3" xfId="15909" xr:uid="{00000000-0005-0000-0000-0000353E0000}"/>
    <cellStyle name="標準 2 2 2 3 5 4" xfId="15910" xr:uid="{00000000-0005-0000-0000-0000363E0000}"/>
    <cellStyle name="標準 2 2 2 3 5 5" xfId="15911" xr:uid="{00000000-0005-0000-0000-0000373E0000}"/>
    <cellStyle name="標準 2 2 2 3 6" xfId="15912" xr:uid="{00000000-0005-0000-0000-0000383E0000}"/>
    <cellStyle name="標準 2 2 2 3 6 2" xfId="15913" xr:uid="{00000000-0005-0000-0000-0000393E0000}"/>
    <cellStyle name="標準 2 2 2 3 6 3" xfId="15914" xr:uid="{00000000-0005-0000-0000-00003A3E0000}"/>
    <cellStyle name="標準 2 2 2 3 6 4" xfId="15915" xr:uid="{00000000-0005-0000-0000-00003B3E0000}"/>
    <cellStyle name="標準 2 2 2 3 7" xfId="15916" xr:uid="{00000000-0005-0000-0000-00003C3E0000}"/>
    <cellStyle name="標準 2 2 2 3 7 2" xfId="15917" xr:uid="{00000000-0005-0000-0000-00003D3E0000}"/>
    <cellStyle name="標準 2 2 2 3 7 3" xfId="15918" xr:uid="{00000000-0005-0000-0000-00003E3E0000}"/>
    <cellStyle name="標準 2 2 2 3 7 4" xfId="15919" xr:uid="{00000000-0005-0000-0000-00003F3E0000}"/>
    <cellStyle name="標準 2 2 2 3 8" xfId="15920" xr:uid="{00000000-0005-0000-0000-0000403E0000}"/>
    <cellStyle name="標準 2 2 2 3 9" xfId="15921" xr:uid="{00000000-0005-0000-0000-0000413E0000}"/>
    <cellStyle name="標準 2 2 2 4" xfId="15922" xr:uid="{00000000-0005-0000-0000-0000423E0000}"/>
    <cellStyle name="標準 2 2 2 4 2" xfId="15923" xr:uid="{00000000-0005-0000-0000-0000433E0000}"/>
    <cellStyle name="標準 2 2 2 4 2 2" xfId="15924" xr:uid="{00000000-0005-0000-0000-0000443E0000}"/>
    <cellStyle name="標準 2 2 2 4 2 2 2" xfId="15925" xr:uid="{00000000-0005-0000-0000-0000453E0000}"/>
    <cellStyle name="標準 2 2 2 4 2 2 2 2" xfId="15926" xr:uid="{00000000-0005-0000-0000-0000463E0000}"/>
    <cellStyle name="標準 2 2 2 4 2 2 2 3" xfId="15927" xr:uid="{00000000-0005-0000-0000-0000473E0000}"/>
    <cellStyle name="標準 2 2 2 4 2 2 2 4" xfId="15928" xr:uid="{00000000-0005-0000-0000-0000483E0000}"/>
    <cellStyle name="標準 2 2 2 4 2 2 3" xfId="15929" xr:uid="{00000000-0005-0000-0000-0000493E0000}"/>
    <cellStyle name="標準 2 2 2 4 2 2 4" xfId="15930" xr:uid="{00000000-0005-0000-0000-00004A3E0000}"/>
    <cellStyle name="標準 2 2 2 4 2 2 5" xfId="15931" xr:uid="{00000000-0005-0000-0000-00004B3E0000}"/>
    <cellStyle name="標準 2 2 2 4 2 3" xfId="15932" xr:uid="{00000000-0005-0000-0000-00004C3E0000}"/>
    <cellStyle name="標準 2 2 2 4 2 3 2" xfId="15933" xr:uid="{00000000-0005-0000-0000-00004D3E0000}"/>
    <cellStyle name="標準 2 2 2 4 2 3 3" xfId="15934" xr:uid="{00000000-0005-0000-0000-00004E3E0000}"/>
    <cellStyle name="標準 2 2 2 4 2 3 4" xfId="15935" xr:uid="{00000000-0005-0000-0000-00004F3E0000}"/>
    <cellStyle name="標準 2 2 2 4 2 4" xfId="15936" xr:uid="{00000000-0005-0000-0000-0000503E0000}"/>
    <cellStyle name="標準 2 2 2 4 2 5" xfId="15937" xr:uid="{00000000-0005-0000-0000-0000513E0000}"/>
    <cellStyle name="標準 2 2 2 4 2 6" xfId="15938" xr:uid="{00000000-0005-0000-0000-0000523E0000}"/>
    <cellStyle name="標準 2 2 2 4 3" xfId="15939" xr:uid="{00000000-0005-0000-0000-0000533E0000}"/>
    <cellStyle name="標準 2 2 2 4 3 2" xfId="15940" xr:uid="{00000000-0005-0000-0000-0000543E0000}"/>
    <cellStyle name="標準 2 2 2 4 3 2 2" xfId="15941" xr:uid="{00000000-0005-0000-0000-0000553E0000}"/>
    <cellStyle name="標準 2 2 2 4 3 2 3" xfId="15942" xr:uid="{00000000-0005-0000-0000-0000563E0000}"/>
    <cellStyle name="標準 2 2 2 4 3 2 4" xfId="15943" xr:uid="{00000000-0005-0000-0000-0000573E0000}"/>
    <cellStyle name="標準 2 2 2 4 3 3" xfId="15944" xr:uid="{00000000-0005-0000-0000-0000583E0000}"/>
    <cellStyle name="標準 2 2 2 4 3 4" xfId="15945" xr:uid="{00000000-0005-0000-0000-0000593E0000}"/>
    <cellStyle name="標準 2 2 2 4 3 5" xfId="15946" xr:uid="{00000000-0005-0000-0000-00005A3E0000}"/>
    <cellStyle name="標準 2 2 2 4 4" xfId="15947" xr:uid="{00000000-0005-0000-0000-00005B3E0000}"/>
    <cellStyle name="標準 2 2 2 4 4 2" xfId="15948" xr:uid="{00000000-0005-0000-0000-00005C3E0000}"/>
    <cellStyle name="標準 2 2 2 4 4 3" xfId="15949" xr:uid="{00000000-0005-0000-0000-00005D3E0000}"/>
    <cellStyle name="標準 2 2 2 4 4 4" xfId="15950" xr:uid="{00000000-0005-0000-0000-00005E3E0000}"/>
    <cellStyle name="標準 2 2 2 4 5" xfId="15951" xr:uid="{00000000-0005-0000-0000-00005F3E0000}"/>
    <cellStyle name="標準 2 2 2 4 5 2" xfId="15952" xr:uid="{00000000-0005-0000-0000-0000603E0000}"/>
    <cellStyle name="標準 2 2 2 4 5 3" xfId="15953" xr:uid="{00000000-0005-0000-0000-0000613E0000}"/>
    <cellStyle name="標準 2 2 2 4 5 4" xfId="15954" xr:uid="{00000000-0005-0000-0000-0000623E0000}"/>
    <cellStyle name="標準 2 2 2 4 6" xfId="15955" xr:uid="{00000000-0005-0000-0000-0000633E0000}"/>
    <cellStyle name="標準 2 2 2 4 7" xfId="15956" xr:uid="{00000000-0005-0000-0000-0000643E0000}"/>
    <cellStyle name="標準 2 2 2 4 8" xfId="15957" xr:uid="{00000000-0005-0000-0000-0000653E0000}"/>
    <cellStyle name="標準 2 2 2 5" xfId="15958" xr:uid="{00000000-0005-0000-0000-0000663E0000}"/>
    <cellStyle name="標準 2 2 2 5 2" xfId="15959" xr:uid="{00000000-0005-0000-0000-0000673E0000}"/>
    <cellStyle name="標準 2 2 2 5 2 2" xfId="15960" xr:uid="{00000000-0005-0000-0000-0000683E0000}"/>
    <cellStyle name="標準 2 2 2 5 2 2 2" xfId="15961" xr:uid="{00000000-0005-0000-0000-0000693E0000}"/>
    <cellStyle name="標準 2 2 2 5 2 2 2 2" xfId="15962" xr:uid="{00000000-0005-0000-0000-00006A3E0000}"/>
    <cellStyle name="標準 2 2 2 5 2 2 2 3" xfId="15963" xr:uid="{00000000-0005-0000-0000-00006B3E0000}"/>
    <cellStyle name="標準 2 2 2 5 2 2 2 4" xfId="15964" xr:uid="{00000000-0005-0000-0000-00006C3E0000}"/>
    <cellStyle name="標準 2 2 2 5 2 2 3" xfId="15965" xr:uid="{00000000-0005-0000-0000-00006D3E0000}"/>
    <cellStyle name="標準 2 2 2 5 2 2 4" xfId="15966" xr:uid="{00000000-0005-0000-0000-00006E3E0000}"/>
    <cellStyle name="標準 2 2 2 5 2 2 5" xfId="15967" xr:uid="{00000000-0005-0000-0000-00006F3E0000}"/>
    <cellStyle name="標準 2 2 2 5 2 3" xfId="15968" xr:uid="{00000000-0005-0000-0000-0000703E0000}"/>
    <cellStyle name="標準 2 2 2 5 2 3 2" xfId="15969" xr:uid="{00000000-0005-0000-0000-0000713E0000}"/>
    <cellStyle name="標準 2 2 2 5 2 3 3" xfId="15970" xr:uid="{00000000-0005-0000-0000-0000723E0000}"/>
    <cellStyle name="標準 2 2 2 5 2 3 4" xfId="15971" xr:uid="{00000000-0005-0000-0000-0000733E0000}"/>
    <cellStyle name="標準 2 2 2 5 2 4" xfId="15972" xr:uid="{00000000-0005-0000-0000-0000743E0000}"/>
    <cellStyle name="標準 2 2 2 5 2 5" xfId="15973" xr:uid="{00000000-0005-0000-0000-0000753E0000}"/>
    <cellStyle name="標準 2 2 2 5 2 6" xfId="15974" xr:uid="{00000000-0005-0000-0000-0000763E0000}"/>
    <cellStyle name="標準 2 2 2 5 3" xfId="15975" xr:uid="{00000000-0005-0000-0000-0000773E0000}"/>
    <cellStyle name="標準 2 2 2 5 3 2" xfId="15976" xr:uid="{00000000-0005-0000-0000-0000783E0000}"/>
    <cellStyle name="標準 2 2 2 5 3 2 2" xfId="15977" xr:uid="{00000000-0005-0000-0000-0000793E0000}"/>
    <cellStyle name="標準 2 2 2 5 3 2 3" xfId="15978" xr:uid="{00000000-0005-0000-0000-00007A3E0000}"/>
    <cellStyle name="標準 2 2 2 5 3 2 4" xfId="15979" xr:uid="{00000000-0005-0000-0000-00007B3E0000}"/>
    <cellStyle name="標準 2 2 2 5 3 3" xfId="15980" xr:uid="{00000000-0005-0000-0000-00007C3E0000}"/>
    <cellStyle name="標準 2 2 2 5 3 4" xfId="15981" xr:uid="{00000000-0005-0000-0000-00007D3E0000}"/>
    <cellStyle name="標準 2 2 2 5 3 5" xfId="15982" xr:uid="{00000000-0005-0000-0000-00007E3E0000}"/>
    <cellStyle name="標準 2 2 2 5 4" xfId="15983" xr:uid="{00000000-0005-0000-0000-00007F3E0000}"/>
    <cellStyle name="標準 2 2 2 5 4 2" xfId="15984" xr:uid="{00000000-0005-0000-0000-0000803E0000}"/>
    <cellStyle name="標準 2 2 2 5 4 3" xfId="15985" xr:uid="{00000000-0005-0000-0000-0000813E0000}"/>
    <cellStyle name="標準 2 2 2 5 4 4" xfId="15986" xr:uid="{00000000-0005-0000-0000-0000823E0000}"/>
    <cellStyle name="標準 2 2 2 5 5" xfId="15987" xr:uid="{00000000-0005-0000-0000-0000833E0000}"/>
    <cellStyle name="標準 2 2 2 5 5 2" xfId="15988" xr:uid="{00000000-0005-0000-0000-0000843E0000}"/>
    <cellStyle name="標準 2 2 2 5 5 3" xfId="15989" xr:uid="{00000000-0005-0000-0000-0000853E0000}"/>
    <cellStyle name="標準 2 2 2 5 5 4" xfId="15990" xr:uid="{00000000-0005-0000-0000-0000863E0000}"/>
    <cellStyle name="標準 2 2 2 5 6" xfId="15991" xr:uid="{00000000-0005-0000-0000-0000873E0000}"/>
    <cellStyle name="標準 2 2 2 5 7" xfId="15992" xr:uid="{00000000-0005-0000-0000-0000883E0000}"/>
    <cellStyle name="標準 2 2 2 5 8" xfId="15993" xr:uid="{00000000-0005-0000-0000-0000893E0000}"/>
    <cellStyle name="標準 2 2 2 6" xfId="15994" xr:uid="{00000000-0005-0000-0000-00008A3E0000}"/>
    <cellStyle name="標準 2 2 2 6 2" xfId="15995" xr:uid="{00000000-0005-0000-0000-00008B3E0000}"/>
    <cellStyle name="標準 2 2 2 6 2 2" xfId="15996" xr:uid="{00000000-0005-0000-0000-00008C3E0000}"/>
    <cellStyle name="標準 2 2 2 6 2 2 2" xfId="15997" xr:uid="{00000000-0005-0000-0000-00008D3E0000}"/>
    <cellStyle name="標準 2 2 2 6 2 2 3" xfId="15998" xr:uid="{00000000-0005-0000-0000-00008E3E0000}"/>
    <cellStyle name="標準 2 2 2 6 2 2 4" xfId="15999" xr:uid="{00000000-0005-0000-0000-00008F3E0000}"/>
    <cellStyle name="標準 2 2 2 6 2 3" xfId="16000" xr:uid="{00000000-0005-0000-0000-0000903E0000}"/>
    <cellStyle name="標準 2 2 2 6 2 4" xfId="16001" xr:uid="{00000000-0005-0000-0000-0000913E0000}"/>
    <cellStyle name="標準 2 2 2 6 2 5" xfId="16002" xr:uid="{00000000-0005-0000-0000-0000923E0000}"/>
    <cellStyle name="標準 2 2 2 6 3" xfId="16003" xr:uid="{00000000-0005-0000-0000-0000933E0000}"/>
    <cellStyle name="標準 2 2 2 6 3 2" xfId="16004" xr:uid="{00000000-0005-0000-0000-0000943E0000}"/>
    <cellStyle name="標準 2 2 2 6 3 3" xfId="16005" xr:uid="{00000000-0005-0000-0000-0000953E0000}"/>
    <cellStyle name="標準 2 2 2 6 3 4" xfId="16006" xr:uid="{00000000-0005-0000-0000-0000963E0000}"/>
    <cellStyle name="標準 2 2 2 6 4" xfId="16007" xr:uid="{00000000-0005-0000-0000-0000973E0000}"/>
    <cellStyle name="標準 2 2 2 6 5" xfId="16008" xr:uid="{00000000-0005-0000-0000-0000983E0000}"/>
    <cellStyle name="標準 2 2 2 6 6" xfId="16009" xr:uid="{00000000-0005-0000-0000-0000993E0000}"/>
    <cellStyle name="標準 2 2 2 7" xfId="16010" xr:uid="{00000000-0005-0000-0000-00009A3E0000}"/>
    <cellStyle name="標準 2 2 2 7 2" xfId="16011" xr:uid="{00000000-0005-0000-0000-00009B3E0000}"/>
    <cellStyle name="標準 2 2 2 7 2 2" xfId="16012" xr:uid="{00000000-0005-0000-0000-00009C3E0000}"/>
    <cellStyle name="標準 2 2 2 7 2 3" xfId="16013" xr:uid="{00000000-0005-0000-0000-00009D3E0000}"/>
    <cellStyle name="標準 2 2 2 7 2 4" xfId="16014" xr:uid="{00000000-0005-0000-0000-00009E3E0000}"/>
    <cellStyle name="標準 2 2 2 7 3" xfId="16015" xr:uid="{00000000-0005-0000-0000-00009F3E0000}"/>
    <cellStyle name="標準 2 2 2 7 4" xfId="16016" xr:uid="{00000000-0005-0000-0000-0000A03E0000}"/>
    <cellStyle name="標準 2 2 2 7 5" xfId="16017" xr:uid="{00000000-0005-0000-0000-0000A13E0000}"/>
    <cellStyle name="標準 2 2 2 8" xfId="16018" xr:uid="{00000000-0005-0000-0000-0000A23E0000}"/>
    <cellStyle name="標準 2 2 2 8 2" xfId="16019" xr:uid="{00000000-0005-0000-0000-0000A33E0000}"/>
    <cellStyle name="標準 2 2 2 8 2 2" xfId="16020" xr:uid="{00000000-0005-0000-0000-0000A43E0000}"/>
    <cellStyle name="標準 2 2 2 8 2 3" xfId="16021" xr:uid="{00000000-0005-0000-0000-0000A53E0000}"/>
    <cellStyle name="標準 2 2 2 8 2 4" xfId="16022" xr:uid="{00000000-0005-0000-0000-0000A63E0000}"/>
    <cellStyle name="標準 2 2 2 8 3" xfId="16023" xr:uid="{00000000-0005-0000-0000-0000A73E0000}"/>
    <cellStyle name="標準 2 2 2 8 4" xfId="16024" xr:uid="{00000000-0005-0000-0000-0000A83E0000}"/>
    <cellStyle name="標準 2 2 2 8 5" xfId="16025" xr:uid="{00000000-0005-0000-0000-0000A93E0000}"/>
    <cellStyle name="標準 2 2 2 9" xfId="16026" xr:uid="{00000000-0005-0000-0000-0000AA3E0000}"/>
    <cellStyle name="標準 2 2 2 9 2" xfId="16027" xr:uid="{00000000-0005-0000-0000-0000AB3E0000}"/>
    <cellStyle name="標準 2 2 2 9 3" xfId="16028" xr:uid="{00000000-0005-0000-0000-0000AC3E0000}"/>
    <cellStyle name="標準 2 2 2 9 4" xfId="16029" xr:uid="{00000000-0005-0000-0000-0000AD3E0000}"/>
    <cellStyle name="標準 2 2 3" xfId="16030" xr:uid="{00000000-0005-0000-0000-0000AE3E0000}"/>
    <cellStyle name="標準 2 2 3 10" xfId="16031" xr:uid="{00000000-0005-0000-0000-0000AF3E0000}"/>
    <cellStyle name="標準 2 2 3 10 2" xfId="16032" xr:uid="{00000000-0005-0000-0000-0000B03E0000}"/>
    <cellStyle name="標準 2 2 3 10 3" xfId="16033" xr:uid="{00000000-0005-0000-0000-0000B13E0000}"/>
    <cellStyle name="標準 2 2 3 10 4" xfId="16034" xr:uid="{00000000-0005-0000-0000-0000B23E0000}"/>
    <cellStyle name="標準 2 2 3 11" xfId="16035" xr:uid="{00000000-0005-0000-0000-0000B33E0000}"/>
    <cellStyle name="標準 2 2 3 12" xfId="16036" xr:uid="{00000000-0005-0000-0000-0000B43E0000}"/>
    <cellStyle name="標準 2 2 3 13" xfId="16037" xr:uid="{00000000-0005-0000-0000-0000B53E0000}"/>
    <cellStyle name="標準 2 2 3 2" xfId="16038" xr:uid="{00000000-0005-0000-0000-0000B63E0000}"/>
    <cellStyle name="標準 2 2 3 2 10" xfId="16039" xr:uid="{00000000-0005-0000-0000-0000B73E0000}"/>
    <cellStyle name="標準 2 2 3 2 2" xfId="16040" xr:uid="{00000000-0005-0000-0000-0000B83E0000}"/>
    <cellStyle name="標準 2 2 3 2 2 2" xfId="16041" xr:uid="{00000000-0005-0000-0000-0000B93E0000}"/>
    <cellStyle name="標準 2 2 3 2 2 2 2" xfId="16042" xr:uid="{00000000-0005-0000-0000-0000BA3E0000}"/>
    <cellStyle name="標準 2 2 3 2 2 2 2 2" xfId="16043" xr:uid="{00000000-0005-0000-0000-0000BB3E0000}"/>
    <cellStyle name="標準 2 2 3 2 2 2 2 2 2" xfId="16044" xr:uid="{00000000-0005-0000-0000-0000BC3E0000}"/>
    <cellStyle name="標準 2 2 3 2 2 2 2 2 3" xfId="16045" xr:uid="{00000000-0005-0000-0000-0000BD3E0000}"/>
    <cellStyle name="標準 2 2 3 2 2 2 2 2 4" xfId="16046" xr:uid="{00000000-0005-0000-0000-0000BE3E0000}"/>
    <cellStyle name="標準 2 2 3 2 2 2 2 3" xfId="16047" xr:uid="{00000000-0005-0000-0000-0000BF3E0000}"/>
    <cellStyle name="標準 2 2 3 2 2 2 2 4" xfId="16048" xr:uid="{00000000-0005-0000-0000-0000C03E0000}"/>
    <cellStyle name="標準 2 2 3 2 2 2 2 5" xfId="16049" xr:uid="{00000000-0005-0000-0000-0000C13E0000}"/>
    <cellStyle name="標準 2 2 3 2 2 2 3" xfId="16050" xr:uid="{00000000-0005-0000-0000-0000C23E0000}"/>
    <cellStyle name="標準 2 2 3 2 2 2 3 2" xfId="16051" xr:uid="{00000000-0005-0000-0000-0000C33E0000}"/>
    <cellStyle name="標準 2 2 3 2 2 2 3 3" xfId="16052" xr:uid="{00000000-0005-0000-0000-0000C43E0000}"/>
    <cellStyle name="標準 2 2 3 2 2 2 3 4" xfId="16053" xr:uid="{00000000-0005-0000-0000-0000C53E0000}"/>
    <cellStyle name="標準 2 2 3 2 2 2 4" xfId="16054" xr:uid="{00000000-0005-0000-0000-0000C63E0000}"/>
    <cellStyle name="標準 2 2 3 2 2 2 5" xfId="16055" xr:uid="{00000000-0005-0000-0000-0000C73E0000}"/>
    <cellStyle name="標準 2 2 3 2 2 2 6" xfId="16056" xr:uid="{00000000-0005-0000-0000-0000C83E0000}"/>
    <cellStyle name="標準 2 2 3 2 2 3" xfId="16057" xr:uid="{00000000-0005-0000-0000-0000C93E0000}"/>
    <cellStyle name="標準 2 2 3 2 2 3 2" xfId="16058" xr:uid="{00000000-0005-0000-0000-0000CA3E0000}"/>
    <cellStyle name="標準 2 2 3 2 2 3 2 2" xfId="16059" xr:uid="{00000000-0005-0000-0000-0000CB3E0000}"/>
    <cellStyle name="標準 2 2 3 2 2 3 2 3" xfId="16060" xr:uid="{00000000-0005-0000-0000-0000CC3E0000}"/>
    <cellStyle name="標準 2 2 3 2 2 3 2 4" xfId="16061" xr:uid="{00000000-0005-0000-0000-0000CD3E0000}"/>
    <cellStyle name="標準 2 2 3 2 2 3 3" xfId="16062" xr:uid="{00000000-0005-0000-0000-0000CE3E0000}"/>
    <cellStyle name="標準 2 2 3 2 2 3 4" xfId="16063" xr:uid="{00000000-0005-0000-0000-0000CF3E0000}"/>
    <cellStyle name="標準 2 2 3 2 2 3 5" xfId="16064" xr:uid="{00000000-0005-0000-0000-0000D03E0000}"/>
    <cellStyle name="標準 2 2 3 2 2 4" xfId="16065" xr:uid="{00000000-0005-0000-0000-0000D13E0000}"/>
    <cellStyle name="標準 2 2 3 2 2 4 2" xfId="16066" xr:uid="{00000000-0005-0000-0000-0000D23E0000}"/>
    <cellStyle name="標準 2 2 3 2 2 4 3" xfId="16067" xr:uid="{00000000-0005-0000-0000-0000D33E0000}"/>
    <cellStyle name="標準 2 2 3 2 2 4 4" xfId="16068" xr:uid="{00000000-0005-0000-0000-0000D43E0000}"/>
    <cellStyle name="標準 2 2 3 2 2 5" xfId="16069" xr:uid="{00000000-0005-0000-0000-0000D53E0000}"/>
    <cellStyle name="標準 2 2 3 2 2 5 2" xfId="16070" xr:uid="{00000000-0005-0000-0000-0000D63E0000}"/>
    <cellStyle name="標準 2 2 3 2 2 5 3" xfId="16071" xr:uid="{00000000-0005-0000-0000-0000D73E0000}"/>
    <cellStyle name="標準 2 2 3 2 2 5 4" xfId="16072" xr:uid="{00000000-0005-0000-0000-0000D83E0000}"/>
    <cellStyle name="標準 2 2 3 2 2 6" xfId="16073" xr:uid="{00000000-0005-0000-0000-0000D93E0000}"/>
    <cellStyle name="標準 2 2 3 2 2 7" xfId="16074" xr:uid="{00000000-0005-0000-0000-0000DA3E0000}"/>
    <cellStyle name="標準 2 2 3 2 2 8" xfId="16075" xr:uid="{00000000-0005-0000-0000-0000DB3E0000}"/>
    <cellStyle name="標準 2 2 3 2 3" xfId="16076" xr:uid="{00000000-0005-0000-0000-0000DC3E0000}"/>
    <cellStyle name="標準 2 2 3 2 3 2" xfId="16077" xr:uid="{00000000-0005-0000-0000-0000DD3E0000}"/>
    <cellStyle name="標準 2 2 3 2 3 2 2" xfId="16078" xr:uid="{00000000-0005-0000-0000-0000DE3E0000}"/>
    <cellStyle name="標準 2 2 3 2 3 2 2 2" xfId="16079" xr:uid="{00000000-0005-0000-0000-0000DF3E0000}"/>
    <cellStyle name="標準 2 2 3 2 3 2 2 2 2" xfId="16080" xr:uid="{00000000-0005-0000-0000-0000E03E0000}"/>
    <cellStyle name="標準 2 2 3 2 3 2 2 2 3" xfId="16081" xr:uid="{00000000-0005-0000-0000-0000E13E0000}"/>
    <cellStyle name="標準 2 2 3 2 3 2 2 2 4" xfId="16082" xr:uid="{00000000-0005-0000-0000-0000E23E0000}"/>
    <cellStyle name="標準 2 2 3 2 3 2 2 3" xfId="16083" xr:uid="{00000000-0005-0000-0000-0000E33E0000}"/>
    <cellStyle name="標準 2 2 3 2 3 2 2 4" xfId="16084" xr:uid="{00000000-0005-0000-0000-0000E43E0000}"/>
    <cellStyle name="標準 2 2 3 2 3 2 2 5" xfId="16085" xr:uid="{00000000-0005-0000-0000-0000E53E0000}"/>
    <cellStyle name="標準 2 2 3 2 3 2 3" xfId="16086" xr:uid="{00000000-0005-0000-0000-0000E63E0000}"/>
    <cellStyle name="標準 2 2 3 2 3 2 3 2" xfId="16087" xr:uid="{00000000-0005-0000-0000-0000E73E0000}"/>
    <cellStyle name="標準 2 2 3 2 3 2 3 3" xfId="16088" xr:uid="{00000000-0005-0000-0000-0000E83E0000}"/>
    <cellStyle name="標準 2 2 3 2 3 2 3 4" xfId="16089" xr:uid="{00000000-0005-0000-0000-0000E93E0000}"/>
    <cellStyle name="標準 2 2 3 2 3 2 4" xfId="16090" xr:uid="{00000000-0005-0000-0000-0000EA3E0000}"/>
    <cellStyle name="標準 2 2 3 2 3 2 5" xfId="16091" xr:uid="{00000000-0005-0000-0000-0000EB3E0000}"/>
    <cellStyle name="標準 2 2 3 2 3 2 6" xfId="16092" xr:uid="{00000000-0005-0000-0000-0000EC3E0000}"/>
    <cellStyle name="標準 2 2 3 2 3 3" xfId="16093" xr:uid="{00000000-0005-0000-0000-0000ED3E0000}"/>
    <cellStyle name="標準 2 2 3 2 3 3 2" xfId="16094" xr:uid="{00000000-0005-0000-0000-0000EE3E0000}"/>
    <cellStyle name="標準 2 2 3 2 3 3 2 2" xfId="16095" xr:uid="{00000000-0005-0000-0000-0000EF3E0000}"/>
    <cellStyle name="標準 2 2 3 2 3 3 2 3" xfId="16096" xr:uid="{00000000-0005-0000-0000-0000F03E0000}"/>
    <cellStyle name="標準 2 2 3 2 3 3 2 4" xfId="16097" xr:uid="{00000000-0005-0000-0000-0000F13E0000}"/>
    <cellStyle name="標準 2 2 3 2 3 3 3" xfId="16098" xr:uid="{00000000-0005-0000-0000-0000F23E0000}"/>
    <cellStyle name="標準 2 2 3 2 3 3 4" xfId="16099" xr:uid="{00000000-0005-0000-0000-0000F33E0000}"/>
    <cellStyle name="標準 2 2 3 2 3 3 5" xfId="16100" xr:uid="{00000000-0005-0000-0000-0000F43E0000}"/>
    <cellStyle name="標準 2 2 3 2 3 4" xfId="16101" xr:uid="{00000000-0005-0000-0000-0000F53E0000}"/>
    <cellStyle name="標準 2 2 3 2 3 4 2" xfId="16102" xr:uid="{00000000-0005-0000-0000-0000F63E0000}"/>
    <cellStyle name="標準 2 2 3 2 3 4 3" xfId="16103" xr:uid="{00000000-0005-0000-0000-0000F73E0000}"/>
    <cellStyle name="標準 2 2 3 2 3 4 4" xfId="16104" xr:uid="{00000000-0005-0000-0000-0000F83E0000}"/>
    <cellStyle name="標準 2 2 3 2 3 5" xfId="16105" xr:uid="{00000000-0005-0000-0000-0000F93E0000}"/>
    <cellStyle name="標準 2 2 3 2 3 5 2" xfId="16106" xr:uid="{00000000-0005-0000-0000-0000FA3E0000}"/>
    <cellStyle name="標準 2 2 3 2 3 5 3" xfId="16107" xr:uid="{00000000-0005-0000-0000-0000FB3E0000}"/>
    <cellStyle name="標準 2 2 3 2 3 5 4" xfId="16108" xr:uid="{00000000-0005-0000-0000-0000FC3E0000}"/>
    <cellStyle name="標準 2 2 3 2 3 6" xfId="16109" xr:uid="{00000000-0005-0000-0000-0000FD3E0000}"/>
    <cellStyle name="標準 2 2 3 2 3 7" xfId="16110" xr:uid="{00000000-0005-0000-0000-0000FE3E0000}"/>
    <cellStyle name="標準 2 2 3 2 3 8" xfId="16111" xr:uid="{00000000-0005-0000-0000-0000FF3E0000}"/>
    <cellStyle name="標準 2 2 3 2 4" xfId="16112" xr:uid="{00000000-0005-0000-0000-0000003F0000}"/>
    <cellStyle name="標準 2 2 3 2 4 2" xfId="16113" xr:uid="{00000000-0005-0000-0000-0000013F0000}"/>
    <cellStyle name="標準 2 2 3 2 4 2 2" xfId="16114" xr:uid="{00000000-0005-0000-0000-0000023F0000}"/>
    <cellStyle name="標準 2 2 3 2 4 2 2 2" xfId="16115" xr:uid="{00000000-0005-0000-0000-0000033F0000}"/>
    <cellStyle name="標準 2 2 3 2 4 2 2 3" xfId="16116" xr:uid="{00000000-0005-0000-0000-0000043F0000}"/>
    <cellStyle name="標準 2 2 3 2 4 2 2 4" xfId="16117" xr:uid="{00000000-0005-0000-0000-0000053F0000}"/>
    <cellStyle name="標準 2 2 3 2 4 2 3" xfId="16118" xr:uid="{00000000-0005-0000-0000-0000063F0000}"/>
    <cellStyle name="標準 2 2 3 2 4 2 4" xfId="16119" xr:uid="{00000000-0005-0000-0000-0000073F0000}"/>
    <cellStyle name="標準 2 2 3 2 4 2 5" xfId="16120" xr:uid="{00000000-0005-0000-0000-0000083F0000}"/>
    <cellStyle name="標準 2 2 3 2 4 3" xfId="16121" xr:uid="{00000000-0005-0000-0000-0000093F0000}"/>
    <cellStyle name="標準 2 2 3 2 4 3 2" xfId="16122" xr:uid="{00000000-0005-0000-0000-00000A3F0000}"/>
    <cellStyle name="標準 2 2 3 2 4 3 3" xfId="16123" xr:uid="{00000000-0005-0000-0000-00000B3F0000}"/>
    <cellStyle name="標準 2 2 3 2 4 3 4" xfId="16124" xr:uid="{00000000-0005-0000-0000-00000C3F0000}"/>
    <cellStyle name="標準 2 2 3 2 4 4" xfId="16125" xr:uid="{00000000-0005-0000-0000-00000D3F0000}"/>
    <cellStyle name="標準 2 2 3 2 4 5" xfId="16126" xr:uid="{00000000-0005-0000-0000-00000E3F0000}"/>
    <cellStyle name="標準 2 2 3 2 4 6" xfId="16127" xr:uid="{00000000-0005-0000-0000-00000F3F0000}"/>
    <cellStyle name="標準 2 2 3 2 5" xfId="16128" xr:uid="{00000000-0005-0000-0000-0000103F0000}"/>
    <cellStyle name="標準 2 2 3 2 5 2" xfId="16129" xr:uid="{00000000-0005-0000-0000-0000113F0000}"/>
    <cellStyle name="標準 2 2 3 2 5 2 2" xfId="16130" xr:uid="{00000000-0005-0000-0000-0000123F0000}"/>
    <cellStyle name="標準 2 2 3 2 5 2 3" xfId="16131" xr:uid="{00000000-0005-0000-0000-0000133F0000}"/>
    <cellStyle name="標準 2 2 3 2 5 2 4" xfId="16132" xr:uid="{00000000-0005-0000-0000-0000143F0000}"/>
    <cellStyle name="標準 2 2 3 2 5 3" xfId="16133" xr:uid="{00000000-0005-0000-0000-0000153F0000}"/>
    <cellStyle name="標準 2 2 3 2 5 4" xfId="16134" xr:uid="{00000000-0005-0000-0000-0000163F0000}"/>
    <cellStyle name="標準 2 2 3 2 5 5" xfId="16135" xr:uid="{00000000-0005-0000-0000-0000173F0000}"/>
    <cellStyle name="標準 2 2 3 2 6" xfId="16136" xr:uid="{00000000-0005-0000-0000-0000183F0000}"/>
    <cellStyle name="標準 2 2 3 2 6 2" xfId="16137" xr:uid="{00000000-0005-0000-0000-0000193F0000}"/>
    <cellStyle name="標準 2 2 3 2 6 3" xfId="16138" xr:uid="{00000000-0005-0000-0000-00001A3F0000}"/>
    <cellStyle name="標準 2 2 3 2 6 4" xfId="16139" xr:uid="{00000000-0005-0000-0000-00001B3F0000}"/>
    <cellStyle name="標準 2 2 3 2 7" xfId="16140" xr:uid="{00000000-0005-0000-0000-00001C3F0000}"/>
    <cellStyle name="標準 2 2 3 2 7 2" xfId="16141" xr:uid="{00000000-0005-0000-0000-00001D3F0000}"/>
    <cellStyle name="標準 2 2 3 2 7 3" xfId="16142" xr:uid="{00000000-0005-0000-0000-00001E3F0000}"/>
    <cellStyle name="標準 2 2 3 2 7 4" xfId="16143" xr:uid="{00000000-0005-0000-0000-00001F3F0000}"/>
    <cellStyle name="標準 2 2 3 2 8" xfId="16144" xr:uid="{00000000-0005-0000-0000-0000203F0000}"/>
    <cellStyle name="標準 2 2 3 2 9" xfId="16145" xr:uid="{00000000-0005-0000-0000-0000213F0000}"/>
    <cellStyle name="標準 2 2 3 3" xfId="16146" xr:uid="{00000000-0005-0000-0000-0000223F0000}"/>
    <cellStyle name="標準 2 2 3 3 2" xfId="16147" xr:uid="{00000000-0005-0000-0000-0000233F0000}"/>
    <cellStyle name="標準 2 2 3 3 2 2" xfId="16148" xr:uid="{00000000-0005-0000-0000-0000243F0000}"/>
    <cellStyle name="標準 2 2 3 3 2 2 2" xfId="16149" xr:uid="{00000000-0005-0000-0000-0000253F0000}"/>
    <cellStyle name="標準 2 2 3 3 2 2 2 2" xfId="16150" xr:uid="{00000000-0005-0000-0000-0000263F0000}"/>
    <cellStyle name="標準 2 2 3 3 2 2 2 3" xfId="16151" xr:uid="{00000000-0005-0000-0000-0000273F0000}"/>
    <cellStyle name="標準 2 2 3 3 2 2 2 4" xfId="16152" xr:uid="{00000000-0005-0000-0000-0000283F0000}"/>
    <cellStyle name="標準 2 2 3 3 2 2 3" xfId="16153" xr:uid="{00000000-0005-0000-0000-0000293F0000}"/>
    <cellStyle name="標準 2 2 3 3 2 2 4" xfId="16154" xr:uid="{00000000-0005-0000-0000-00002A3F0000}"/>
    <cellStyle name="標準 2 2 3 3 2 2 5" xfId="16155" xr:uid="{00000000-0005-0000-0000-00002B3F0000}"/>
    <cellStyle name="標準 2 2 3 3 2 3" xfId="16156" xr:uid="{00000000-0005-0000-0000-00002C3F0000}"/>
    <cellStyle name="標準 2 2 3 3 2 3 2" xfId="16157" xr:uid="{00000000-0005-0000-0000-00002D3F0000}"/>
    <cellStyle name="標準 2 2 3 3 2 3 3" xfId="16158" xr:uid="{00000000-0005-0000-0000-00002E3F0000}"/>
    <cellStyle name="標準 2 2 3 3 2 3 4" xfId="16159" xr:uid="{00000000-0005-0000-0000-00002F3F0000}"/>
    <cellStyle name="標準 2 2 3 3 2 4" xfId="16160" xr:uid="{00000000-0005-0000-0000-0000303F0000}"/>
    <cellStyle name="標準 2 2 3 3 2 5" xfId="16161" xr:uid="{00000000-0005-0000-0000-0000313F0000}"/>
    <cellStyle name="標準 2 2 3 3 2 6" xfId="16162" xr:uid="{00000000-0005-0000-0000-0000323F0000}"/>
    <cellStyle name="標準 2 2 3 3 3" xfId="16163" xr:uid="{00000000-0005-0000-0000-0000333F0000}"/>
    <cellStyle name="標準 2 2 3 3 3 2" xfId="16164" xr:uid="{00000000-0005-0000-0000-0000343F0000}"/>
    <cellStyle name="標準 2 2 3 3 3 2 2" xfId="16165" xr:uid="{00000000-0005-0000-0000-0000353F0000}"/>
    <cellStyle name="標準 2 2 3 3 3 2 3" xfId="16166" xr:uid="{00000000-0005-0000-0000-0000363F0000}"/>
    <cellStyle name="標準 2 2 3 3 3 2 4" xfId="16167" xr:uid="{00000000-0005-0000-0000-0000373F0000}"/>
    <cellStyle name="標準 2 2 3 3 3 3" xfId="16168" xr:uid="{00000000-0005-0000-0000-0000383F0000}"/>
    <cellStyle name="標準 2 2 3 3 3 4" xfId="16169" xr:uid="{00000000-0005-0000-0000-0000393F0000}"/>
    <cellStyle name="標準 2 2 3 3 3 5" xfId="16170" xr:uid="{00000000-0005-0000-0000-00003A3F0000}"/>
    <cellStyle name="標準 2 2 3 3 4" xfId="16171" xr:uid="{00000000-0005-0000-0000-00003B3F0000}"/>
    <cellStyle name="標準 2 2 3 3 4 2" xfId="16172" xr:uid="{00000000-0005-0000-0000-00003C3F0000}"/>
    <cellStyle name="標準 2 2 3 3 4 3" xfId="16173" xr:uid="{00000000-0005-0000-0000-00003D3F0000}"/>
    <cellStyle name="標準 2 2 3 3 4 4" xfId="16174" xr:uid="{00000000-0005-0000-0000-00003E3F0000}"/>
    <cellStyle name="標準 2 2 3 3 5" xfId="16175" xr:uid="{00000000-0005-0000-0000-00003F3F0000}"/>
    <cellStyle name="標準 2 2 3 3 5 2" xfId="16176" xr:uid="{00000000-0005-0000-0000-0000403F0000}"/>
    <cellStyle name="標準 2 2 3 3 5 3" xfId="16177" xr:uid="{00000000-0005-0000-0000-0000413F0000}"/>
    <cellStyle name="標準 2 2 3 3 5 4" xfId="16178" xr:uid="{00000000-0005-0000-0000-0000423F0000}"/>
    <cellStyle name="標準 2 2 3 3 6" xfId="16179" xr:uid="{00000000-0005-0000-0000-0000433F0000}"/>
    <cellStyle name="標準 2 2 3 3 7" xfId="16180" xr:uid="{00000000-0005-0000-0000-0000443F0000}"/>
    <cellStyle name="標準 2 2 3 3 8" xfId="16181" xr:uid="{00000000-0005-0000-0000-0000453F0000}"/>
    <cellStyle name="標準 2 2 3 4" xfId="16182" xr:uid="{00000000-0005-0000-0000-0000463F0000}"/>
    <cellStyle name="標準 2 2 3 4 2" xfId="16183" xr:uid="{00000000-0005-0000-0000-0000473F0000}"/>
    <cellStyle name="標準 2 2 3 4 2 2" xfId="16184" xr:uid="{00000000-0005-0000-0000-0000483F0000}"/>
    <cellStyle name="標準 2 2 3 4 2 2 2" xfId="16185" xr:uid="{00000000-0005-0000-0000-0000493F0000}"/>
    <cellStyle name="標準 2 2 3 4 2 2 2 2" xfId="16186" xr:uid="{00000000-0005-0000-0000-00004A3F0000}"/>
    <cellStyle name="標準 2 2 3 4 2 2 2 3" xfId="16187" xr:uid="{00000000-0005-0000-0000-00004B3F0000}"/>
    <cellStyle name="標準 2 2 3 4 2 2 2 4" xfId="16188" xr:uid="{00000000-0005-0000-0000-00004C3F0000}"/>
    <cellStyle name="標準 2 2 3 4 2 2 3" xfId="16189" xr:uid="{00000000-0005-0000-0000-00004D3F0000}"/>
    <cellStyle name="標準 2 2 3 4 2 2 4" xfId="16190" xr:uid="{00000000-0005-0000-0000-00004E3F0000}"/>
    <cellStyle name="標準 2 2 3 4 2 2 5" xfId="16191" xr:uid="{00000000-0005-0000-0000-00004F3F0000}"/>
    <cellStyle name="標準 2 2 3 4 2 3" xfId="16192" xr:uid="{00000000-0005-0000-0000-0000503F0000}"/>
    <cellStyle name="標準 2 2 3 4 2 3 2" xfId="16193" xr:uid="{00000000-0005-0000-0000-0000513F0000}"/>
    <cellStyle name="標準 2 2 3 4 2 3 3" xfId="16194" xr:uid="{00000000-0005-0000-0000-0000523F0000}"/>
    <cellStyle name="標準 2 2 3 4 2 3 4" xfId="16195" xr:uid="{00000000-0005-0000-0000-0000533F0000}"/>
    <cellStyle name="標準 2 2 3 4 2 4" xfId="16196" xr:uid="{00000000-0005-0000-0000-0000543F0000}"/>
    <cellStyle name="標準 2 2 3 4 2 5" xfId="16197" xr:uid="{00000000-0005-0000-0000-0000553F0000}"/>
    <cellStyle name="標準 2 2 3 4 2 6" xfId="16198" xr:uid="{00000000-0005-0000-0000-0000563F0000}"/>
    <cellStyle name="標準 2 2 3 4 3" xfId="16199" xr:uid="{00000000-0005-0000-0000-0000573F0000}"/>
    <cellStyle name="標準 2 2 3 4 3 2" xfId="16200" xr:uid="{00000000-0005-0000-0000-0000583F0000}"/>
    <cellStyle name="標準 2 2 3 4 3 2 2" xfId="16201" xr:uid="{00000000-0005-0000-0000-0000593F0000}"/>
    <cellStyle name="標準 2 2 3 4 3 2 3" xfId="16202" xr:uid="{00000000-0005-0000-0000-00005A3F0000}"/>
    <cellStyle name="標準 2 2 3 4 3 2 4" xfId="16203" xr:uid="{00000000-0005-0000-0000-00005B3F0000}"/>
    <cellStyle name="標準 2 2 3 4 3 3" xfId="16204" xr:uid="{00000000-0005-0000-0000-00005C3F0000}"/>
    <cellStyle name="標準 2 2 3 4 3 4" xfId="16205" xr:uid="{00000000-0005-0000-0000-00005D3F0000}"/>
    <cellStyle name="標準 2 2 3 4 3 5" xfId="16206" xr:uid="{00000000-0005-0000-0000-00005E3F0000}"/>
    <cellStyle name="標準 2 2 3 4 4" xfId="16207" xr:uid="{00000000-0005-0000-0000-00005F3F0000}"/>
    <cellStyle name="標準 2 2 3 4 4 2" xfId="16208" xr:uid="{00000000-0005-0000-0000-0000603F0000}"/>
    <cellStyle name="標準 2 2 3 4 4 3" xfId="16209" xr:uid="{00000000-0005-0000-0000-0000613F0000}"/>
    <cellStyle name="標準 2 2 3 4 4 4" xfId="16210" xr:uid="{00000000-0005-0000-0000-0000623F0000}"/>
    <cellStyle name="標準 2 2 3 4 5" xfId="16211" xr:uid="{00000000-0005-0000-0000-0000633F0000}"/>
    <cellStyle name="標準 2 2 3 4 5 2" xfId="16212" xr:uid="{00000000-0005-0000-0000-0000643F0000}"/>
    <cellStyle name="標準 2 2 3 4 5 3" xfId="16213" xr:uid="{00000000-0005-0000-0000-0000653F0000}"/>
    <cellStyle name="標準 2 2 3 4 5 4" xfId="16214" xr:uid="{00000000-0005-0000-0000-0000663F0000}"/>
    <cellStyle name="標準 2 2 3 4 6" xfId="16215" xr:uid="{00000000-0005-0000-0000-0000673F0000}"/>
    <cellStyle name="標準 2 2 3 4 7" xfId="16216" xr:uid="{00000000-0005-0000-0000-0000683F0000}"/>
    <cellStyle name="標準 2 2 3 4 8" xfId="16217" xr:uid="{00000000-0005-0000-0000-0000693F0000}"/>
    <cellStyle name="標準 2 2 3 5" xfId="16218" xr:uid="{00000000-0005-0000-0000-00006A3F0000}"/>
    <cellStyle name="標準 2 2 3 5 2" xfId="16219" xr:uid="{00000000-0005-0000-0000-00006B3F0000}"/>
    <cellStyle name="標準 2 2 3 5 2 2" xfId="16220" xr:uid="{00000000-0005-0000-0000-00006C3F0000}"/>
    <cellStyle name="標準 2 2 3 5 2 2 2" xfId="16221" xr:uid="{00000000-0005-0000-0000-00006D3F0000}"/>
    <cellStyle name="標準 2 2 3 5 2 2 3" xfId="16222" xr:uid="{00000000-0005-0000-0000-00006E3F0000}"/>
    <cellStyle name="標準 2 2 3 5 2 2 4" xfId="16223" xr:uid="{00000000-0005-0000-0000-00006F3F0000}"/>
    <cellStyle name="標準 2 2 3 5 2 3" xfId="16224" xr:uid="{00000000-0005-0000-0000-0000703F0000}"/>
    <cellStyle name="標準 2 2 3 5 2 4" xfId="16225" xr:uid="{00000000-0005-0000-0000-0000713F0000}"/>
    <cellStyle name="標準 2 2 3 5 2 5" xfId="16226" xr:uid="{00000000-0005-0000-0000-0000723F0000}"/>
    <cellStyle name="標準 2 2 3 5 3" xfId="16227" xr:uid="{00000000-0005-0000-0000-0000733F0000}"/>
    <cellStyle name="標準 2 2 3 5 3 2" xfId="16228" xr:uid="{00000000-0005-0000-0000-0000743F0000}"/>
    <cellStyle name="標準 2 2 3 5 3 3" xfId="16229" xr:uid="{00000000-0005-0000-0000-0000753F0000}"/>
    <cellStyle name="標準 2 2 3 5 3 4" xfId="16230" xr:uid="{00000000-0005-0000-0000-0000763F0000}"/>
    <cellStyle name="標準 2 2 3 5 4" xfId="16231" xr:uid="{00000000-0005-0000-0000-0000773F0000}"/>
    <cellStyle name="標準 2 2 3 5 5" xfId="16232" xr:uid="{00000000-0005-0000-0000-0000783F0000}"/>
    <cellStyle name="標準 2 2 3 5 6" xfId="16233" xr:uid="{00000000-0005-0000-0000-0000793F0000}"/>
    <cellStyle name="標準 2 2 3 6" xfId="16234" xr:uid="{00000000-0005-0000-0000-00007A3F0000}"/>
    <cellStyle name="標準 2 2 3 6 2" xfId="16235" xr:uid="{00000000-0005-0000-0000-00007B3F0000}"/>
    <cellStyle name="標準 2 2 3 6 2 2" xfId="16236" xr:uid="{00000000-0005-0000-0000-00007C3F0000}"/>
    <cellStyle name="標準 2 2 3 6 2 3" xfId="16237" xr:uid="{00000000-0005-0000-0000-00007D3F0000}"/>
    <cellStyle name="標準 2 2 3 6 2 4" xfId="16238" xr:uid="{00000000-0005-0000-0000-00007E3F0000}"/>
    <cellStyle name="標準 2 2 3 6 3" xfId="16239" xr:uid="{00000000-0005-0000-0000-00007F3F0000}"/>
    <cellStyle name="標準 2 2 3 6 4" xfId="16240" xr:uid="{00000000-0005-0000-0000-0000803F0000}"/>
    <cellStyle name="標準 2 2 3 6 5" xfId="16241" xr:uid="{00000000-0005-0000-0000-0000813F0000}"/>
    <cellStyle name="標準 2 2 3 7" xfId="16242" xr:uid="{00000000-0005-0000-0000-0000823F0000}"/>
    <cellStyle name="標準 2 2 3 7 2" xfId="16243" xr:uid="{00000000-0005-0000-0000-0000833F0000}"/>
    <cellStyle name="標準 2 2 3 7 2 2" xfId="16244" xr:uid="{00000000-0005-0000-0000-0000843F0000}"/>
    <cellStyle name="標準 2 2 3 7 2 3" xfId="16245" xr:uid="{00000000-0005-0000-0000-0000853F0000}"/>
    <cellStyle name="標準 2 2 3 7 2 4" xfId="16246" xr:uid="{00000000-0005-0000-0000-0000863F0000}"/>
    <cellStyle name="標準 2 2 3 7 3" xfId="16247" xr:uid="{00000000-0005-0000-0000-0000873F0000}"/>
    <cellStyle name="標準 2 2 3 7 4" xfId="16248" xr:uid="{00000000-0005-0000-0000-0000883F0000}"/>
    <cellStyle name="標準 2 2 3 7 5" xfId="16249" xr:uid="{00000000-0005-0000-0000-0000893F0000}"/>
    <cellStyle name="標準 2 2 3 8" xfId="16250" xr:uid="{00000000-0005-0000-0000-00008A3F0000}"/>
    <cellStyle name="標準 2 2 3 8 2" xfId="16251" xr:uid="{00000000-0005-0000-0000-00008B3F0000}"/>
    <cellStyle name="標準 2 2 3 8 3" xfId="16252" xr:uid="{00000000-0005-0000-0000-00008C3F0000}"/>
    <cellStyle name="標準 2 2 3 8 4" xfId="16253" xr:uid="{00000000-0005-0000-0000-00008D3F0000}"/>
    <cellStyle name="標準 2 2 3 9" xfId="16254" xr:uid="{00000000-0005-0000-0000-00008E3F0000}"/>
    <cellStyle name="標準 2 2 3 9 2" xfId="16255" xr:uid="{00000000-0005-0000-0000-00008F3F0000}"/>
    <cellStyle name="標準 2 2 3 9 3" xfId="16256" xr:uid="{00000000-0005-0000-0000-0000903F0000}"/>
    <cellStyle name="標準 2 2 3 9 4" xfId="16257" xr:uid="{00000000-0005-0000-0000-0000913F0000}"/>
    <cellStyle name="標準 2 2 4" xfId="16258" xr:uid="{00000000-0005-0000-0000-0000923F0000}"/>
    <cellStyle name="標準 2 2 4 10" xfId="16259" xr:uid="{00000000-0005-0000-0000-0000933F0000}"/>
    <cellStyle name="標準 2 2 4 2" xfId="16260" xr:uid="{00000000-0005-0000-0000-0000943F0000}"/>
    <cellStyle name="標準 2 2 4 2 2" xfId="16261" xr:uid="{00000000-0005-0000-0000-0000953F0000}"/>
    <cellStyle name="標準 2 2 4 2 2 2" xfId="16262" xr:uid="{00000000-0005-0000-0000-0000963F0000}"/>
    <cellStyle name="標準 2 2 4 2 2 2 2" xfId="16263" xr:uid="{00000000-0005-0000-0000-0000973F0000}"/>
    <cellStyle name="標準 2 2 4 2 2 2 2 2" xfId="16264" xr:uid="{00000000-0005-0000-0000-0000983F0000}"/>
    <cellStyle name="標準 2 2 4 2 2 2 2 3" xfId="16265" xr:uid="{00000000-0005-0000-0000-0000993F0000}"/>
    <cellStyle name="標準 2 2 4 2 2 2 2 4" xfId="16266" xr:uid="{00000000-0005-0000-0000-00009A3F0000}"/>
    <cellStyle name="標準 2 2 4 2 2 2 3" xfId="16267" xr:uid="{00000000-0005-0000-0000-00009B3F0000}"/>
    <cellStyle name="標準 2 2 4 2 2 2 4" xfId="16268" xr:uid="{00000000-0005-0000-0000-00009C3F0000}"/>
    <cellStyle name="標準 2 2 4 2 2 2 5" xfId="16269" xr:uid="{00000000-0005-0000-0000-00009D3F0000}"/>
    <cellStyle name="標準 2 2 4 2 2 3" xfId="16270" xr:uid="{00000000-0005-0000-0000-00009E3F0000}"/>
    <cellStyle name="標準 2 2 4 2 2 3 2" xfId="16271" xr:uid="{00000000-0005-0000-0000-00009F3F0000}"/>
    <cellStyle name="標準 2 2 4 2 2 3 3" xfId="16272" xr:uid="{00000000-0005-0000-0000-0000A03F0000}"/>
    <cellStyle name="標準 2 2 4 2 2 3 4" xfId="16273" xr:uid="{00000000-0005-0000-0000-0000A13F0000}"/>
    <cellStyle name="標準 2 2 4 2 2 4" xfId="16274" xr:uid="{00000000-0005-0000-0000-0000A23F0000}"/>
    <cellStyle name="標準 2 2 4 2 2 5" xfId="16275" xr:uid="{00000000-0005-0000-0000-0000A33F0000}"/>
    <cellStyle name="標準 2 2 4 2 2 6" xfId="16276" xr:uid="{00000000-0005-0000-0000-0000A43F0000}"/>
    <cellStyle name="標準 2 2 4 2 3" xfId="16277" xr:uid="{00000000-0005-0000-0000-0000A53F0000}"/>
    <cellStyle name="標準 2 2 4 2 3 2" xfId="16278" xr:uid="{00000000-0005-0000-0000-0000A63F0000}"/>
    <cellStyle name="標準 2 2 4 2 3 2 2" xfId="16279" xr:uid="{00000000-0005-0000-0000-0000A73F0000}"/>
    <cellStyle name="標準 2 2 4 2 3 2 3" xfId="16280" xr:uid="{00000000-0005-0000-0000-0000A83F0000}"/>
    <cellStyle name="標準 2 2 4 2 3 2 4" xfId="16281" xr:uid="{00000000-0005-0000-0000-0000A93F0000}"/>
    <cellStyle name="標準 2 2 4 2 3 3" xfId="16282" xr:uid="{00000000-0005-0000-0000-0000AA3F0000}"/>
    <cellStyle name="標準 2 2 4 2 3 4" xfId="16283" xr:uid="{00000000-0005-0000-0000-0000AB3F0000}"/>
    <cellStyle name="標準 2 2 4 2 3 5" xfId="16284" xr:uid="{00000000-0005-0000-0000-0000AC3F0000}"/>
    <cellStyle name="標準 2 2 4 2 4" xfId="16285" xr:uid="{00000000-0005-0000-0000-0000AD3F0000}"/>
    <cellStyle name="標準 2 2 4 2 4 2" xfId="16286" xr:uid="{00000000-0005-0000-0000-0000AE3F0000}"/>
    <cellStyle name="標準 2 2 4 2 4 3" xfId="16287" xr:uid="{00000000-0005-0000-0000-0000AF3F0000}"/>
    <cellStyle name="標準 2 2 4 2 4 4" xfId="16288" xr:uid="{00000000-0005-0000-0000-0000B03F0000}"/>
    <cellStyle name="標準 2 2 4 2 5" xfId="16289" xr:uid="{00000000-0005-0000-0000-0000B13F0000}"/>
    <cellStyle name="標準 2 2 4 2 5 2" xfId="16290" xr:uid="{00000000-0005-0000-0000-0000B23F0000}"/>
    <cellStyle name="標準 2 2 4 2 5 3" xfId="16291" xr:uid="{00000000-0005-0000-0000-0000B33F0000}"/>
    <cellStyle name="標準 2 2 4 2 5 4" xfId="16292" xr:uid="{00000000-0005-0000-0000-0000B43F0000}"/>
    <cellStyle name="標準 2 2 4 2 6" xfId="16293" xr:uid="{00000000-0005-0000-0000-0000B53F0000}"/>
    <cellStyle name="標準 2 2 4 2 7" xfId="16294" xr:uid="{00000000-0005-0000-0000-0000B63F0000}"/>
    <cellStyle name="標準 2 2 4 2 8" xfId="16295" xr:uid="{00000000-0005-0000-0000-0000B73F0000}"/>
    <cellStyle name="標準 2 2 4 3" xfId="16296" xr:uid="{00000000-0005-0000-0000-0000B83F0000}"/>
    <cellStyle name="標準 2 2 4 3 2" xfId="16297" xr:uid="{00000000-0005-0000-0000-0000B93F0000}"/>
    <cellStyle name="標準 2 2 4 3 2 2" xfId="16298" xr:uid="{00000000-0005-0000-0000-0000BA3F0000}"/>
    <cellStyle name="標準 2 2 4 3 2 2 2" xfId="16299" xr:uid="{00000000-0005-0000-0000-0000BB3F0000}"/>
    <cellStyle name="標準 2 2 4 3 2 2 2 2" xfId="16300" xr:uid="{00000000-0005-0000-0000-0000BC3F0000}"/>
    <cellStyle name="標準 2 2 4 3 2 2 2 3" xfId="16301" xr:uid="{00000000-0005-0000-0000-0000BD3F0000}"/>
    <cellStyle name="標準 2 2 4 3 2 2 2 4" xfId="16302" xr:uid="{00000000-0005-0000-0000-0000BE3F0000}"/>
    <cellStyle name="標準 2 2 4 3 2 2 3" xfId="16303" xr:uid="{00000000-0005-0000-0000-0000BF3F0000}"/>
    <cellStyle name="標準 2 2 4 3 2 2 4" xfId="16304" xr:uid="{00000000-0005-0000-0000-0000C03F0000}"/>
    <cellStyle name="標準 2 2 4 3 2 2 5" xfId="16305" xr:uid="{00000000-0005-0000-0000-0000C13F0000}"/>
    <cellStyle name="標準 2 2 4 3 2 3" xfId="16306" xr:uid="{00000000-0005-0000-0000-0000C23F0000}"/>
    <cellStyle name="標準 2 2 4 3 2 3 2" xfId="16307" xr:uid="{00000000-0005-0000-0000-0000C33F0000}"/>
    <cellStyle name="標準 2 2 4 3 2 3 3" xfId="16308" xr:uid="{00000000-0005-0000-0000-0000C43F0000}"/>
    <cellStyle name="標準 2 2 4 3 2 3 4" xfId="16309" xr:uid="{00000000-0005-0000-0000-0000C53F0000}"/>
    <cellStyle name="標準 2 2 4 3 2 4" xfId="16310" xr:uid="{00000000-0005-0000-0000-0000C63F0000}"/>
    <cellStyle name="標準 2 2 4 3 2 5" xfId="16311" xr:uid="{00000000-0005-0000-0000-0000C73F0000}"/>
    <cellStyle name="標準 2 2 4 3 2 6" xfId="16312" xr:uid="{00000000-0005-0000-0000-0000C83F0000}"/>
    <cellStyle name="標準 2 2 4 3 3" xfId="16313" xr:uid="{00000000-0005-0000-0000-0000C93F0000}"/>
    <cellStyle name="標準 2 2 4 3 3 2" xfId="16314" xr:uid="{00000000-0005-0000-0000-0000CA3F0000}"/>
    <cellStyle name="標準 2 2 4 3 3 2 2" xfId="16315" xr:uid="{00000000-0005-0000-0000-0000CB3F0000}"/>
    <cellStyle name="標準 2 2 4 3 3 2 3" xfId="16316" xr:uid="{00000000-0005-0000-0000-0000CC3F0000}"/>
    <cellStyle name="標準 2 2 4 3 3 2 4" xfId="16317" xr:uid="{00000000-0005-0000-0000-0000CD3F0000}"/>
    <cellStyle name="標準 2 2 4 3 3 3" xfId="16318" xr:uid="{00000000-0005-0000-0000-0000CE3F0000}"/>
    <cellStyle name="標準 2 2 4 3 3 4" xfId="16319" xr:uid="{00000000-0005-0000-0000-0000CF3F0000}"/>
    <cellStyle name="標準 2 2 4 3 3 5" xfId="16320" xr:uid="{00000000-0005-0000-0000-0000D03F0000}"/>
    <cellStyle name="標準 2 2 4 3 4" xfId="16321" xr:uid="{00000000-0005-0000-0000-0000D13F0000}"/>
    <cellStyle name="標準 2 2 4 3 4 2" xfId="16322" xr:uid="{00000000-0005-0000-0000-0000D23F0000}"/>
    <cellStyle name="標準 2 2 4 3 4 3" xfId="16323" xr:uid="{00000000-0005-0000-0000-0000D33F0000}"/>
    <cellStyle name="標準 2 2 4 3 4 4" xfId="16324" xr:uid="{00000000-0005-0000-0000-0000D43F0000}"/>
    <cellStyle name="標準 2 2 4 3 5" xfId="16325" xr:uid="{00000000-0005-0000-0000-0000D53F0000}"/>
    <cellStyle name="標準 2 2 4 3 5 2" xfId="16326" xr:uid="{00000000-0005-0000-0000-0000D63F0000}"/>
    <cellStyle name="標準 2 2 4 3 5 3" xfId="16327" xr:uid="{00000000-0005-0000-0000-0000D73F0000}"/>
    <cellStyle name="標準 2 2 4 3 5 4" xfId="16328" xr:uid="{00000000-0005-0000-0000-0000D83F0000}"/>
    <cellStyle name="標準 2 2 4 3 6" xfId="16329" xr:uid="{00000000-0005-0000-0000-0000D93F0000}"/>
    <cellStyle name="標準 2 2 4 3 7" xfId="16330" xr:uid="{00000000-0005-0000-0000-0000DA3F0000}"/>
    <cellStyle name="標準 2 2 4 3 8" xfId="16331" xr:uid="{00000000-0005-0000-0000-0000DB3F0000}"/>
    <cellStyle name="標準 2 2 4 4" xfId="16332" xr:uid="{00000000-0005-0000-0000-0000DC3F0000}"/>
    <cellStyle name="標準 2 2 4 4 2" xfId="16333" xr:uid="{00000000-0005-0000-0000-0000DD3F0000}"/>
    <cellStyle name="標準 2 2 4 4 2 2" xfId="16334" xr:uid="{00000000-0005-0000-0000-0000DE3F0000}"/>
    <cellStyle name="標準 2 2 4 4 2 2 2" xfId="16335" xr:uid="{00000000-0005-0000-0000-0000DF3F0000}"/>
    <cellStyle name="標準 2 2 4 4 2 2 3" xfId="16336" xr:uid="{00000000-0005-0000-0000-0000E03F0000}"/>
    <cellStyle name="標準 2 2 4 4 2 2 4" xfId="16337" xr:uid="{00000000-0005-0000-0000-0000E13F0000}"/>
    <cellStyle name="標準 2 2 4 4 2 3" xfId="16338" xr:uid="{00000000-0005-0000-0000-0000E23F0000}"/>
    <cellStyle name="標準 2 2 4 4 2 4" xfId="16339" xr:uid="{00000000-0005-0000-0000-0000E33F0000}"/>
    <cellStyle name="標準 2 2 4 4 2 5" xfId="16340" xr:uid="{00000000-0005-0000-0000-0000E43F0000}"/>
    <cellStyle name="標準 2 2 4 4 3" xfId="16341" xr:uid="{00000000-0005-0000-0000-0000E53F0000}"/>
    <cellStyle name="標準 2 2 4 4 3 2" xfId="16342" xr:uid="{00000000-0005-0000-0000-0000E63F0000}"/>
    <cellStyle name="標準 2 2 4 4 3 3" xfId="16343" xr:uid="{00000000-0005-0000-0000-0000E73F0000}"/>
    <cellStyle name="標準 2 2 4 4 3 4" xfId="16344" xr:uid="{00000000-0005-0000-0000-0000E83F0000}"/>
    <cellStyle name="標準 2 2 4 4 4" xfId="16345" xr:uid="{00000000-0005-0000-0000-0000E93F0000}"/>
    <cellStyle name="標準 2 2 4 4 5" xfId="16346" xr:uid="{00000000-0005-0000-0000-0000EA3F0000}"/>
    <cellStyle name="標準 2 2 4 4 6" xfId="16347" xr:uid="{00000000-0005-0000-0000-0000EB3F0000}"/>
    <cellStyle name="標準 2 2 4 5" xfId="16348" xr:uid="{00000000-0005-0000-0000-0000EC3F0000}"/>
    <cellStyle name="標準 2 2 4 5 2" xfId="16349" xr:uid="{00000000-0005-0000-0000-0000ED3F0000}"/>
    <cellStyle name="標準 2 2 4 5 2 2" xfId="16350" xr:uid="{00000000-0005-0000-0000-0000EE3F0000}"/>
    <cellStyle name="標準 2 2 4 5 2 3" xfId="16351" xr:uid="{00000000-0005-0000-0000-0000EF3F0000}"/>
    <cellStyle name="標準 2 2 4 5 2 4" xfId="16352" xr:uid="{00000000-0005-0000-0000-0000F03F0000}"/>
    <cellStyle name="標準 2 2 4 5 3" xfId="16353" xr:uid="{00000000-0005-0000-0000-0000F13F0000}"/>
    <cellStyle name="標準 2 2 4 5 4" xfId="16354" xr:uid="{00000000-0005-0000-0000-0000F23F0000}"/>
    <cellStyle name="標準 2 2 4 5 5" xfId="16355" xr:uid="{00000000-0005-0000-0000-0000F33F0000}"/>
    <cellStyle name="標準 2 2 4 6" xfId="16356" xr:uid="{00000000-0005-0000-0000-0000F43F0000}"/>
    <cellStyle name="標準 2 2 4 6 2" xfId="16357" xr:uid="{00000000-0005-0000-0000-0000F53F0000}"/>
    <cellStyle name="標準 2 2 4 6 3" xfId="16358" xr:uid="{00000000-0005-0000-0000-0000F63F0000}"/>
    <cellStyle name="標準 2 2 4 6 4" xfId="16359" xr:uid="{00000000-0005-0000-0000-0000F73F0000}"/>
    <cellStyle name="標準 2 2 4 7" xfId="16360" xr:uid="{00000000-0005-0000-0000-0000F83F0000}"/>
    <cellStyle name="標準 2 2 4 7 2" xfId="16361" xr:uid="{00000000-0005-0000-0000-0000F93F0000}"/>
    <cellStyle name="標準 2 2 4 7 3" xfId="16362" xr:uid="{00000000-0005-0000-0000-0000FA3F0000}"/>
    <cellStyle name="標準 2 2 4 7 4" xfId="16363" xr:uid="{00000000-0005-0000-0000-0000FB3F0000}"/>
    <cellStyle name="標準 2 2 4 8" xfId="16364" xr:uid="{00000000-0005-0000-0000-0000FC3F0000}"/>
    <cellStyle name="標準 2 2 4 9" xfId="16365" xr:uid="{00000000-0005-0000-0000-0000FD3F0000}"/>
    <cellStyle name="標準 2 2 5" xfId="16366" xr:uid="{00000000-0005-0000-0000-0000FE3F0000}"/>
    <cellStyle name="標準 2 2 5 2" xfId="16367" xr:uid="{00000000-0005-0000-0000-0000FF3F0000}"/>
    <cellStyle name="標準 2 2 5 2 2" xfId="16368" xr:uid="{00000000-0005-0000-0000-000000400000}"/>
    <cellStyle name="標準 2 2 5 2 2 2" xfId="16369" xr:uid="{00000000-0005-0000-0000-000001400000}"/>
    <cellStyle name="標準 2 2 5 2 2 2 2" xfId="16370" xr:uid="{00000000-0005-0000-0000-000002400000}"/>
    <cellStyle name="標準 2 2 5 2 2 2 3" xfId="16371" xr:uid="{00000000-0005-0000-0000-000003400000}"/>
    <cellStyle name="標準 2 2 5 2 2 2 4" xfId="16372" xr:uid="{00000000-0005-0000-0000-000004400000}"/>
    <cellStyle name="標準 2 2 5 2 2 3" xfId="16373" xr:uid="{00000000-0005-0000-0000-000005400000}"/>
    <cellStyle name="標準 2 2 5 2 2 4" xfId="16374" xr:uid="{00000000-0005-0000-0000-000006400000}"/>
    <cellStyle name="標準 2 2 5 2 2 5" xfId="16375" xr:uid="{00000000-0005-0000-0000-000007400000}"/>
    <cellStyle name="標準 2 2 5 2 3" xfId="16376" xr:uid="{00000000-0005-0000-0000-000008400000}"/>
    <cellStyle name="標準 2 2 5 2 3 2" xfId="16377" xr:uid="{00000000-0005-0000-0000-000009400000}"/>
    <cellStyle name="標準 2 2 5 2 3 3" xfId="16378" xr:uid="{00000000-0005-0000-0000-00000A400000}"/>
    <cellStyle name="標準 2 2 5 2 3 4" xfId="16379" xr:uid="{00000000-0005-0000-0000-00000B400000}"/>
    <cellStyle name="標準 2 2 5 2 4" xfId="16380" xr:uid="{00000000-0005-0000-0000-00000C400000}"/>
    <cellStyle name="標準 2 2 5 2 5" xfId="16381" xr:uid="{00000000-0005-0000-0000-00000D400000}"/>
    <cellStyle name="標準 2 2 5 2 6" xfId="16382" xr:uid="{00000000-0005-0000-0000-00000E400000}"/>
    <cellStyle name="標準 2 2 5 3" xfId="16383" xr:uid="{00000000-0005-0000-0000-00000F400000}"/>
    <cellStyle name="標準 2 2 5 3 2" xfId="16384" xr:uid="{00000000-0005-0000-0000-000010400000}"/>
    <cellStyle name="標準 2 2 5 3 2 2" xfId="16385" xr:uid="{00000000-0005-0000-0000-000011400000}"/>
    <cellStyle name="標準 2 2 5 3 2 3" xfId="16386" xr:uid="{00000000-0005-0000-0000-000012400000}"/>
    <cellStyle name="標準 2 2 5 3 2 4" xfId="16387" xr:uid="{00000000-0005-0000-0000-000013400000}"/>
    <cellStyle name="標準 2 2 5 3 3" xfId="16388" xr:uid="{00000000-0005-0000-0000-000014400000}"/>
    <cellStyle name="標準 2 2 5 3 4" xfId="16389" xr:uid="{00000000-0005-0000-0000-000015400000}"/>
    <cellStyle name="標準 2 2 5 3 5" xfId="16390" xr:uid="{00000000-0005-0000-0000-000016400000}"/>
    <cellStyle name="標準 2 2 5 4" xfId="16391" xr:uid="{00000000-0005-0000-0000-000017400000}"/>
    <cellStyle name="標準 2 2 5 4 2" xfId="16392" xr:uid="{00000000-0005-0000-0000-000018400000}"/>
    <cellStyle name="標準 2 2 5 4 3" xfId="16393" xr:uid="{00000000-0005-0000-0000-000019400000}"/>
    <cellStyle name="標準 2 2 5 4 4" xfId="16394" xr:uid="{00000000-0005-0000-0000-00001A400000}"/>
    <cellStyle name="標準 2 2 5 5" xfId="16395" xr:uid="{00000000-0005-0000-0000-00001B400000}"/>
    <cellStyle name="標準 2 2 5 5 2" xfId="16396" xr:uid="{00000000-0005-0000-0000-00001C400000}"/>
    <cellStyle name="標準 2 2 5 5 3" xfId="16397" xr:uid="{00000000-0005-0000-0000-00001D400000}"/>
    <cellStyle name="標準 2 2 5 5 4" xfId="16398" xr:uid="{00000000-0005-0000-0000-00001E400000}"/>
    <cellStyle name="標準 2 2 5 6" xfId="16399" xr:uid="{00000000-0005-0000-0000-00001F400000}"/>
    <cellStyle name="標準 2 2 5 7" xfId="16400" xr:uid="{00000000-0005-0000-0000-000020400000}"/>
    <cellStyle name="標準 2 2 5 8" xfId="16401" xr:uid="{00000000-0005-0000-0000-000021400000}"/>
    <cellStyle name="標準 2 2 6" xfId="16402" xr:uid="{00000000-0005-0000-0000-000022400000}"/>
    <cellStyle name="標準 2 2 6 2" xfId="16403" xr:uid="{00000000-0005-0000-0000-000023400000}"/>
    <cellStyle name="標準 2 2 6 2 2" xfId="16404" xr:uid="{00000000-0005-0000-0000-000024400000}"/>
    <cellStyle name="標準 2 2 6 2 2 2" xfId="16405" xr:uid="{00000000-0005-0000-0000-000025400000}"/>
    <cellStyle name="標準 2 2 6 2 2 2 2" xfId="16406" xr:uid="{00000000-0005-0000-0000-000026400000}"/>
    <cellStyle name="標準 2 2 6 2 2 2 3" xfId="16407" xr:uid="{00000000-0005-0000-0000-000027400000}"/>
    <cellStyle name="標準 2 2 6 2 2 2 4" xfId="16408" xr:uid="{00000000-0005-0000-0000-000028400000}"/>
    <cellStyle name="標準 2 2 6 2 2 3" xfId="16409" xr:uid="{00000000-0005-0000-0000-000029400000}"/>
    <cellStyle name="標準 2 2 6 2 2 4" xfId="16410" xr:uid="{00000000-0005-0000-0000-00002A400000}"/>
    <cellStyle name="標準 2 2 6 2 2 5" xfId="16411" xr:uid="{00000000-0005-0000-0000-00002B400000}"/>
    <cellStyle name="標準 2 2 6 2 3" xfId="16412" xr:uid="{00000000-0005-0000-0000-00002C400000}"/>
    <cellStyle name="標準 2 2 6 2 3 2" xfId="16413" xr:uid="{00000000-0005-0000-0000-00002D400000}"/>
    <cellStyle name="標準 2 2 6 2 3 3" xfId="16414" xr:uid="{00000000-0005-0000-0000-00002E400000}"/>
    <cellStyle name="標準 2 2 6 2 3 4" xfId="16415" xr:uid="{00000000-0005-0000-0000-00002F400000}"/>
    <cellStyle name="標準 2 2 6 2 4" xfId="16416" xr:uid="{00000000-0005-0000-0000-000030400000}"/>
    <cellStyle name="標準 2 2 6 2 5" xfId="16417" xr:uid="{00000000-0005-0000-0000-000031400000}"/>
    <cellStyle name="標準 2 2 6 2 6" xfId="16418" xr:uid="{00000000-0005-0000-0000-000032400000}"/>
    <cellStyle name="標準 2 2 6 3" xfId="16419" xr:uid="{00000000-0005-0000-0000-000033400000}"/>
    <cellStyle name="標準 2 2 6 3 2" xfId="16420" xr:uid="{00000000-0005-0000-0000-000034400000}"/>
    <cellStyle name="標準 2 2 6 3 2 2" xfId="16421" xr:uid="{00000000-0005-0000-0000-000035400000}"/>
    <cellStyle name="標準 2 2 6 3 2 3" xfId="16422" xr:uid="{00000000-0005-0000-0000-000036400000}"/>
    <cellStyle name="標準 2 2 6 3 2 4" xfId="16423" xr:uid="{00000000-0005-0000-0000-000037400000}"/>
    <cellStyle name="標準 2 2 6 3 3" xfId="16424" xr:uid="{00000000-0005-0000-0000-000038400000}"/>
    <cellStyle name="標準 2 2 6 3 4" xfId="16425" xr:uid="{00000000-0005-0000-0000-000039400000}"/>
    <cellStyle name="標準 2 2 6 3 5" xfId="16426" xr:uid="{00000000-0005-0000-0000-00003A400000}"/>
    <cellStyle name="標準 2 2 6 4" xfId="16427" xr:uid="{00000000-0005-0000-0000-00003B400000}"/>
    <cellStyle name="標準 2 2 6 4 2" xfId="16428" xr:uid="{00000000-0005-0000-0000-00003C400000}"/>
    <cellStyle name="標準 2 2 6 4 3" xfId="16429" xr:uid="{00000000-0005-0000-0000-00003D400000}"/>
    <cellStyle name="標準 2 2 6 4 4" xfId="16430" xr:uid="{00000000-0005-0000-0000-00003E400000}"/>
    <cellStyle name="標準 2 2 6 5" xfId="16431" xr:uid="{00000000-0005-0000-0000-00003F400000}"/>
    <cellStyle name="標準 2 2 6 5 2" xfId="16432" xr:uid="{00000000-0005-0000-0000-000040400000}"/>
    <cellStyle name="標準 2 2 6 5 3" xfId="16433" xr:uid="{00000000-0005-0000-0000-000041400000}"/>
    <cellStyle name="標準 2 2 6 5 4" xfId="16434" xr:uid="{00000000-0005-0000-0000-000042400000}"/>
    <cellStyle name="標準 2 2 6 6" xfId="16435" xr:uid="{00000000-0005-0000-0000-000043400000}"/>
    <cellStyle name="標準 2 2 6 7" xfId="16436" xr:uid="{00000000-0005-0000-0000-000044400000}"/>
    <cellStyle name="標準 2 2 6 8" xfId="16437" xr:uid="{00000000-0005-0000-0000-000045400000}"/>
    <cellStyle name="標準 2 2 7" xfId="16438" xr:uid="{00000000-0005-0000-0000-000046400000}"/>
    <cellStyle name="標準 2 2 7 2" xfId="16439" xr:uid="{00000000-0005-0000-0000-000047400000}"/>
    <cellStyle name="標準 2 2 7 2 2" xfId="16440" xr:uid="{00000000-0005-0000-0000-000048400000}"/>
    <cellStyle name="標準 2 2 7 2 2 2" xfId="16441" xr:uid="{00000000-0005-0000-0000-000049400000}"/>
    <cellStyle name="標準 2 2 7 2 2 3" xfId="16442" xr:uid="{00000000-0005-0000-0000-00004A400000}"/>
    <cellStyle name="標準 2 2 7 2 2 4" xfId="16443" xr:uid="{00000000-0005-0000-0000-00004B400000}"/>
    <cellStyle name="標準 2 2 7 2 3" xfId="16444" xr:uid="{00000000-0005-0000-0000-00004C400000}"/>
    <cellStyle name="標準 2 2 7 2 4" xfId="16445" xr:uid="{00000000-0005-0000-0000-00004D400000}"/>
    <cellStyle name="標準 2 2 7 2 5" xfId="16446" xr:uid="{00000000-0005-0000-0000-00004E400000}"/>
    <cellStyle name="標準 2 2 7 3" xfId="16447" xr:uid="{00000000-0005-0000-0000-00004F400000}"/>
    <cellStyle name="標準 2 2 7 3 2" xfId="16448" xr:uid="{00000000-0005-0000-0000-000050400000}"/>
    <cellStyle name="標準 2 2 7 3 3" xfId="16449" xr:uid="{00000000-0005-0000-0000-000051400000}"/>
    <cellStyle name="標準 2 2 7 3 4" xfId="16450" xr:uid="{00000000-0005-0000-0000-000052400000}"/>
    <cellStyle name="標準 2 2 7 4" xfId="16451" xr:uid="{00000000-0005-0000-0000-000053400000}"/>
    <cellStyle name="標準 2 2 7 5" xfId="16452" xr:uid="{00000000-0005-0000-0000-000054400000}"/>
    <cellStyle name="標準 2 2 7 6" xfId="16453" xr:uid="{00000000-0005-0000-0000-000055400000}"/>
    <cellStyle name="標準 2 2 8" xfId="16454" xr:uid="{00000000-0005-0000-0000-000056400000}"/>
    <cellStyle name="標準 2 2 8 2" xfId="16455" xr:uid="{00000000-0005-0000-0000-000057400000}"/>
    <cellStyle name="標準 2 2 8 2 2" xfId="16456" xr:uid="{00000000-0005-0000-0000-000058400000}"/>
    <cellStyle name="標準 2 2 8 2 3" xfId="16457" xr:uid="{00000000-0005-0000-0000-000059400000}"/>
    <cellStyle name="標準 2 2 8 2 4" xfId="16458" xr:uid="{00000000-0005-0000-0000-00005A400000}"/>
    <cellStyle name="標準 2 2 8 3" xfId="16459" xr:uid="{00000000-0005-0000-0000-00005B400000}"/>
    <cellStyle name="標準 2 2 8 4" xfId="16460" xr:uid="{00000000-0005-0000-0000-00005C400000}"/>
    <cellStyle name="標準 2 2 8 5" xfId="16461" xr:uid="{00000000-0005-0000-0000-00005D400000}"/>
    <cellStyle name="標準 2 2 9" xfId="16462" xr:uid="{00000000-0005-0000-0000-00005E400000}"/>
    <cellStyle name="標準 2 2 9 2" xfId="16463" xr:uid="{00000000-0005-0000-0000-00005F400000}"/>
    <cellStyle name="標準 2 2 9 2 2" xfId="16464" xr:uid="{00000000-0005-0000-0000-000060400000}"/>
    <cellStyle name="標準 2 2 9 2 3" xfId="16465" xr:uid="{00000000-0005-0000-0000-000061400000}"/>
    <cellStyle name="標準 2 2 9 2 4" xfId="16466" xr:uid="{00000000-0005-0000-0000-000062400000}"/>
    <cellStyle name="標準 2 2 9 3" xfId="16467" xr:uid="{00000000-0005-0000-0000-000063400000}"/>
    <cellStyle name="標準 2 2 9 4" xfId="16468" xr:uid="{00000000-0005-0000-0000-000064400000}"/>
    <cellStyle name="標準 2 2 9 5" xfId="16469" xr:uid="{00000000-0005-0000-0000-000065400000}"/>
    <cellStyle name="標準 2 3" xfId="16470" xr:uid="{00000000-0005-0000-0000-000066400000}"/>
    <cellStyle name="標準 2 3 10" xfId="16471" xr:uid="{00000000-0005-0000-0000-000067400000}"/>
    <cellStyle name="標準 2 3 10 2" xfId="16472" xr:uid="{00000000-0005-0000-0000-000068400000}"/>
    <cellStyle name="標準 2 3 10 3" xfId="16473" xr:uid="{00000000-0005-0000-0000-000069400000}"/>
    <cellStyle name="標準 2 3 10 4" xfId="16474" xr:uid="{00000000-0005-0000-0000-00006A400000}"/>
    <cellStyle name="標準 2 3 11" xfId="16475" xr:uid="{00000000-0005-0000-0000-00006B400000}"/>
    <cellStyle name="標準 2 3 11 2" xfId="16476" xr:uid="{00000000-0005-0000-0000-00006C400000}"/>
    <cellStyle name="標準 2 3 11 3" xfId="16477" xr:uid="{00000000-0005-0000-0000-00006D400000}"/>
    <cellStyle name="標準 2 3 11 4" xfId="16478" xr:uid="{00000000-0005-0000-0000-00006E400000}"/>
    <cellStyle name="標準 2 3 12" xfId="16479" xr:uid="{00000000-0005-0000-0000-00006F400000}"/>
    <cellStyle name="標準 2 3 13" xfId="16480" xr:uid="{00000000-0005-0000-0000-000070400000}"/>
    <cellStyle name="標準 2 3 14" xfId="16481" xr:uid="{00000000-0005-0000-0000-000071400000}"/>
    <cellStyle name="標準 2 3 2" xfId="16482" xr:uid="{00000000-0005-0000-0000-000072400000}"/>
    <cellStyle name="標準 2 3 2 10" xfId="16483" xr:uid="{00000000-0005-0000-0000-000073400000}"/>
    <cellStyle name="標準 2 3 2 10 2" xfId="16484" xr:uid="{00000000-0005-0000-0000-000074400000}"/>
    <cellStyle name="標準 2 3 2 10 3" xfId="16485" xr:uid="{00000000-0005-0000-0000-000075400000}"/>
    <cellStyle name="標準 2 3 2 10 4" xfId="16486" xr:uid="{00000000-0005-0000-0000-000076400000}"/>
    <cellStyle name="標準 2 3 2 11" xfId="16487" xr:uid="{00000000-0005-0000-0000-000077400000}"/>
    <cellStyle name="標準 2 3 2 12" xfId="16488" xr:uid="{00000000-0005-0000-0000-000078400000}"/>
    <cellStyle name="標準 2 3 2 13" xfId="16489" xr:uid="{00000000-0005-0000-0000-000079400000}"/>
    <cellStyle name="標準 2 3 2 2" xfId="16490" xr:uid="{00000000-0005-0000-0000-00007A400000}"/>
    <cellStyle name="標準 2 3 2 2 10" xfId="16491" xr:uid="{00000000-0005-0000-0000-00007B400000}"/>
    <cellStyle name="標準 2 3 2 2 2" xfId="16492" xr:uid="{00000000-0005-0000-0000-00007C400000}"/>
    <cellStyle name="標準 2 3 2 2 2 2" xfId="16493" xr:uid="{00000000-0005-0000-0000-00007D400000}"/>
    <cellStyle name="標準 2 3 2 2 2 2 2" xfId="16494" xr:uid="{00000000-0005-0000-0000-00007E400000}"/>
    <cellStyle name="標準 2 3 2 2 2 2 2 2" xfId="16495" xr:uid="{00000000-0005-0000-0000-00007F400000}"/>
    <cellStyle name="標準 2 3 2 2 2 2 2 2 2" xfId="16496" xr:uid="{00000000-0005-0000-0000-000080400000}"/>
    <cellStyle name="標準 2 3 2 2 2 2 2 2 3" xfId="16497" xr:uid="{00000000-0005-0000-0000-000081400000}"/>
    <cellStyle name="標準 2 3 2 2 2 2 2 2 4" xfId="16498" xr:uid="{00000000-0005-0000-0000-000082400000}"/>
    <cellStyle name="標準 2 3 2 2 2 2 2 3" xfId="16499" xr:uid="{00000000-0005-0000-0000-000083400000}"/>
    <cellStyle name="標準 2 3 2 2 2 2 2 4" xfId="16500" xr:uid="{00000000-0005-0000-0000-000084400000}"/>
    <cellStyle name="標準 2 3 2 2 2 2 2 5" xfId="16501" xr:uid="{00000000-0005-0000-0000-000085400000}"/>
    <cellStyle name="標準 2 3 2 2 2 2 3" xfId="16502" xr:uid="{00000000-0005-0000-0000-000086400000}"/>
    <cellStyle name="標準 2 3 2 2 2 2 3 2" xfId="16503" xr:uid="{00000000-0005-0000-0000-000087400000}"/>
    <cellStyle name="標準 2 3 2 2 2 2 3 3" xfId="16504" xr:uid="{00000000-0005-0000-0000-000088400000}"/>
    <cellStyle name="標準 2 3 2 2 2 2 3 4" xfId="16505" xr:uid="{00000000-0005-0000-0000-000089400000}"/>
    <cellStyle name="標準 2 3 2 2 2 2 4" xfId="16506" xr:uid="{00000000-0005-0000-0000-00008A400000}"/>
    <cellStyle name="標準 2 3 2 2 2 2 5" xfId="16507" xr:uid="{00000000-0005-0000-0000-00008B400000}"/>
    <cellStyle name="標準 2 3 2 2 2 2 6" xfId="16508" xr:uid="{00000000-0005-0000-0000-00008C400000}"/>
    <cellStyle name="標準 2 3 2 2 2 3" xfId="16509" xr:uid="{00000000-0005-0000-0000-00008D400000}"/>
    <cellStyle name="標準 2 3 2 2 2 3 2" xfId="16510" xr:uid="{00000000-0005-0000-0000-00008E400000}"/>
    <cellStyle name="標準 2 3 2 2 2 3 2 2" xfId="16511" xr:uid="{00000000-0005-0000-0000-00008F400000}"/>
    <cellStyle name="標準 2 3 2 2 2 3 2 3" xfId="16512" xr:uid="{00000000-0005-0000-0000-000090400000}"/>
    <cellStyle name="標準 2 3 2 2 2 3 2 4" xfId="16513" xr:uid="{00000000-0005-0000-0000-000091400000}"/>
    <cellStyle name="標準 2 3 2 2 2 3 3" xfId="16514" xr:uid="{00000000-0005-0000-0000-000092400000}"/>
    <cellStyle name="標準 2 3 2 2 2 3 4" xfId="16515" xr:uid="{00000000-0005-0000-0000-000093400000}"/>
    <cellStyle name="標準 2 3 2 2 2 3 5" xfId="16516" xr:uid="{00000000-0005-0000-0000-000094400000}"/>
    <cellStyle name="標準 2 3 2 2 2 4" xfId="16517" xr:uid="{00000000-0005-0000-0000-000095400000}"/>
    <cellStyle name="標準 2 3 2 2 2 4 2" xfId="16518" xr:uid="{00000000-0005-0000-0000-000096400000}"/>
    <cellStyle name="標準 2 3 2 2 2 4 3" xfId="16519" xr:uid="{00000000-0005-0000-0000-000097400000}"/>
    <cellStyle name="標準 2 3 2 2 2 4 4" xfId="16520" xr:uid="{00000000-0005-0000-0000-000098400000}"/>
    <cellStyle name="標準 2 3 2 2 2 5" xfId="16521" xr:uid="{00000000-0005-0000-0000-000099400000}"/>
    <cellStyle name="標準 2 3 2 2 2 5 2" xfId="16522" xr:uid="{00000000-0005-0000-0000-00009A400000}"/>
    <cellStyle name="標準 2 3 2 2 2 5 3" xfId="16523" xr:uid="{00000000-0005-0000-0000-00009B400000}"/>
    <cellStyle name="標準 2 3 2 2 2 5 4" xfId="16524" xr:uid="{00000000-0005-0000-0000-00009C400000}"/>
    <cellStyle name="標準 2 3 2 2 2 6" xfId="16525" xr:uid="{00000000-0005-0000-0000-00009D400000}"/>
    <cellStyle name="標準 2 3 2 2 2 7" xfId="16526" xr:uid="{00000000-0005-0000-0000-00009E400000}"/>
    <cellStyle name="標準 2 3 2 2 2 8" xfId="16527" xr:uid="{00000000-0005-0000-0000-00009F400000}"/>
    <cellStyle name="標準 2 3 2 2 3" xfId="16528" xr:uid="{00000000-0005-0000-0000-0000A0400000}"/>
    <cellStyle name="標準 2 3 2 2 3 2" xfId="16529" xr:uid="{00000000-0005-0000-0000-0000A1400000}"/>
    <cellStyle name="標準 2 3 2 2 3 2 2" xfId="16530" xr:uid="{00000000-0005-0000-0000-0000A2400000}"/>
    <cellStyle name="標準 2 3 2 2 3 2 2 2" xfId="16531" xr:uid="{00000000-0005-0000-0000-0000A3400000}"/>
    <cellStyle name="標準 2 3 2 2 3 2 2 2 2" xfId="16532" xr:uid="{00000000-0005-0000-0000-0000A4400000}"/>
    <cellStyle name="標準 2 3 2 2 3 2 2 2 3" xfId="16533" xr:uid="{00000000-0005-0000-0000-0000A5400000}"/>
    <cellStyle name="標準 2 3 2 2 3 2 2 2 4" xfId="16534" xr:uid="{00000000-0005-0000-0000-0000A6400000}"/>
    <cellStyle name="標準 2 3 2 2 3 2 2 3" xfId="16535" xr:uid="{00000000-0005-0000-0000-0000A7400000}"/>
    <cellStyle name="標準 2 3 2 2 3 2 2 4" xfId="16536" xr:uid="{00000000-0005-0000-0000-0000A8400000}"/>
    <cellStyle name="標準 2 3 2 2 3 2 2 5" xfId="16537" xr:uid="{00000000-0005-0000-0000-0000A9400000}"/>
    <cellStyle name="標準 2 3 2 2 3 2 3" xfId="16538" xr:uid="{00000000-0005-0000-0000-0000AA400000}"/>
    <cellStyle name="標準 2 3 2 2 3 2 3 2" xfId="16539" xr:uid="{00000000-0005-0000-0000-0000AB400000}"/>
    <cellStyle name="標準 2 3 2 2 3 2 3 3" xfId="16540" xr:uid="{00000000-0005-0000-0000-0000AC400000}"/>
    <cellStyle name="標準 2 3 2 2 3 2 3 4" xfId="16541" xr:uid="{00000000-0005-0000-0000-0000AD400000}"/>
    <cellStyle name="標準 2 3 2 2 3 2 4" xfId="16542" xr:uid="{00000000-0005-0000-0000-0000AE400000}"/>
    <cellStyle name="標準 2 3 2 2 3 2 5" xfId="16543" xr:uid="{00000000-0005-0000-0000-0000AF400000}"/>
    <cellStyle name="標準 2 3 2 2 3 2 6" xfId="16544" xr:uid="{00000000-0005-0000-0000-0000B0400000}"/>
    <cellStyle name="標準 2 3 2 2 3 3" xfId="16545" xr:uid="{00000000-0005-0000-0000-0000B1400000}"/>
    <cellStyle name="標準 2 3 2 2 3 3 2" xfId="16546" xr:uid="{00000000-0005-0000-0000-0000B2400000}"/>
    <cellStyle name="標準 2 3 2 2 3 3 2 2" xfId="16547" xr:uid="{00000000-0005-0000-0000-0000B3400000}"/>
    <cellStyle name="標準 2 3 2 2 3 3 2 3" xfId="16548" xr:uid="{00000000-0005-0000-0000-0000B4400000}"/>
    <cellStyle name="標準 2 3 2 2 3 3 2 4" xfId="16549" xr:uid="{00000000-0005-0000-0000-0000B5400000}"/>
    <cellStyle name="標準 2 3 2 2 3 3 3" xfId="16550" xr:uid="{00000000-0005-0000-0000-0000B6400000}"/>
    <cellStyle name="標準 2 3 2 2 3 3 4" xfId="16551" xr:uid="{00000000-0005-0000-0000-0000B7400000}"/>
    <cellStyle name="標準 2 3 2 2 3 3 5" xfId="16552" xr:uid="{00000000-0005-0000-0000-0000B8400000}"/>
    <cellStyle name="標準 2 3 2 2 3 4" xfId="16553" xr:uid="{00000000-0005-0000-0000-0000B9400000}"/>
    <cellStyle name="標準 2 3 2 2 3 4 2" xfId="16554" xr:uid="{00000000-0005-0000-0000-0000BA400000}"/>
    <cellStyle name="標準 2 3 2 2 3 4 3" xfId="16555" xr:uid="{00000000-0005-0000-0000-0000BB400000}"/>
    <cellStyle name="標準 2 3 2 2 3 4 4" xfId="16556" xr:uid="{00000000-0005-0000-0000-0000BC400000}"/>
    <cellStyle name="標準 2 3 2 2 3 5" xfId="16557" xr:uid="{00000000-0005-0000-0000-0000BD400000}"/>
    <cellStyle name="標準 2 3 2 2 3 5 2" xfId="16558" xr:uid="{00000000-0005-0000-0000-0000BE400000}"/>
    <cellStyle name="標準 2 3 2 2 3 5 3" xfId="16559" xr:uid="{00000000-0005-0000-0000-0000BF400000}"/>
    <cellStyle name="標準 2 3 2 2 3 5 4" xfId="16560" xr:uid="{00000000-0005-0000-0000-0000C0400000}"/>
    <cellStyle name="標準 2 3 2 2 3 6" xfId="16561" xr:uid="{00000000-0005-0000-0000-0000C1400000}"/>
    <cellStyle name="標準 2 3 2 2 3 7" xfId="16562" xr:uid="{00000000-0005-0000-0000-0000C2400000}"/>
    <cellStyle name="標準 2 3 2 2 3 8" xfId="16563" xr:uid="{00000000-0005-0000-0000-0000C3400000}"/>
    <cellStyle name="標準 2 3 2 2 4" xfId="16564" xr:uid="{00000000-0005-0000-0000-0000C4400000}"/>
    <cellStyle name="標準 2 3 2 2 4 2" xfId="16565" xr:uid="{00000000-0005-0000-0000-0000C5400000}"/>
    <cellStyle name="標準 2 3 2 2 4 2 2" xfId="16566" xr:uid="{00000000-0005-0000-0000-0000C6400000}"/>
    <cellStyle name="標準 2 3 2 2 4 2 2 2" xfId="16567" xr:uid="{00000000-0005-0000-0000-0000C7400000}"/>
    <cellStyle name="標準 2 3 2 2 4 2 2 3" xfId="16568" xr:uid="{00000000-0005-0000-0000-0000C8400000}"/>
    <cellStyle name="標準 2 3 2 2 4 2 2 4" xfId="16569" xr:uid="{00000000-0005-0000-0000-0000C9400000}"/>
    <cellStyle name="標準 2 3 2 2 4 2 3" xfId="16570" xr:uid="{00000000-0005-0000-0000-0000CA400000}"/>
    <cellStyle name="標準 2 3 2 2 4 2 4" xfId="16571" xr:uid="{00000000-0005-0000-0000-0000CB400000}"/>
    <cellStyle name="標準 2 3 2 2 4 2 5" xfId="16572" xr:uid="{00000000-0005-0000-0000-0000CC400000}"/>
    <cellStyle name="標準 2 3 2 2 4 3" xfId="16573" xr:uid="{00000000-0005-0000-0000-0000CD400000}"/>
    <cellStyle name="標準 2 3 2 2 4 3 2" xfId="16574" xr:uid="{00000000-0005-0000-0000-0000CE400000}"/>
    <cellStyle name="標準 2 3 2 2 4 3 3" xfId="16575" xr:uid="{00000000-0005-0000-0000-0000CF400000}"/>
    <cellStyle name="標準 2 3 2 2 4 3 4" xfId="16576" xr:uid="{00000000-0005-0000-0000-0000D0400000}"/>
    <cellStyle name="標準 2 3 2 2 4 4" xfId="16577" xr:uid="{00000000-0005-0000-0000-0000D1400000}"/>
    <cellStyle name="標準 2 3 2 2 4 5" xfId="16578" xr:uid="{00000000-0005-0000-0000-0000D2400000}"/>
    <cellStyle name="標準 2 3 2 2 4 6" xfId="16579" xr:uid="{00000000-0005-0000-0000-0000D3400000}"/>
    <cellStyle name="標準 2 3 2 2 5" xfId="16580" xr:uid="{00000000-0005-0000-0000-0000D4400000}"/>
    <cellStyle name="標準 2 3 2 2 5 2" xfId="16581" xr:uid="{00000000-0005-0000-0000-0000D5400000}"/>
    <cellStyle name="標準 2 3 2 2 5 2 2" xfId="16582" xr:uid="{00000000-0005-0000-0000-0000D6400000}"/>
    <cellStyle name="標準 2 3 2 2 5 2 3" xfId="16583" xr:uid="{00000000-0005-0000-0000-0000D7400000}"/>
    <cellStyle name="標準 2 3 2 2 5 2 4" xfId="16584" xr:uid="{00000000-0005-0000-0000-0000D8400000}"/>
    <cellStyle name="標準 2 3 2 2 5 3" xfId="16585" xr:uid="{00000000-0005-0000-0000-0000D9400000}"/>
    <cellStyle name="標準 2 3 2 2 5 4" xfId="16586" xr:uid="{00000000-0005-0000-0000-0000DA400000}"/>
    <cellStyle name="標準 2 3 2 2 5 5" xfId="16587" xr:uid="{00000000-0005-0000-0000-0000DB400000}"/>
    <cellStyle name="標準 2 3 2 2 6" xfId="16588" xr:uid="{00000000-0005-0000-0000-0000DC400000}"/>
    <cellStyle name="標準 2 3 2 2 6 2" xfId="16589" xr:uid="{00000000-0005-0000-0000-0000DD400000}"/>
    <cellStyle name="標準 2 3 2 2 6 3" xfId="16590" xr:uid="{00000000-0005-0000-0000-0000DE400000}"/>
    <cellStyle name="標準 2 3 2 2 6 4" xfId="16591" xr:uid="{00000000-0005-0000-0000-0000DF400000}"/>
    <cellStyle name="標準 2 3 2 2 7" xfId="16592" xr:uid="{00000000-0005-0000-0000-0000E0400000}"/>
    <cellStyle name="標準 2 3 2 2 7 2" xfId="16593" xr:uid="{00000000-0005-0000-0000-0000E1400000}"/>
    <cellStyle name="標準 2 3 2 2 7 3" xfId="16594" xr:uid="{00000000-0005-0000-0000-0000E2400000}"/>
    <cellStyle name="標準 2 3 2 2 7 4" xfId="16595" xr:uid="{00000000-0005-0000-0000-0000E3400000}"/>
    <cellStyle name="標準 2 3 2 2 8" xfId="16596" xr:uid="{00000000-0005-0000-0000-0000E4400000}"/>
    <cellStyle name="標準 2 3 2 2 9" xfId="16597" xr:uid="{00000000-0005-0000-0000-0000E5400000}"/>
    <cellStyle name="標準 2 3 2 3" xfId="16598" xr:uid="{00000000-0005-0000-0000-0000E6400000}"/>
    <cellStyle name="標準 2 3 2 3 2" xfId="16599" xr:uid="{00000000-0005-0000-0000-0000E7400000}"/>
    <cellStyle name="標準 2 3 2 3 2 2" xfId="16600" xr:uid="{00000000-0005-0000-0000-0000E8400000}"/>
    <cellStyle name="標準 2 3 2 3 2 2 2" xfId="16601" xr:uid="{00000000-0005-0000-0000-0000E9400000}"/>
    <cellStyle name="標準 2 3 2 3 2 2 2 2" xfId="16602" xr:uid="{00000000-0005-0000-0000-0000EA400000}"/>
    <cellStyle name="標準 2 3 2 3 2 2 2 3" xfId="16603" xr:uid="{00000000-0005-0000-0000-0000EB400000}"/>
    <cellStyle name="標準 2 3 2 3 2 2 2 4" xfId="16604" xr:uid="{00000000-0005-0000-0000-0000EC400000}"/>
    <cellStyle name="標準 2 3 2 3 2 2 3" xfId="16605" xr:uid="{00000000-0005-0000-0000-0000ED400000}"/>
    <cellStyle name="標準 2 3 2 3 2 2 4" xfId="16606" xr:uid="{00000000-0005-0000-0000-0000EE400000}"/>
    <cellStyle name="標準 2 3 2 3 2 2 5" xfId="16607" xr:uid="{00000000-0005-0000-0000-0000EF400000}"/>
    <cellStyle name="標準 2 3 2 3 2 3" xfId="16608" xr:uid="{00000000-0005-0000-0000-0000F0400000}"/>
    <cellStyle name="標準 2 3 2 3 2 3 2" xfId="16609" xr:uid="{00000000-0005-0000-0000-0000F1400000}"/>
    <cellStyle name="標準 2 3 2 3 2 3 3" xfId="16610" xr:uid="{00000000-0005-0000-0000-0000F2400000}"/>
    <cellStyle name="標準 2 3 2 3 2 3 4" xfId="16611" xr:uid="{00000000-0005-0000-0000-0000F3400000}"/>
    <cellStyle name="標準 2 3 2 3 2 4" xfId="16612" xr:uid="{00000000-0005-0000-0000-0000F4400000}"/>
    <cellStyle name="標準 2 3 2 3 2 5" xfId="16613" xr:uid="{00000000-0005-0000-0000-0000F5400000}"/>
    <cellStyle name="標準 2 3 2 3 2 6" xfId="16614" xr:uid="{00000000-0005-0000-0000-0000F6400000}"/>
    <cellStyle name="標準 2 3 2 3 3" xfId="16615" xr:uid="{00000000-0005-0000-0000-0000F7400000}"/>
    <cellStyle name="標準 2 3 2 3 3 2" xfId="16616" xr:uid="{00000000-0005-0000-0000-0000F8400000}"/>
    <cellStyle name="標準 2 3 2 3 3 2 2" xfId="16617" xr:uid="{00000000-0005-0000-0000-0000F9400000}"/>
    <cellStyle name="標準 2 3 2 3 3 2 3" xfId="16618" xr:uid="{00000000-0005-0000-0000-0000FA400000}"/>
    <cellStyle name="標準 2 3 2 3 3 2 4" xfId="16619" xr:uid="{00000000-0005-0000-0000-0000FB400000}"/>
    <cellStyle name="標準 2 3 2 3 3 3" xfId="16620" xr:uid="{00000000-0005-0000-0000-0000FC400000}"/>
    <cellStyle name="標準 2 3 2 3 3 4" xfId="16621" xr:uid="{00000000-0005-0000-0000-0000FD400000}"/>
    <cellStyle name="標準 2 3 2 3 3 5" xfId="16622" xr:uid="{00000000-0005-0000-0000-0000FE400000}"/>
    <cellStyle name="標準 2 3 2 3 4" xfId="16623" xr:uid="{00000000-0005-0000-0000-0000FF400000}"/>
    <cellStyle name="標準 2 3 2 3 4 2" xfId="16624" xr:uid="{00000000-0005-0000-0000-000000410000}"/>
    <cellStyle name="標準 2 3 2 3 4 3" xfId="16625" xr:uid="{00000000-0005-0000-0000-000001410000}"/>
    <cellStyle name="標準 2 3 2 3 4 4" xfId="16626" xr:uid="{00000000-0005-0000-0000-000002410000}"/>
    <cellStyle name="標準 2 3 2 3 5" xfId="16627" xr:uid="{00000000-0005-0000-0000-000003410000}"/>
    <cellStyle name="標準 2 3 2 3 5 2" xfId="16628" xr:uid="{00000000-0005-0000-0000-000004410000}"/>
    <cellStyle name="標準 2 3 2 3 5 3" xfId="16629" xr:uid="{00000000-0005-0000-0000-000005410000}"/>
    <cellStyle name="標準 2 3 2 3 5 4" xfId="16630" xr:uid="{00000000-0005-0000-0000-000006410000}"/>
    <cellStyle name="標準 2 3 2 3 6" xfId="16631" xr:uid="{00000000-0005-0000-0000-000007410000}"/>
    <cellStyle name="標準 2 3 2 3 7" xfId="16632" xr:uid="{00000000-0005-0000-0000-000008410000}"/>
    <cellStyle name="標準 2 3 2 3 8" xfId="16633" xr:uid="{00000000-0005-0000-0000-000009410000}"/>
    <cellStyle name="標準 2 3 2 4" xfId="16634" xr:uid="{00000000-0005-0000-0000-00000A410000}"/>
    <cellStyle name="標準 2 3 2 4 2" xfId="16635" xr:uid="{00000000-0005-0000-0000-00000B410000}"/>
    <cellStyle name="標準 2 3 2 4 2 2" xfId="16636" xr:uid="{00000000-0005-0000-0000-00000C410000}"/>
    <cellStyle name="標準 2 3 2 4 2 2 2" xfId="16637" xr:uid="{00000000-0005-0000-0000-00000D410000}"/>
    <cellStyle name="標準 2 3 2 4 2 2 2 2" xfId="16638" xr:uid="{00000000-0005-0000-0000-00000E410000}"/>
    <cellStyle name="標準 2 3 2 4 2 2 2 3" xfId="16639" xr:uid="{00000000-0005-0000-0000-00000F410000}"/>
    <cellStyle name="標準 2 3 2 4 2 2 2 4" xfId="16640" xr:uid="{00000000-0005-0000-0000-000010410000}"/>
    <cellStyle name="標準 2 3 2 4 2 2 3" xfId="16641" xr:uid="{00000000-0005-0000-0000-000011410000}"/>
    <cellStyle name="標準 2 3 2 4 2 2 4" xfId="16642" xr:uid="{00000000-0005-0000-0000-000012410000}"/>
    <cellStyle name="標準 2 3 2 4 2 2 5" xfId="16643" xr:uid="{00000000-0005-0000-0000-000013410000}"/>
    <cellStyle name="標準 2 3 2 4 2 3" xfId="16644" xr:uid="{00000000-0005-0000-0000-000014410000}"/>
    <cellStyle name="標準 2 3 2 4 2 3 2" xfId="16645" xr:uid="{00000000-0005-0000-0000-000015410000}"/>
    <cellStyle name="標準 2 3 2 4 2 3 3" xfId="16646" xr:uid="{00000000-0005-0000-0000-000016410000}"/>
    <cellStyle name="標準 2 3 2 4 2 3 4" xfId="16647" xr:uid="{00000000-0005-0000-0000-000017410000}"/>
    <cellStyle name="標準 2 3 2 4 2 4" xfId="16648" xr:uid="{00000000-0005-0000-0000-000018410000}"/>
    <cellStyle name="標準 2 3 2 4 2 5" xfId="16649" xr:uid="{00000000-0005-0000-0000-000019410000}"/>
    <cellStyle name="標準 2 3 2 4 2 6" xfId="16650" xr:uid="{00000000-0005-0000-0000-00001A410000}"/>
    <cellStyle name="標準 2 3 2 4 3" xfId="16651" xr:uid="{00000000-0005-0000-0000-00001B410000}"/>
    <cellStyle name="標準 2 3 2 4 3 2" xfId="16652" xr:uid="{00000000-0005-0000-0000-00001C410000}"/>
    <cellStyle name="標準 2 3 2 4 3 2 2" xfId="16653" xr:uid="{00000000-0005-0000-0000-00001D410000}"/>
    <cellStyle name="標準 2 3 2 4 3 2 3" xfId="16654" xr:uid="{00000000-0005-0000-0000-00001E410000}"/>
    <cellStyle name="標準 2 3 2 4 3 2 4" xfId="16655" xr:uid="{00000000-0005-0000-0000-00001F410000}"/>
    <cellStyle name="標準 2 3 2 4 3 3" xfId="16656" xr:uid="{00000000-0005-0000-0000-000020410000}"/>
    <cellStyle name="標準 2 3 2 4 3 4" xfId="16657" xr:uid="{00000000-0005-0000-0000-000021410000}"/>
    <cellStyle name="標準 2 3 2 4 3 5" xfId="16658" xr:uid="{00000000-0005-0000-0000-000022410000}"/>
    <cellStyle name="標準 2 3 2 4 4" xfId="16659" xr:uid="{00000000-0005-0000-0000-000023410000}"/>
    <cellStyle name="標準 2 3 2 4 4 2" xfId="16660" xr:uid="{00000000-0005-0000-0000-000024410000}"/>
    <cellStyle name="標準 2 3 2 4 4 3" xfId="16661" xr:uid="{00000000-0005-0000-0000-000025410000}"/>
    <cellStyle name="標準 2 3 2 4 4 4" xfId="16662" xr:uid="{00000000-0005-0000-0000-000026410000}"/>
    <cellStyle name="標準 2 3 2 4 5" xfId="16663" xr:uid="{00000000-0005-0000-0000-000027410000}"/>
    <cellStyle name="標準 2 3 2 4 5 2" xfId="16664" xr:uid="{00000000-0005-0000-0000-000028410000}"/>
    <cellStyle name="標準 2 3 2 4 5 3" xfId="16665" xr:uid="{00000000-0005-0000-0000-000029410000}"/>
    <cellStyle name="標準 2 3 2 4 5 4" xfId="16666" xr:uid="{00000000-0005-0000-0000-00002A410000}"/>
    <cellStyle name="標準 2 3 2 4 6" xfId="16667" xr:uid="{00000000-0005-0000-0000-00002B410000}"/>
    <cellStyle name="標準 2 3 2 4 7" xfId="16668" xr:uid="{00000000-0005-0000-0000-00002C410000}"/>
    <cellStyle name="標準 2 3 2 4 8" xfId="16669" xr:uid="{00000000-0005-0000-0000-00002D410000}"/>
    <cellStyle name="標準 2 3 2 5" xfId="16670" xr:uid="{00000000-0005-0000-0000-00002E410000}"/>
    <cellStyle name="標準 2 3 2 5 2" xfId="16671" xr:uid="{00000000-0005-0000-0000-00002F410000}"/>
    <cellStyle name="標準 2 3 2 5 2 2" xfId="16672" xr:uid="{00000000-0005-0000-0000-000030410000}"/>
    <cellStyle name="標準 2 3 2 5 2 2 2" xfId="16673" xr:uid="{00000000-0005-0000-0000-000031410000}"/>
    <cellStyle name="標準 2 3 2 5 2 2 3" xfId="16674" xr:uid="{00000000-0005-0000-0000-000032410000}"/>
    <cellStyle name="標準 2 3 2 5 2 2 4" xfId="16675" xr:uid="{00000000-0005-0000-0000-000033410000}"/>
    <cellStyle name="標準 2 3 2 5 2 3" xfId="16676" xr:uid="{00000000-0005-0000-0000-000034410000}"/>
    <cellStyle name="標準 2 3 2 5 2 4" xfId="16677" xr:uid="{00000000-0005-0000-0000-000035410000}"/>
    <cellStyle name="標準 2 3 2 5 2 5" xfId="16678" xr:uid="{00000000-0005-0000-0000-000036410000}"/>
    <cellStyle name="標準 2 3 2 5 3" xfId="16679" xr:uid="{00000000-0005-0000-0000-000037410000}"/>
    <cellStyle name="標準 2 3 2 5 3 2" xfId="16680" xr:uid="{00000000-0005-0000-0000-000038410000}"/>
    <cellStyle name="標準 2 3 2 5 3 3" xfId="16681" xr:uid="{00000000-0005-0000-0000-000039410000}"/>
    <cellStyle name="標準 2 3 2 5 3 4" xfId="16682" xr:uid="{00000000-0005-0000-0000-00003A410000}"/>
    <cellStyle name="標準 2 3 2 5 4" xfId="16683" xr:uid="{00000000-0005-0000-0000-00003B410000}"/>
    <cellStyle name="標準 2 3 2 5 5" xfId="16684" xr:uid="{00000000-0005-0000-0000-00003C410000}"/>
    <cellStyle name="標準 2 3 2 5 6" xfId="16685" xr:uid="{00000000-0005-0000-0000-00003D410000}"/>
    <cellStyle name="標準 2 3 2 6" xfId="16686" xr:uid="{00000000-0005-0000-0000-00003E410000}"/>
    <cellStyle name="標準 2 3 2 6 2" xfId="16687" xr:uid="{00000000-0005-0000-0000-00003F410000}"/>
    <cellStyle name="標準 2 3 2 6 2 2" xfId="16688" xr:uid="{00000000-0005-0000-0000-000040410000}"/>
    <cellStyle name="標準 2 3 2 6 2 3" xfId="16689" xr:uid="{00000000-0005-0000-0000-000041410000}"/>
    <cellStyle name="標準 2 3 2 6 2 4" xfId="16690" xr:uid="{00000000-0005-0000-0000-000042410000}"/>
    <cellStyle name="標準 2 3 2 6 3" xfId="16691" xr:uid="{00000000-0005-0000-0000-000043410000}"/>
    <cellStyle name="標準 2 3 2 6 4" xfId="16692" xr:uid="{00000000-0005-0000-0000-000044410000}"/>
    <cellStyle name="標準 2 3 2 6 5" xfId="16693" xr:uid="{00000000-0005-0000-0000-000045410000}"/>
    <cellStyle name="標準 2 3 2 7" xfId="16694" xr:uid="{00000000-0005-0000-0000-000046410000}"/>
    <cellStyle name="標準 2 3 2 7 2" xfId="16695" xr:uid="{00000000-0005-0000-0000-000047410000}"/>
    <cellStyle name="標準 2 3 2 7 2 2" xfId="16696" xr:uid="{00000000-0005-0000-0000-000048410000}"/>
    <cellStyle name="標準 2 3 2 7 2 3" xfId="16697" xr:uid="{00000000-0005-0000-0000-000049410000}"/>
    <cellStyle name="標準 2 3 2 7 2 4" xfId="16698" xr:uid="{00000000-0005-0000-0000-00004A410000}"/>
    <cellStyle name="標準 2 3 2 7 3" xfId="16699" xr:uid="{00000000-0005-0000-0000-00004B410000}"/>
    <cellStyle name="標準 2 3 2 7 4" xfId="16700" xr:uid="{00000000-0005-0000-0000-00004C410000}"/>
    <cellStyle name="標準 2 3 2 7 5" xfId="16701" xr:uid="{00000000-0005-0000-0000-00004D410000}"/>
    <cellStyle name="標準 2 3 2 8" xfId="16702" xr:uid="{00000000-0005-0000-0000-00004E410000}"/>
    <cellStyle name="標準 2 3 2 8 2" xfId="16703" xr:uid="{00000000-0005-0000-0000-00004F410000}"/>
    <cellStyle name="標準 2 3 2 8 3" xfId="16704" xr:uid="{00000000-0005-0000-0000-000050410000}"/>
    <cellStyle name="標準 2 3 2 8 4" xfId="16705" xr:uid="{00000000-0005-0000-0000-000051410000}"/>
    <cellStyle name="標準 2 3 2 9" xfId="16706" xr:uid="{00000000-0005-0000-0000-000052410000}"/>
    <cellStyle name="標準 2 3 2 9 2" xfId="16707" xr:uid="{00000000-0005-0000-0000-000053410000}"/>
    <cellStyle name="標準 2 3 2 9 3" xfId="16708" xr:uid="{00000000-0005-0000-0000-000054410000}"/>
    <cellStyle name="標準 2 3 2 9 4" xfId="16709" xr:uid="{00000000-0005-0000-0000-000055410000}"/>
    <cellStyle name="標準 2 3 3" xfId="16710" xr:uid="{00000000-0005-0000-0000-000056410000}"/>
    <cellStyle name="標準 2 3 3 10" xfId="16711" xr:uid="{00000000-0005-0000-0000-000057410000}"/>
    <cellStyle name="標準 2 3 3 2" xfId="16712" xr:uid="{00000000-0005-0000-0000-000058410000}"/>
    <cellStyle name="標準 2 3 3 2 2" xfId="16713" xr:uid="{00000000-0005-0000-0000-000059410000}"/>
    <cellStyle name="標準 2 3 3 2 2 2" xfId="16714" xr:uid="{00000000-0005-0000-0000-00005A410000}"/>
    <cellStyle name="標準 2 3 3 2 2 2 2" xfId="16715" xr:uid="{00000000-0005-0000-0000-00005B410000}"/>
    <cellStyle name="標準 2 3 3 2 2 2 2 2" xfId="16716" xr:uid="{00000000-0005-0000-0000-00005C410000}"/>
    <cellStyle name="標準 2 3 3 2 2 2 2 3" xfId="16717" xr:uid="{00000000-0005-0000-0000-00005D410000}"/>
    <cellStyle name="標準 2 3 3 2 2 2 2 4" xfId="16718" xr:uid="{00000000-0005-0000-0000-00005E410000}"/>
    <cellStyle name="標準 2 3 3 2 2 2 3" xfId="16719" xr:uid="{00000000-0005-0000-0000-00005F410000}"/>
    <cellStyle name="標準 2 3 3 2 2 2 4" xfId="16720" xr:uid="{00000000-0005-0000-0000-000060410000}"/>
    <cellStyle name="標準 2 3 3 2 2 2 5" xfId="16721" xr:uid="{00000000-0005-0000-0000-000061410000}"/>
    <cellStyle name="標準 2 3 3 2 2 3" xfId="16722" xr:uid="{00000000-0005-0000-0000-000062410000}"/>
    <cellStyle name="標準 2 3 3 2 2 3 2" xfId="16723" xr:uid="{00000000-0005-0000-0000-000063410000}"/>
    <cellStyle name="標準 2 3 3 2 2 3 3" xfId="16724" xr:uid="{00000000-0005-0000-0000-000064410000}"/>
    <cellStyle name="標準 2 3 3 2 2 3 4" xfId="16725" xr:uid="{00000000-0005-0000-0000-000065410000}"/>
    <cellStyle name="標準 2 3 3 2 2 4" xfId="16726" xr:uid="{00000000-0005-0000-0000-000066410000}"/>
    <cellStyle name="標準 2 3 3 2 2 5" xfId="16727" xr:uid="{00000000-0005-0000-0000-000067410000}"/>
    <cellStyle name="標準 2 3 3 2 2 6" xfId="16728" xr:uid="{00000000-0005-0000-0000-000068410000}"/>
    <cellStyle name="標準 2 3 3 2 3" xfId="16729" xr:uid="{00000000-0005-0000-0000-000069410000}"/>
    <cellStyle name="標準 2 3 3 2 3 2" xfId="16730" xr:uid="{00000000-0005-0000-0000-00006A410000}"/>
    <cellStyle name="標準 2 3 3 2 3 2 2" xfId="16731" xr:uid="{00000000-0005-0000-0000-00006B410000}"/>
    <cellStyle name="標準 2 3 3 2 3 2 3" xfId="16732" xr:uid="{00000000-0005-0000-0000-00006C410000}"/>
    <cellStyle name="標準 2 3 3 2 3 2 4" xfId="16733" xr:uid="{00000000-0005-0000-0000-00006D410000}"/>
    <cellStyle name="標準 2 3 3 2 3 3" xfId="16734" xr:uid="{00000000-0005-0000-0000-00006E410000}"/>
    <cellStyle name="標準 2 3 3 2 3 4" xfId="16735" xr:uid="{00000000-0005-0000-0000-00006F410000}"/>
    <cellStyle name="標準 2 3 3 2 3 5" xfId="16736" xr:uid="{00000000-0005-0000-0000-000070410000}"/>
    <cellStyle name="標準 2 3 3 2 4" xfId="16737" xr:uid="{00000000-0005-0000-0000-000071410000}"/>
    <cellStyle name="標準 2 3 3 2 4 2" xfId="16738" xr:uid="{00000000-0005-0000-0000-000072410000}"/>
    <cellStyle name="標準 2 3 3 2 4 3" xfId="16739" xr:uid="{00000000-0005-0000-0000-000073410000}"/>
    <cellStyle name="標準 2 3 3 2 4 4" xfId="16740" xr:uid="{00000000-0005-0000-0000-000074410000}"/>
    <cellStyle name="標準 2 3 3 2 5" xfId="16741" xr:uid="{00000000-0005-0000-0000-000075410000}"/>
    <cellStyle name="標準 2 3 3 2 5 2" xfId="16742" xr:uid="{00000000-0005-0000-0000-000076410000}"/>
    <cellStyle name="標準 2 3 3 2 5 3" xfId="16743" xr:uid="{00000000-0005-0000-0000-000077410000}"/>
    <cellStyle name="標準 2 3 3 2 5 4" xfId="16744" xr:uid="{00000000-0005-0000-0000-000078410000}"/>
    <cellStyle name="標準 2 3 3 2 6" xfId="16745" xr:uid="{00000000-0005-0000-0000-000079410000}"/>
    <cellStyle name="標準 2 3 3 2 7" xfId="16746" xr:uid="{00000000-0005-0000-0000-00007A410000}"/>
    <cellStyle name="標準 2 3 3 2 8" xfId="16747" xr:uid="{00000000-0005-0000-0000-00007B410000}"/>
    <cellStyle name="標準 2 3 3 3" xfId="16748" xr:uid="{00000000-0005-0000-0000-00007C410000}"/>
    <cellStyle name="標準 2 3 3 3 2" xfId="16749" xr:uid="{00000000-0005-0000-0000-00007D410000}"/>
    <cellStyle name="標準 2 3 3 3 2 2" xfId="16750" xr:uid="{00000000-0005-0000-0000-00007E410000}"/>
    <cellStyle name="標準 2 3 3 3 2 2 2" xfId="16751" xr:uid="{00000000-0005-0000-0000-00007F410000}"/>
    <cellStyle name="標準 2 3 3 3 2 2 2 2" xfId="16752" xr:uid="{00000000-0005-0000-0000-000080410000}"/>
    <cellStyle name="標準 2 3 3 3 2 2 2 3" xfId="16753" xr:uid="{00000000-0005-0000-0000-000081410000}"/>
    <cellStyle name="標準 2 3 3 3 2 2 2 4" xfId="16754" xr:uid="{00000000-0005-0000-0000-000082410000}"/>
    <cellStyle name="標準 2 3 3 3 2 2 3" xfId="16755" xr:uid="{00000000-0005-0000-0000-000083410000}"/>
    <cellStyle name="標準 2 3 3 3 2 2 4" xfId="16756" xr:uid="{00000000-0005-0000-0000-000084410000}"/>
    <cellStyle name="標準 2 3 3 3 2 2 5" xfId="16757" xr:uid="{00000000-0005-0000-0000-000085410000}"/>
    <cellStyle name="標準 2 3 3 3 2 3" xfId="16758" xr:uid="{00000000-0005-0000-0000-000086410000}"/>
    <cellStyle name="標準 2 3 3 3 2 3 2" xfId="16759" xr:uid="{00000000-0005-0000-0000-000087410000}"/>
    <cellStyle name="標準 2 3 3 3 2 3 3" xfId="16760" xr:uid="{00000000-0005-0000-0000-000088410000}"/>
    <cellStyle name="標準 2 3 3 3 2 3 4" xfId="16761" xr:uid="{00000000-0005-0000-0000-000089410000}"/>
    <cellStyle name="標準 2 3 3 3 2 4" xfId="16762" xr:uid="{00000000-0005-0000-0000-00008A410000}"/>
    <cellStyle name="標準 2 3 3 3 2 5" xfId="16763" xr:uid="{00000000-0005-0000-0000-00008B410000}"/>
    <cellStyle name="標準 2 3 3 3 2 6" xfId="16764" xr:uid="{00000000-0005-0000-0000-00008C410000}"/>
    <cellStyle name="標準 2 3 3 3 3" xfId="16765" xr:uid="{00000000-0005-0000-0000-00008D410000}"/>
    <cellStyle name="標準 2 3 3 3 3 2" xfId="16766" xr:uid="{00000000-0005-0000-0000-00008E410000}"/>
    <cellStyle name="標準 2 3 3 3 3 2 2" xfId="16767" xr:uid="{00000000-0005-0000-0000-00008F410000}"/>
    <cellStyle name="標準 2 3 3 3 3 2 3" xfId="16768" xr:uid="{00000000-0005-0000-0000-000090410000}"/>
    <cellStyle name="標準 2 3 3 3 3 2 4" xfId="16769" xr:uid="{00000000-0005-0000-0000-000091410000}"/>
    <cellStyle name="標準 2 3 3 3 3 3" xfId="16770" xr:uid="{00000000-0005-0000-0000-000092410000}"/>
    <cellStyle name="標準 2 3 3 3 3 4" xfId="16771" xr:uid="{00000000-0005-0000-0000-000093410000}"/>
    <cellStyle name="標準 2 3 3 3 3 5" xfId="16772" xr:uid="{00000000-0005-0000-0000-000094410000}"/>
    <cellStyle name="標準 2 3 3 3 4" xfId="16773" xr:uid="{00000000-0005-0000-0000-000095410000}"/>
    <cellStyle name="標準 2 3 3 3 4 2" xfId="16774" xr:uid="{00000000-0005-0000-0000-000096410000}"/>
    <cellStyle name="標準 2 3 3 3 4 3" xfId="16775" xr:uid="{00000000-0005-0000-0000-000097410000}"/>
    <cellStyle name="標準 2 3 3 3 4 4" xfId="16776" xr:uid="{00000000-0005-0000-0000-000098410000}"/>
    <cellStyle name="標準 2 3 3 3 5" xfId="16777" xr:uid="{00000000-0005-0000-0000-000099410000}"/>
    <cellStyle name="標準 2 3 3 3 5 2" xfId="16778" xr:uid="{00000000-0005-0000-0000-00009A410000}"/>
    <cellStyle name="標準 2 3 3 3 5 3" xfId="16779" xr:uid="{00000000-0005-0000-0000-00009B410000}"/>
    <cellStyle name="標準 2 3 3 3 5 4" xfId="16780" xr:uid="{00000000-0005-0000-0000-00009C410000}"/>
    <cellStyle name="標準 2 3 3 3 6" xfId="16781" xr:uid="{00000000-0005-0000-0000-00009D410000}"/>
    <cellStyle name="標準 2 3 3 3 7" xfId="16782" xr:uid="{00000000-0005-0000-0000-00009E410000}"/>
    <cellStyle name="標準 2 3 3 3 8" xfId="16783" xr:uid="{00000000-0005-0000-0000-00009F410000}"/>
    <cellStyle name="標準 2 3 3 4" xfId="16784" xr:uid="{00000000-0005-0000-0000-0000A0410000}"/>
    <cellStyle name="標準 2 3 3 4 2" xfId="16785" xr:uid="{00000000-0005-0000-0000-0000A1410000}"/>
    <cellStyle name="標準 2 3 3 4 2 2" xfId="16786" xr:uid="{00000000-0005-0000-0000-0000A2410000}"/>
    <cellStyle name="標準 2 3 3 4 2 2 2" xfId="16787" xr:uid="{00000000-0005-0000-0000-0000A3410000}"/>
    <cellStyle name="標準 2 3 3 4 2 2 3" xfId="16788" xr:uid="{00000000-0005-0000-0000-0000A4410000}"/>
    <cellStyle name="標準 2 3 3 4 2 2 4" xfId="16789" xr:uid="{00000000-0005-0000-0000-0000A5410000}"/>
    <cellStyle name="標準 2 3 3 4 2 3" xfId="16790" xr:uid="{00000000-0005-0000-0000-0000A6410000}"/>
    <cellStyle name="標準 2 3 3 4 2 4" xfId="16791" xr:uid="{00000000-0005-0000-0000-0000A7410000}"/>
    <cellStyle name="標準 2 3 3 4 2 5" xfId="16792" xr:uid="{00000000-0005-0000-0000-0000A8410000}"/>
    <cellStyle name="標準 2 3 3 4 3" xfId="16793" xr:uid="{00000000-0005-0000-0000-0000A9410000}"/>
    <cellStyle name="標準 2 3 3 4 3 2" xfId="16794" xr:uid="{00000000-0005-0000-0000-0000AA410000}"/>
    <cellStyle name="標準 2 3 3 4 3 3" xfId="16795" xr:uid="{00000000-0005-0000-0000-0000AB410000}"/>
    <cellStyle name="標準 2 3 3 4 3 4" xfId="16796" xr:uid="{00000000-0005-0000-0000-0000AC410000}"/>
    <cellStyle name="標準 2 3 3 4 4" xfId="16797" xr:uid="{00000000-0005-0000-0000-0000AD410000}"/>
    <cellStyle name="標準 2 3 3 4 5" xfId="16798" xr:uid="{00000000-0005-0000-0000-0000AE410000}"/>
    <cellStyle name="標準 2 3 3 4 6" xfId="16799" xr:uid="{00000000-0005-0000-0000-0000AF410000}"/>
    <cellStyle name="標準 2 3 3 5" xfId="16800" xr:uid="{00000000-0005-0000-0000-0000B0410000}"/>
    <cellStyle name="標準 2 3 3 5 2" xfId="16801" xr:uid="{00000000-0005-0000-0000-0000B1410000}"/>
    <cellStyle name="標準 2 3 3 5 2 2" xfId="16802" xr:uid="{00000000-0005-0000-0000-0000B2410000}"/>
    <cellStyle name="標準 2 3 3 5 2 3" xfId="16803" xr:uid="{00000000-0005-0000-0000-0000B3410000}"/>
    <cellStyle name="標準 2 3 3 5 2 4" xfId="16804" xr:uid="{00000000-0005-0000-0000-0000B4410000}"/>
    <cellStyle name="標準 2 3 3 5 3" xfId="16805" xr:uid="{00000000-0005-0000-0000-0000B5410000}"/>
    <cellStyle name="標準 2 3 3 5 4" xfId="16806" xr:uid="{00000000-0005-0000-0000-0000B6410000}"/>
    <cellStyle name="標準 2 3 3 5 5" xfId="16807" xr:uid="{00000000-0005-0000-0000-0000B7410000}"/>
    <cellStyle name="標準 2 3 3 6" xfId="16808" xr:uid="{00000000-0005-0000-0000-0000B8410000}"/>
    <cellStyle name="標準 2 3 3 6 2" xfId="16809" xr:uid="{00000000-0005-0000-0000-0000B9410000}"/>
    <cellStyle name="標準 2 3 3 6 3" xfId="16810" xr:uid="{00000000-0005-0000-0000-0000BA410000}"/>
    <cellStyle name="標準 2 3 3 6 4" xfId="16811" xr:uid="{00000000-0005-0000-0000-0000BB410000}"/>
    <cellStyle name="標準 2 3 3 7" xfId="16812" xr:uid="{00000000-0005-0000-0000-0000BC410000}"/>
    <cellStyle name="標準 2 3 3 7 2" xfId="16813" xr:uid="{00000000-0005-0000-0000-0000BD410000}"/>
    <cellStyle name="標準 2 3 3 7 3" xfId="16814" xr:uid="{00000000-0005-0000-0000-0000BE410000}"/>
    <cellStyle name="標準 2 3 3 7 4" xfId="16815" xr:uid="{00000000-0005-0000-0000-0000BF410000}"/>
    <cellStyle name="標準 2 3 3 8" xfId="16816" xr:uid="{00000000-0005-0000-0000-0000C0410000}"/>
    <cellStyle name="標準 2 3 3 9" xfId="16817" xr:uid="{00000000-0005-0000-0000-0000C1410000}"/>
    <cellStyle name="標準 2 3 4" xfId="16818" xr:uid="{00000000-0005-0000-0000-0000C2410000}"/>
    <cellStyle name="標準 2 3 4 2" xfId="16819" xr:uid="{00000000-0005-0000-0000-0000C3410000}"/>
    <cellStyle name="標準 2 3 4 2 2" xfId="16820" xr:uid="{00000000-0005-0000-0000-0000C4410000}"/>
    <cellStyle name="標準 2 3 4 2 2 2" xfId="16821" xr:uid="{00000000-0005-0000-0000-0000C5410000}"/>
    <cellStyle name="標準 2 3 4 2 2 2 2" xfId="16822" xr:uid="{00000000-0005-0000-0000-0000C6410000}"/>
    <cellStyle name="標準 2 3 4 2 2 2 3" xfId="16823" xr:uid="{00000000-0005-0000-0000-0000C7410000}"/>
    <cellStyle name="標準 2 3 4 2 2 2 4" xfId="16824" xr:uid="{00000000-0005-0000-0000-0000C8410000}"/>
    <cellStyle name="標準 2 3 4 2 2 3" xfId="16825" xr:uid="{00000000-0005-0000-0000-0000C9410000}"/>
    <cellStyle name="標準 2 3 4 2 2 4" xfId="16826" xr:uid="{00000000-0005-0000-0000-0000CA410000}"/>
    <cellStyle name="標準 2 3 4 2 2 5" xfId="16827" xr:uid="{00000000-0005-0000-0000-0000CB410000}"/>
    <cellStyle name="標準 2 3 4 2 3" xfId="16828" xr:uid="{00000000-0005-0000-0000-0000CC410000}"/>
    <cellStyle name="標準 2 3 4 2 3 2" xfId="16829" xr:uid="{00000000-0005-0000-0000-0000CD410000}"/>
    <cellStyle name="標準 2 3 4 2 3 3" xfId="16830" xr:uid="{00000000-0005-0000-0000-0000CE410000}"/>
    <cellStyle name="標準 2 3 4 2 3 4" xfId="16831" xr:uid="{00000000-0005-0000-0000-0000CF410000}"/>
    <cellStyle name="標準 2 3 4 2 4" xfId="16832" xr:uid="{00000000-0005-0000-0000-0000D0410000}"/>
    <cellStyle name="標準 2 3 4 2 5" xfId="16833" xr:uid="{00000000-0005-0000-0000-0000D1410000}"/>
    <cellStyle name="標準 2 3 4 2 6" xfId="16834" xr:uid="{00000000-0005-0000-0000-0000D2410000}"/>
    <cellStyle name="標準 2 3 4 3" xfId="16835" xr:uid="{00000000-0005-0000-0000-0000D3410000}"/>
    <cellStyle name="標準 2 3 4 3 2" xfId="16836" xr:uid="{00000000-0005-0000-0000-0000D4410000}"/>
    <cellStyle name="標準 2 3 4 3 2 2" xfId="16837" xr:uid="{00000000-0005-0000-0000-0000D5410000}"/>
    <cellStyle name="標準 2 3 4 3 2 3" xfId="16838" xr:uid="{00000000-0005-0000-0000-0000D6410000}"/>
    <cellStyle name="標準 2 3 4 3 2 4" xfId="16839" xr:uid="{00000000-0005-0000-0000-0000D7410000}"/>
    <cellStyle name="標準 2 3 4 3 3" xfId="16840" xr:uid="{00000000-0005-0000-0000-0000D8410000}"/>
    <cellStyle name="標準 2 3 4 3 4" xfId="16841" xr:uid="{00000000-0005-0000-0000-0000D9410000}"/>
    <cellStyle name="標準 2 3 4 3 5" xfId="16842" xr:uid="{00000000-0005-0000-0000-0000DA410000}"/>
    <cellStyle name="標準 2 3 4 4" xfId="16843" xr:uid="{00000000-0005-0000-0000-0000DB410000}"/>
    <cellStyle name="標準 2 3 4 4 2" xfId="16844" xr:uid="{00000000-0005-0000-0000-0000DC410000}"/>
    <cellStyle name="標準 2 3 4 4 3" xfId="16845" xr:uid="{00000000-0005-0000-0000-0000DD410000}"/>
    <cellStyle name="標準 2 3 4 4 4" xfId="16846" xr:uid="{00000000-0005-0000-0000-0000DE410000}"/>
    <cellStyle name="標準 2 3 4 5" xfId="16847" xr:uid="{00000000-0005-0000-0000-0000DF410000}"/>
    <cellStyle name="標準 2 3 4 5 2" xfId="16848" xr:uid="{00000000-0005-0000-0000-0000E0410000}"/>
    <cellStyle name="標準 2 3 4 5 3" xfId="16849" xr:uid="{00000000-0005-0000-0000-0000E1410000}"/>
    <cellStyle name="標準 2 3 4 5 4" xfId="16850" xr:uid="{00000000-0005-0000-0000-0000E2410000}"/>
    <cellStyle name="標準 2 3 4 6" xfId="16851" xr:uid="{00000000-0005-0000-0000-0000E3410000}"/>
    <cellStyle name="標準 2 3 4 7" xfId="16852" xr:uid="{00000000-0005-0000-0000-0000E4410000}"/>
    <cellStyle name="標準 2 3 4 8" xfId="16853" xr:uid="{00000000-0005-0000-0000-0000E5410000}"/>
    <cellStyle name="標準 2 3 5" xfId="16854" xr:uid="{00000000-0005-0000-0000-0000E6410000}"/>
    <cellStyle name="標準 2 3 5 2" xfId="16855" xr:uid="{00000000-0005-0000-0000-0000E7410000}"/>
    <cellStyle name="標準 2 3 5 2 2" xfId="16856" xr:uid="{00000000-0005-0000-0000-0000E8410000}"/>
    <cellStyle name="標準 2 3 5 2 2 2" xfId="16857" xr:uid="{00000000-0005-0000-0000-0000E9410000}"/>
    <cellStyle name="標準 2 3 5 2 2 2 2" xfId="16858" xr:uid="{00000000-0005-0000-0000-0000EA410000}"/>
    <cellStyle name="標準 2 3 5 2 2 2 3" xfId="16859" xr:uid="{00000000-0005-0000-0000-0000EB410000}"/>
    <cellStyle name="標準 2 3 5 2 2 2 4" xfId="16860" xr:uid="{00000000-0005-0000-0000-0000EC410000}"/>
    <cellStyle name="標準 2 3 5 2 2 3" xfId="16861" xr:uid="{00000000-0005-0000-0000-0000ED410000}"/>
    <cellStyle name="標準 2 3 5 2 2 4" xfId="16862" xr:uid="{00000000-0005-0000-0000-0000EE410000}"/>
    <cellStyle name="標準 2 3 5 2 2 5" xfId="16863" xr:uid="{00000000-0005-0000-0000-0000EF410000}"/>
    <cellStyle name="標準 2 3 5 2 3" xfId="16864" xr:uid="{00000000-0005-0000-0000-0000F0410000}"/>
    <cellStyle name="標準 2 3 5 2 3 2" xfId="16865" xr:uid="{00000000-0005-0000-0000-0000F1410000}"/>
    <cellStyle name="標準 2 3 5 2 3 3" xfId="16866" xr:uid="{00000000-0005-0000-0000-0000F2410000}"/>
    <cellStyle name="標準 2 3 5 2 3 4" xfId="16867" xr:uid="{00000000-0005-0000-0000-0000F3410000}"/>
    <cellStyle name="標準 2 3 5 2 4" xfId="16868" xr:uid="{00000000-0005-0000-0000-0000F4410000}"/>
    <cellStyle name="標準 2 3 5 2 5" xfId="16869" xr:uid="{00000000-0005-0000-0000-0000F5410000}"/>
    <cellStyle name="標準 2 3 5 2 6" xfId="16870" xr:uid="{00000000-0005-0000-0000-0000F6410000}"/>
    <cellStyle name="標準 2 3 5 3" xfId="16871" xr:uid="{00000000-0005-0000-0000-0000F7410000}"/>
    <cellStyle name="標準 2 3 5 3 2" xfId="16872" xr:uid="{00000000-0005-0000-0000-0000F8410000}"/>
    <cellStyle name="標準 2 3 5 3 2 2" xfId="16873" xr:uid="{00000000-0005-0000-0000-0000F9410000}"/>
    <cellStyle name="標準 2 3 5 3 2 3" xfId="16874" xr:uid="{00000000-0005-0000-0000-0000FA410000}"/>
    <cellStyle name="標準 2 3 5 3 2 4" xfId="16875" xr:uid="{00000000-0005-0000-0000-0000FB410000}"/>
    <cellStyle name="標準 2 3 5 3 3" xfId="16876" xr:uid="{00000000-0005-0000-0000-0000FC410000}"/>
    <cellStyle name="標準 2 3 5 3 4" xfId="16877" xr:uid="{00000000-0005-0000-0000-0000FD410000}"/>
    <cellStyle name="標準 2 3 5 3 5" xfId="16878" xr:uid="{00000000-0005-0000-0000-0000FE410000}"/>
    <cellStyle name="標準 2 3 5 4" xfId="16879" xr:uid="{00000000-0005-0000-0000-0000FF410000}"/>
    <cellStyle name="標準 2 3 5 4 2" xfId="16880" xr:uid="{00000000-0005-0000-0000-000000420000}"/>
    <cellStyle name="標準 2 3 5 4 3" xfId="16881" xr:uid="{00000000-0005-0000-0000-000001420000}"/>
    <cellStyle name="標準 2 3 5 4 4" xfId="16882" xr:uid="{00000000-0005-0000-0000-000002420000}"/>
    <cellStyle name="標準 2 3 5 5" xfId="16883" xr:uid="{00000000-0005-0000-0000-000003420000}"/>
    <cellStyle name="標準 2 3 5 5 2" xfId="16884" xr:uid="{00000000-0005-0000-0000-000004420000}"/>
    <cellStyle name="標準 2 3 5 5 3" xfId="16885" xr:uid="{00000000-0005-0000-0000-000005420000}"/>
    <cellStyle name="標準 2 3 5 5 4" xfId="16886" xr:uid="{00000000-0005-0000-0000-000006420000}"/>
    <cellStyle name="標準 2 3 5 6" xfId="16887" xr:uid="{00000000-0005-0000-0000-000007420000}"/>
    <cellStyle name="標準 2 3 5 7" xfId="16888" xr:uid="{00000000-0005-0000-0000-000008420000}"/>
    <cellStyle name="標準 2 3 5 8" xfId="16889" xr:uid="{00000000-0005-0000-0000-000009420000}"/>
    <cellStyle name="標準 2 3 6" xfId="16890" xr:uid="{00000000-0005-0000-0000-00000A420000}"/>
    <cellStyle name="標準 2 3 6 2" xfId="16891" xr:uid="{00000000-0005-0000-0000-00000B420000}"/>
    <cellStyle name="標準 2 3 6 2 2" xfId="16892" xr:uid="{00000000-0005-0000-0000-00000C420000}"/>
    <cellStyle name="標準 2 3 6 2 2 2" xfId="16893" xr:uid="{00000000-0005-0000-0000-00000D420000}"/>
    <cellStyle name="標準 2 3 6 2 2 3" xfId="16894" xr:uid="{00000000-0005-0000-0000-00000E420000}"/>
    <cellStyle name="標準 2 3 6 2 2 4" xfId="16895" xr:uid="{00000000-0005-0000-0000-00000F420000}"/>
    <cellStyle name="標準 2 3 6 2 3" xfId="16896" xr:uid="{00000000-0005-0000-0000-000010420000}"/>
    <cellStyle name="標準 2 3 6 2 4" xfId="16897" xr:uid="{00000000-0005-0000-0000-000011420000}"/>
    <cellStyle name="標準 2 3 6 2 5" xfId="16898" xr:uid="{00000000-0005-0000-0000-000012420000}"/>
    <cellStyle name="標準 2 3 6 3" xfId="16899" xr:uid="{00000000-0005-0000-0000-000013420000}"/>
    <cellStyle name="標準 2 3 6 3 2" xfId="16900" xr:uid="{00000000-0005-0000-0000-000014420000}"/>
    <cellStyle name="標準 2 3 6 3 3" xfId="16901" xr:uid="{00000000-0005-0000-0000-000015420000}"/>
    <cellStyle name="標準 2 3 6 3 4" xfId="16902" xr:uid="{00000000-0005-0000-0000-000016420000}"/>
    <cellStyle name="標準 2 3 6 4" xfId="16903" xr:uid="{00000000-0005-0000-0000-000017420000}"/>
    <cellStyle name="標準 2 3 6 5" xfId="16904" xr:uid="{00000000-0005-0000-0000-000018420000}"/>
    <cellStyle name="標準 2 3 6 6" xfId="16905" xr:uid="{00000000-0005-0000-0000-000019420000}"/>
    <cellStyle name="標準 2 3 7" xfId="16906" xr:uid="{00000000-0005-0000-0000-00001A420000}"/>
    <cellStyle name="標準 2 3 7 2" xfId="16907" xr:uid="{00000000-0005-0000-0000-00001B420000}"/>
    <cellStyle name="標準 2 3 7 2 2" xfId="16908" xr:uid="{00000000-0005-0000-0000-00001C420000}"/>
    <cellStyle name="標準 2 3 7 2 3" xfId="16909" xr:uid="{00000000-0005-0000-0000-00001D420000}"/>
    <cellStyle name="標準 2 3 7 2 4" xfId="16910" xr:uid="{00000000-0005-0000-0000-00001E420000}"/>
    <cellStyle name="標準 2 3 7 3" xfId="16911" xr:uid="{00000000-0005-0000-0000-00001F420000}"/>
    <cellStyle name="標準 2 3 7 4" xfId="16912" xr:uid="{00000000-0005-0000-0000-000020420000}"/>
    <cellStyle name="標準 2 3 7 5" xfId="16913" xr:uid="{00000000-0005-0000-0000-000021420000}"/>
    <cellStyle name="標準 2 3 8" xfId="16914" xr:uid="{00000000-0005-0000-0000-000022420000}"/>
    <cellStyle name="標準 2 3 8 2" xfId="16915" xr:uid="{00000000-0005-0000-0000-000023420000}"/>
    <cellStyle name="標準 2 3 8 2 2" xfId="16916" xr:uid="{00000000-0005-0000-0000-000024420000}"/>
    <cellStyle name="標準 2 3 8 2 3" xfId="16917" xr:uid="{00000000-0005-0000-0000-000025420000}"/>
    <cellStyle name="標準 2 3 8 2 4" xfId="16918" xr:uid="{00000000-0005-0000-0000-000026420000}"/>
    <cellStyle name="標準 2 3 8 3" xfId="16919" xr:uid="{00000000-0005-0000-0000-000027420000}"/>
    <cellStyle name="標準 2 3 8 4" xfId="16920" xr:uid="{00000000-0005-0000-0000-000028420000}"/>
    <cellStyle name="標準 2 3 8 5" xfId="16921" xr:uid="{00000000-0005-0000-0000-000029420000}"/>
    <cellStyle name="標準 2 3 9" xfId="16922" xr:uid="{00000000-0005-0000-0000-00002A420000}"/>
    <cellStyle name="標準 2 3 9 2" xfId="16923" xr:uid="{00000000-0005-0000-0000-00002B420000}"/>
    <cellStyle name="標準 2 3 9 3" xfId="16924" xr:uid="{00000000-0005-0000-0000-00002C420000}"/>
    <cellStyle name="標準 2 3 9 4" xfId="16925" xr:uid="{00000000-0005-0000-0000-00002D420000}"/>
    <cellStyle name="標準 2 4" xfId="16926" xr:uid="{00000000-0005-0000-0000-00002E420000}"/>
    <cellStyle name="標準 2 4 10" xfId="16927" xr:uid="{00000000-0005-0000-0000-00002F420000}"/>
    <cellStyle name="標準 2 4 10 2" xfId="16928" xr:uid="{00000000-0005-0000-0000-000030420000}"/>
    <cellStyle name="標準 2 4 10 3" xfId="16929" xr:uid="{00000000-0005-0000-0000-000031420000}"/>
    <cellStyle name="標準 2 4 10 4" xfId="16930" xr:uid="{00000000-0005-0000-0000-000032420000}"/>
    <cellStyle name="標準 2 4 11" xfId="16931" xr:uid="{00000000-0005-0000-0000-000033420000}"/>
    <cellStyle name="標準 2 4 12" xfId="16932" xr:uid="{00000000-0005-0000-0000-000034420000}"/>
    <cellStyle name="標準 2 4 13" xfId="16933" xr:uid="{00000000-0005-0000-0000-000035420000}"/>
    <cellStyle name="標準 2 4 2" xfId="16934" xr:uid="{00000000-0005-0000-0000-000036420000}"/>
    <cellStyle name="標準 2 4 2 10" xfId="16935" xr:uid="{00000000-0005-0000-0000-000037420000}"/>
    <cellStyle name="標準 2 4 2 2" xfId="16936" xr:uid="{00000000-0005-0000-0000-000038420000}"/>
    <cellStyle name="標準 2 4 2 2 2" xfId="16937" xr:uid="{00000000-0005-0000-0000-000039420000}"/>
    <cellStyle name="標準 2 4 2 2 2 2" xfId="16938" xr:uid="{00000000-0005-0000-0000-00003A420000}"/>
    <cellStyle name="標準 2 4 2 2 2 2 2" xfId="16939" xr:uid="{00000000-0005-0000-0000-00003B420000}"/>
    <cellStyle name="標準 2 4 2 2 2 2 2 2" xfId="16940" xr:uid="{00000000-0005-0000-0000-00003C420000}"/>
    <cellStyle name="標準 2 4 2 2 2 2 2 3" xfId="16941" xr:uid="{00000000-0005-0000-0000-00003D420000}"/>
    <cellStyle name="標準 2 4 2 2 2 2 2 4" xfId="16942" xr:uid="{00000000-0005-0000-0000-00003E420000}"/>
    <cellStyle name="標準 2 4 2 2 2 2 3" xfId="16943" xr:uid="{00000000-0005-0000-0000-00003F420000}"/>
    <cellStyle name="標準 2 4 2 2 2 2 4" xfId="16944" xr:uid="{00000000-0005-0000-0000-000040420000}"/>
    <cellStyle name="標準 2 4 2 2 2 2 5" xfId="16945" xr:uid="{00000000-0005-0000-0000-000041420000}"/>
    <cellStyle name="標準 2 4 2 2 2 3" xfId="16946" xr:uid="{00000000-0005-0000-0000-000042420000}"/>
    <cellStyle name="標準 2 4 2 2 2 3 2" xfId="16947" xr:uid="{00000000-0005-0000-0000-000043420000}"/>
    <cellStyle name="標準 2 4 2 2 2 3 3" xfId="16948" xr:uid="{00000000-0005-0000-0000-000044420000}"/>
    <cellStyle name="標準 2 4 2 2 2 3 4" xfId="16949" xr:uid="{00000000-0005-0000-0000-000045420000}"/>
    <cellStyle name="標準 2 4 2 2 2 4" xfId="16950" xr:uid="{00000000-0005-0000-0000-000046420000}"/>
    <cellStyle name="標準 2 4 2 2 2 5" xfId="16951" xr:uid="{00000000-0005-0000-0000-000047420000}"/>
    <cellStyle name="標準 2 4 2 2 2 6" xfId="16952" xr:uid="{00000000-0005-0000-0000-000048420000}"/>
    <cellStyle name="標準 2 4 2 2 3" xfId="16953" xr:uid="{00000000-0005-0000-0000-000049420000}"/>
    <cellStyle name="標準 2 4 2 2 3 2" xfId="16954" xr:uid="{00000000-0005-0000-0000-00004A420000}"/>
    <cellStyle name="標準 2 4 2 2 3 2 2" xfId="16955" xr:uid="{00000000-0005-0000-0000-00004B420000}"/>
    <cellStyle name="標準 2 4 2 2 3 2 3" xfId="16956" xr:uid="{00000000-0005-0000-0000-00004C420000}"/>
    <cellStyle name="標準 2 4 2 2 3 2 4" xfId="16957" xr:uid="{00000000-0005-0000-0000-00004D420000}"/>
    <cellStyle name="標準 2 4 2 2 3 3" xfId="16958" xr:uid="{00000000-0005-0000-0000-00004E420000}"/>
    <cellStyle name="標準 2 4 2 2 3 4" xfId="16959" xr:uid="{00000000-0005-0000-0000-00004F420000}"/>
    <cellStyle name="標準 2 4 2 2 3 5" xfId="16960" xr:uid="{00000000-0005-0000-0000-000050420000}"/>
    <cellStyle name="標準 2 4 2 2 4" xfId="16961" xr:uid="{00000000-0005-0000-0000-000051420000}"/>
    <cellStyle name="標準 2 4 2 2 4 2" xfId="16962" xr:uid="{00000000-0005-0000-0000-000052420000}"/>
    <cellStyle name="標準 2 4 2 2 4 3" xfId="16963" xr:uid="{00000000-0005-0000-0000-000053420000}"/>
    <cellStyle name="標準 2 4 2 2 4 4" xfId="16964" xr:uid="{00000000-0005-0000-0000-000054420000}"/>
    <cellStyle name="標準 2 4 2 2 5" xfId="16965" xr:uid="{00000000-0005-0000-0000-000055420000}"/>
    <cellStyle name="標準 2 4 2 2 5 2" xfId="16966" xr:uid="{00000000-0005-0000-0000-000056420000}"/>
    <cellStyle name="標準 2 4 2 2 5 3" xfId="16967" xr:uid="{00000000-0005-0000-0000-000057420000}"/>
    <cellStyle name="標準 2 4 2 2 5 4" xfId="16968" xr:uid="{00000000-0005-0000-0000-000058420000}"/>
    <cellStyle name="標準 2 4 2 2 6" xfId="16969" xr:uid="{00000000-0005-0000-0000-000059420000}"/>
    <cellStyle name="標準 2 4 2 2 7" xfId="16970" xr:uid="{00000000-0005-0000-0000-00005A420000}"/>
    <cellStyle name="標準 2 4 2 2 8" xfId="16971" xr:uid="{00000000-0005-0000-0000-00005B420000}"/>
    <cellStyle name="標準 2 4 2 3" xfId="16972" xr:uid="{00000000-0005-0000-0000-00005C420000}"/>
    <cellStyle name="標準 2 4 2 3 2" xfId="16973" xr:uid="{00000000-0005-0000-0000-00005D420000}"/>
    <cellStyle name="標準 2 4 2 3 2 2" xfId="16974" xr:uid="{00000000-0005-0000-0000-00005E420000}"/>
    <cellStyle name="標準 2 4 2 3 2 2 2" xfId="16975" xr:uid="{00000000-0005-0000-0000-00005F420000}"/>
    <cellStyle name="標準 2 4 2 3 2 2 2 2" xfId="16976" xr:uid="{00000000-0005-0000-0000-000060420000}"/>
    <cellStyle name="標準 2 4 2 3 2 2 2 3" xfId="16977" xr:uid="{00000000-0005-0000-0000-000061420000}"/>
    <cellStyle name="標準 2 4 2 3 2 2 2 4" xfId="16978" xr:uid="{00000000-0005-0000-0000-000062420000}"/>
    <cellStyle name="標準 2 4 2 3 2 2 3" xfId="16979" xr:uid="{00000000-0005-0000-0000-000063420000}"/>
    <cellStyle name="標準 2 4 2 3 2 2 4" xfId="16980" xr:uid="{00000000-0005-0000-0000-000064420000}"/>
    <cellStyle name="標準 2 4 2 3 2 2 5" xfId="16981" xr:uid="{00000000-0005-0000-0000-000065420000}"/>
    <cellStyle name="標準 2 4 2 3 2 3" xfId="16982" xr:uid="{00000000-0005-0000-0000-000066420000}"/>
    <cellStyle name="標準 2 4 2 3 2 3 2" xfId="16983" xr:uid="{00000000-0005-0000-0000-000067420000}"/>
    <cellStyle name="標準 2 4 2 3 2 3 3" xfId="16984" xr:uid="{00000000-0005-0000-0000-000068420000}"/>
    <cellStyle name="標準 2 4 2 3 2 3 4" xfId="16985" xr:uid="{00000000-0005-0000-0000-000069420000}"/>
    <cellStyle name="標準 2 4 2 3 2 4" xfId="16986" xr:uid="{00000000-0005-0000-0000-00006A420000}"/>
    <cellStyle name="標準 2 4 2 3 2 5" xfId="16987" xr:uid="{00000000-0005-0000-0000-00006B420000}"/>
    <cellStyle name="標準 2 4 2 3 2 6" xfId="16988" xr:uid="{00000000-0005-0000-0000-00006C420000}"/>
    <cellStyle name="標準 2 4 2 3 3" xfId="16989" xr:uid="{00000000-0005-0000-0000-00006D420000}"/>
    <cellStyle name="標準 2 4 2 3 3 2" xfId="16990" xr:uid="{00000000-0005-0000-0000-00006E420000}"/>
    <cellStyle name="標準 2 4 2 3 3 2 2" xfId="16991" xr:uid="{00000000-0005-0000-0000-00006F420000}"/>
    <cellStyle name="標準 2 4 2 3 3 2 3" xfId="16992" xr:uid="{00000000-0005-0000-0000-000070420000}"/>
    <cellStyle name="標準 2 4 2 3 3 2 4" xfId="16993" xr:uid="{00000000-0005-0000-0000-000071420000}"/>
    <cellStyle name="標準 2 4 2 3 3 3" xfId="16994" xr:uid="{00000000-0005-0000-0000-000072420000}"/>
    <cellStyle name="標準 2 4 2 3 3 4" xfId="16995" xr:uid="{00000000-0005-0000-0000-000073420000}"/>
    <cellStyle name="標準 2 4 2 3 3 5" xfId="16996" xr:uid="{00000000-0005-0000-0000-000074420000}"/>
    <cellStyle name="標準 2 4 2 3 4" xfId="16997" xr:uid="{00000000-0005-0000-0000-000075420000}"/>
    <cellStyle name="標準 2 4 2 3 4 2" xfId="16998" xr:uid="{00000000-0005-0000-0000-000076420000}"/>
    <cellStyle name="標準 2 4 2 3 4 3" xfId="16999" xr:uid="{00000000-0005-0000-0000-000077420000}"/>
    <cellStyle name="標準 2 4 2 3 4 4" xfId="17000" xr:uid="{00000000-0005-0000-0000-000078420000}"/>
    <cellStyle name="標準 2 4 2 3 5" xfId="17001" xr:uid="{00000000-0005-0000-0000-000079420000}"/>
    <cellStyle name="標準 2 4 2 3 5 2" xfId="17002" xr:uid="{00000000-0005-0000-0000-00007A420000}"/>
    <cellStyle name="標準 2 4 2 3 5 3" xfId="17003" xr:uid="{00000000-0005-0000-0000-00007B420000}"/>
    <cellStyle name="標準 2 4 2 3 5 4" xfId="17004" xr:uid="{00000000-0005-0000-0000-00007C420000}"/>
    <cellStyle name="標準 2 4 2 3 6" xfId="17005" xr:uid="{00000000-0005-0000-0000-00007D420000}"/>
    <cellStyle name="標準 2 4 2 3 7" xfId="17006" xr:uid="{00000000-0005-0000-0000-00007E420000}"/>
    <cellStyle name="標準 2 4 2 3 8" xfId="17007" xr:uid="{00000000-0005-0000-0000-00007F420000}"/>
    <cellStyle name="標準 2 4 2 4" xfId="17008" xr:uid="{00000000-0005-0000-0000-000080420000}"/>
    <cellStyle name="標準 2 4 2 4 2" xfId="17009" xr:uid="{00000000-0005-0000-0000-000081420000}"/>
    <cellStyle name="標準 2 4 2 4 2 2" xfId="17010" xr:uid="{00000000-0005-0000-0000-000082420000}"/>
    <cellStyle name="標準 2 4 2 4 2 2 2" xfId="17011" xr:uid="{00000000-0005-0000-0000-000083420000}"/>
    <cellStyle name="標準 2 4 2 4 2 2 3" xfId="17012" xr:uid="{00000000-0005-0000-0000-000084420000}"/>
    <cellStyle name="標準 2 4 2 4 2 2 4" xfId="17013" xr:uid="{00000000-0005-0000-0000-000085420000}"/>
    <cellStyle name="標準 2 4 2 4 2 3" xfId="17014" xr:uid="{00000000-0005-0000-0000-000086420000}"/>
    <cellStyle name="標準 2 4 2 4 2 4" xfId="17015" xr:uid="{00000000-0005-0000-0000-000087420000}"/>
    <cellStyle name="標準 2 4 2 4 2 5" xfId="17016" xr:uid="{00000000-0005-0000-0000-000088420000}"/>
    <cellStyle name="標準 2 4 2 4 3" xfId="17017" xr:uid="{00000000-0005-0000-0000-000089420000}"/>
    <cellStyle name="標準 2 4 2 4 3 2" xfId="17018" xr:uid="{00000000-0005-0000-0000-00008A420000}"/>
    <cellStyle name="標準 2 4 2 4 3 3" xfId="17019" xr:uid="{00000000-0005-0000-0000-00008B420000}"/>
    <cellStyle name="標準 2 4 2 4 3 4" xfId="17020" xr:uid="{00000000-0005-0000-0000-00008C420000}"/>
    <cellStyle name="標準 2 4 2 4 4" xfId="17021" xr:uid="{00000000-0005-0000-0000-00008D420000}"/>
    <cellStyle name="標準 2 4 2 4 5" xfId="17022" xr:uid="{00000000-0005-0000-0000-00008E420000}"/>
    <cellStyle name="標準 2 4 2 4 6" xfId="17023" xr:uid="{00000000-0005-0000-0000-00008F420000}"/>
    <cellStyle name="標準 2 4 2 5" xfId="17024" xr:uid="{00000000-0005-0000-0000-000090420000}"/>
    <cellStyle name="標準 2 4 2 5 2" xfId="17025" xr:uid="{00000000-0005-0000-0000-000091420000}"/>
    <cellStyle name="標準 2 4 2 5 2 2" xfId="17026" xr:uid="{00000000-0005-0000-0000-000092420000}"/>
    <cellStyle name="標準 2 4 2 5 2 3" xfId="17027" xr:uid="{00000000-0005-0000-0000-000093420000}"/>
    <cellStyle name="標準 2 4 2 5 2 4" xfId="17028" xr:uid="{00000000-0005-0000-0000-000094420000}"/>
    <cellStyle name="標準 2 4 2 5 3" xfId="17029" xr:uid="{00000000-0005-0000-0000-000095420000}"/>
    <cellStyle name="標準 2 4 2 5 4" xfId="17030" xr:uid="{00000000-0005-0000-0000-000096420000}"/>
    <cellStyle name="標準 2 4 2 5 5" xfId="17031" xr:uid="{00000000-0005-0000-0000-000097420000}"/>
    <cellStyle name="標準 2 4 2 6" xfId="17032" xr:uid="{00000000-0005-0000-0000-000098420000}"/>
    <cellStyle name="標準 2 4 2 6 2" xfId="17033" xr:uid="{00000000-0005-0000-0000-000099420000}"/>
    <cellStyle name="標準 2 4 2 6 3" xfId="17034" xr:uid="{00000000-0005-0000-0000-00009A420000}"/>
    <cellStyle name="標準 2 4 2 6 4" xfId="17035" xr:uid="{00000000-0005-0000-0000-00009B420000}"/>
    <cellStyle name="標準 2 4 2 7" xfId="17036" xr:uid="{00000000-0005-0000-0000-00009C420000}"/>
    <cellStyle name="標準 2 4 2 7 2" xfId="17037" xr:uid="{00000000-0005-0000-0000-00009D420000}"/>
    <cellStyle name="標準 2 4 2 7 3" xfId="17038" xr:uid="{00000000-0005-0000-0000-00009E420000}"/>
    <cellStyle name="標準 2 4 2 7 4" xfId="17039" xr:uid="{00000000-0005-0000-0000-00009F420000}"/>
    <cellStyle name="標準 2 4 2 8" xfId="17040" xr:uid="{00000000-0005-0000-0000-0000A0420000}"/>
    <cellStyle name="標準 2 4 2 9" xfId="17041" xr:uid="{00000000-0005-0000-0000-0000A1420000}"/>
    <cellStyle name="標準 2 4 3" xfId="17042" xr:uid="{00000000-0005-0000-0000-0000A2420000}"/>
    <cellStyle name="標準 2 4 3 2" xfId="17043" xr:uid="{00000000-0005-0000-0000-0000A3420000}"/>
    <cellStyle name="標準 2 4 3 2 2" xfId="17044" xr:uid="{00000000-0005-0000-0000-0000A4420000}"/>
    <cellStyle name="標準 2 4 3 2 2 2" xfId="17045" xr:uid="{00000000-0005-0000-0000-0000A5420000}"/>
    <cellStyle name="標準 2 4 3 2 2 2 2" xfId="17046" xr:uid="{00000000-0005-0000-0000-0000A6420000}"/>
    <cellStyle name="標準 2 4 3 2 2 2 3" xfId="17047" xr:uid="{00000000-0005-0000-0000-0000A7420000}"/>
    <cellStyle name="標準 2 4 3 2 2 2 4" xfId="17048" xr:uid="{00000000-0005-0000-0000-0000A8420000}"/>
    <cellStyle name="標準 2 4 3 2 2 3" xfId="17049" xr:uid="{00000000-0005-0000-0000-0000A9420000}"/>
    <cellStyle name="標準 2 4 3 2 2 4" xfId="17050" xr:uid="{00000000-0005-0000-0000-0000AA420000}"/>
    <cellStyle name="標準 2 4 3 2 2 5" xfId="17051" xr:uid="{00000000-0005-0000-0000-0000AB420000}"/>
    <cellStyle name="標準 2 4 3 2 3" xfId="17052" xr:uid="{00000000-0005-0000-0000-0000AC420000}"/>
    <cellStyle name="標準 2 4 3 2 3 2" xfId="17053" xr:uid="{00000000-0005-0000-0000-0000AD420000}"/>
    <cellStyle name="標準 2 4 3 2 3 3" xfId="17054" xr:uid="{00000000-0005-0000-0000-0000AE420000}"/>
    <cellStyle name="標準 2 4 3 2 3 4" xfId="17055" xr:uid="{00000000-0005-0000-0000-0000AF420000}"/>
    <cellStyle name="標準 2 4 3 2 4" xfId="17056" xr:uid="{00000000-0005-0000-0000-0000B0420000}"/>
    <cellStyle name="標準 2 4 3 2 5" xfId="17057" xr:uid="{00000000-0005-0000-0000-0000B1420000}"/>
    <cellStyle name="標準 2 4 3 2 6" xfId="17058" xr:uid="{00000000-0005-0000-0000-0000B2420000}"/>
    <cellStyle name="標準 2 4 3 3" xfId="17059" xr:uid="{00000000-0005-0000-0000-0000B3420000}"/>
    <cellStyle name="標準 2 4 3 3 2" xfId="17060" xr:uid="{00000000-0005-0000-0000-0000B4420000}"/>
    <cellStyle name="標準 2 4 3 3 2 2" xfId="17061" xr:uid="{00000000-0005-0000-0000-0000B5420000}"/>
    <cellStyle name="標準 2 4 3 3 2 3" xfId="17062" xr:uid="{00000000-0005-0000-0000-0000B6420000}"/>
    <cellStyle name="標準 2 4 3 3 2 4" xfId="17063" xr:uid="{00000000-0005-0000-0000-0000B7420000}"/>
    <cellStyle name="標準 2 4 3 3 3" xfId="17064" xr:uid="{00000000-0005-0000-0000-0000B8420000}"/>
    <cellStyle name="標準 2 4 3 3 4" xfId="17065" xr:uid="{00000000-0005-0000-0000-0000B9420000}"/>
    <cellStyle name="標準 2 4 3 3 5" xfId="17066" xr:uid="{00000000-0005-0000-0000-0000BA420000}"/>
    <cellStyle name="標準 2 4 3 4" xfId="17067" xr:uid="{00000000-0005-0000-0000-0000BB420000}"/>
    <cellStyle name="標準 2 4 3 4 2" xfId="17068" xr:uid="{00000000-0005-0000-0000-0000BC420000}"/>
    <cellStyle name="標準 2 4 3 4 3" xfId="17069" xr:uid="{00000000-0005-0000-0000-0000BD420000}"/>
    <cellStyle name="標準 2 4 3 4 4" xfId="17070" xr:uid="{00000000-0005-0000-0000-0000BE420000}"/>
    <cellStyle name="標準 2 4 3 5" xfId="17071" xr:uid="{00000000-0005-0000-0000-0000BF420000}"/>
    <cellStyle name="標準 2 4 3 5 2" xfId="17072" xr:uid="{00000000-0005-0000-0000-0000C0420000}"/>
    <cellStyle name="標準 2 4 3 5 3" xfId="17073" xr:uid="{00000000-0005-0000-0000-0000C1420000}"/>
    <cellStyle name="標準 2 4 3 5 4" xfId="17074" xr:uid="{00000000-0005-0000-0000-0000C2420000}"/>
    <cellStyle name="標準 2 4 3 6" xfId="17075" xr:uid="{00000000-0005-0000-0000-0000C3420000}"/>
    <cellStyle name="標準 2 4 3 7" xfId="17076" xr:uid="{00000000-0005-0000-0000-0000C4420000}"/>
    <cellStyle name="標準 2 4 3 8" xfId="17077" xr:uid="{00000000-0005-0000-0000-0000C5420000}"/>
    <cellStyle name="標準 2 4 4" xfId="17078" xr:uid="{00000000-0005-0000-0000-0000C6420000}"/>
    <cellStyle name="標準 2 4 4 2" xfId="17079" xr:uid="{00000000-0005-0000-0000-0000C7420000}"/>
    <cellStyle name="標準 2 4 4 2 2" xfId="17080" xr:uid="{00000000-0005-0000-0000-0000C8420000}"/>
    <cellStyle name="標準 2 4 4 2 2 2" xfId="17081" xr:uid="{00000000-0005-0000-0000-0000C9420000}"/>
    <cellStyle name="標準 2 4 4 2 2 2 2" xfId="17082" xr:uid="{00000000-0005-0000-0000-0000CA420000}"/>
    <cellStyle name="標準 2 4 4 2 2 2 3" xfId="17083" xr:uid="{00000000-0005-0000-0000-0000CB420000}"/>
    <cellStyle name="標準 2 4 4 2 2 2 4" xfId="17084" xr:uid="{00000000-0005-0000-0000-0000CC420000}"/>
    <cellStyle name="標準 2 4 4 2 2 3" xfId="17085" xr:uid="{00000000-0005-0000-0000-0000CD420000}"/>
    <cellStyle name="標準 2 4 4 2 2 4" xfId="17086" xr:uid="{00000000-0005-0000-0000-0000CE420000}"/>
    <cellStyle name="標準 2 4 4 2 2 5" xfId="17087" xr:uid="{00000000-0005-0000-0000-0000CF420000}"/>
    <cellStyle name="標準 2 4 4 2 3" xfId="17088" xr:uid="{00000000-0005-0000-0000-0000D0420000}"/>
    <cellStyle name="標準 2 4 4 2 3 2" xfId="17089" xr:uid="{00000000-0005-0000-0000-0000D1420000}"/>
    <cellStyle name="標準 2 4 4 2 3 3" xfId="17090" xr:uid="{00000000-0005-0000-0000-0000D2420000}"/>
    <cellStyle name="標準 2 4 4 2 3 4" xfId="17091" xr:uid="{00000000-0005-0000-0000-0000D3420000}"/>
    <cellStyle name="標準 2 4 4 2 4" xfId="17092" xr:uid="{00000000-0005-0000-0000-0000D4420000}"/>
    <cellStyle name="標準 2 4 4 2 5" xfId="17093" xr:uid="{00000000-0005-0000-0000-0000D5420000}"/>
    <cellStyle name="標準 2 4 4 2 6" xfId="17094" xr:uid="{00000000-0005-0000-0000-0000D6420000}"/>
    <cellStyle name="標準 2 4 4 3" xfId="17095" xr:uid="{00000000-0005-0000-0000-0000D7420000}"/>
    <cellStyle name="標準 2 4 4 3 2" xfId="17096" xr:uid="{00000000-0005-0000-0000-0000D8420000}"/>
    <cellStyle name="標準 2 4 4 3 2 2" xfId="17097" xr:uid="{00000000-0005-0000-0000-0000D9420000}"/>
    <cellStyle name="標準 2 4 4 3 2 3" xfId="17098" xr:uid="{00000000-0005-0000-0000-0000DA420000}"/>
    <cellStyle name="標準 2 4 4 3 2 4" xfId="17099" xr:uid="{00000000-0005-0000-0000-0000DB420000}"/>
    <cellStyle name="標準 2 4 4 3 3" xfId="17100" xr:uid="{00000000-0005-0000-0000-0000DC420000}"/>
    <cellStyle name="標準 2 4 4 3 4" xfId="17101" xr:uid="{00000000-0005-0000-0000-0000DD420000}"/>
    <cellStyle name="標準 2 4 4 3 5" xfId="17102" xr:uid="{00000000-0005-0000-0000-0000DE420000}"/>
    <cellStyle name="標準 2 4 4 4" xfId="17103" xr:uid="{00000000-0005-0000-0000-0000DF420000}"/>
    <cellStyle name="標準 2 4 4 4 2" xfId="17104" xr:uid="{00000000-0005-0000-0000-0000E0420000}"/>
    <cellStyle name="標準 2 4 4 4 3" xfId="17105" xr:uid="{00000000-0005-0000-0000-0000E1420000}"/>
    <cellStyle name="標準 2 4 4 4 4" xfId="17106" xr:uid="{00000000-0005-0000-0000-0000E2420000}"/>
    <cellStyle name="標準 2 4 4 5" xfId="17107" xr:uid="{00000000-0005-0000-0000-0000E3420000}"/>
    <cellStyle name="標準 2 4 4 5 2" xfId="17108" xr:uid="{00000000-0005-0000-0000-0000E4420000}"/>
    <cellStyle name="標準 2 4 4 5 3" xfId="17109" xr:uid="{00000000-0005-0000-0000-0000E5420000}"/>
    <cellStyle name="標準 2 4 4 5 4" xfId="17110" xr:uid="{00000000-0005-0000-0000-0000E6420000}"/>
    <cellStyle name="標準 2 4 4 6" xfId="17111" xr:uid="{00000000-0005-0000-0000-0000E7420000}"/>
    <cellStyle name="標準 2 4 4 7" xfId="17112" xr:uid="{00000000-0005-0000-0000-0000E8420000}"/>
    <cellStyle name="標準 2 4 4 8" xfId="17113" xr:uid="{00000000-0005-0000-0000-0000E9420000}"/>
    <cellStyle name="標準 2 4 5" xfId="17114" xr:uid="{00000000-0005-0000-0000-0000EA420000}"/>
    <cellStyle name="標準 2 4 5 2" xfId="17115" xr:uid="{00000000-0005-0000-0000-0000EB420000}"/>
    <cellStyle name="標準 2 4 5 2 2" xfId="17116" xr:uid="{00000000-0005-0000-0000-0000EC420000}"/>
    <cellStyle name="標準 2 4 5 2 2 2" xfId="17117" xr:uid="{00000000-0005-0000-0000-0000ED420000}"/>
    <cellStyle name="標準 2 4 5 2 2 3" xfId="17118" xr:uid="{00000000-0005-0000-0000-0000EE420000}"/>
    <cellStyle name="標準 2 4 5 2 2 4" xfId="17119" xr:uid="{00000000-0005-0000-0000-0000EF420000}"/>
    <cellStyle name="標準 2 4 5 2 3" xfId="17120" xr:uid="{00000000-0005-0000-0000-0000F0420000}"/>
    <cellStyle name="標準 2 4 5 2 4" xfId="17121" xr:uid="{00000000-0005-0000-0000-0000F1420000}"/>
    <cellStyle name="標準 2 4 5 2 5" xfId="17122" xr:uid="{00000000-0005-0000-0000-0000F2420000}"/>
    <cellStyle name="標準 2 4 5 3" xfId="17123" xr:uid="{00000000-0005-0000-0000-0000F3420000}"/>
    <cellStyle name="標準 2 4 5 3 2" xfId="17124" xr:uid="{00000000-0005-0000-0000-0000F4420000}"/>
    <cellStyle name="標準 2 4 5 3 3" xfId="17125" xr:uid="{00000000-0005-0000-0000-0000F5420000}"/>
    <cellStyle name="標準 2 4 5 3 4" xfId="17126" xr:uid="{00000000-0005-0000-0000-0000F6420000}"/>
    <cellStyle name="標準 2 4 5 4" xfId="17127" xr:uid="{00000000-0005-0000-0000-0000F7420000}"/>
    <cellStyle name="標準 2 4 5 5" xfId="17128" xr:uid="{00000000-0005-0000-0000-0000F8420000}"/>
    <cellStyle name="標準 2 4 5 6" xfId="17129" xr:uid="{00000000-0005-0000-0000-0000F9420000}"/>
    <cellStyle name="標準 2 4 6" xfId="17130" xr:uid="{00000000-0005-0000-0000-0000FA420000}"/>
    <cellStyle name="標準 2 4 6 2" xfId="17131" xr:uid="{00000000-0005-0000-0000-0000FB420000}"/>
    <cellStyle name="標準 2 4 6 2 2" xfId="17132" xr:uid="{00000000-0005-0000-0000-0000FC420000}"/>
    <cellStyle name="標準 2 4 6 2 3" xfId="17133" xr:uid="{00000000-0005-0000-0000-0000FD420000}"/>
    <cellStyle name="標準 2 4 6 2 4" xfId="17134" xr:uid="{00000000-0005-0000-0000-0000FE420000}"/>
    <cellStyle name="標準 2 4 6 3" xfId="17135" xr:uid="{00000000-0005-0000-0000-0000FF420000}"/>
    <cellStyle name="標準 2 4 6 4" xfId="17136" xr:uid="{00000000-0005-0000-0000-000000430000}"/>
    <cellStyle name="標準 2 4 6 5" xfId="17137" xr:uid="{00000000-0005-0000-0000-000001430000}"/>
    <cellStyle name="標準 2 4 7" xfId="17138" xr:uid="{00000000-0005-0000-0000-000002430000}"/>
    <cellStyle name="標準 2 4 7 2" xfId="17139" xr:uid="{00000000-0005-0000-0000-000003430000}"/>
    <cellStyle name="標準 2 4 7 2 2" xfId="17140" xr:uid="{00000000-0005-0000-0000-000004430000}"/>
    <cellStyle name="標準 2 4 7 2 3" xfId="17141" xr:uid="{00000000-0005-0000-0000-000005430000}"/>
    <cellStyle name="標準 2 4 7 2 4" xfId="17142" xr:uid="{00000000-0005-0000-0000-000006430000}"/>
    <cellStyle name="標準 2 4 7 3" xfId="17143" xr:uid="{00000000-0005-0000-0000-000007430000}"/>
    <cellStyle name="標準 2 4 7 4" xfId="17144" xr:uid="{00000000-0005-0000-0000-000008430000}"/>
    <cellStyle name="標準 2 4 7 5" xfId="17145" xr:uid="{00000000-0005-0000-0000-000009430000}"/>
    <cellStyle name="標準 2 4 8" xfId="17146" xr:uid="{00000000-0005-0000-0000-00000A430000}"/>
    <cellStyle name="標準 2 4 8 2" xfId="17147" xr:uid="{00000000-0005-0000-0000-00000B430000}"/>
    <cellStyle name="標準 2 4 8 3" xfId="17148" xr:uid="{00000000-0005-0000-0000-00000C430000}"/>
    <cellStyle name="標準 2 4 8 4" xfId="17149" xr:uid="{00000000-0005-0000-0000-00000D430000}"/>
    <cellStyle name="標準 2 4 9" xfId="17150" xr:uid="{00000000-0005-0000-0000-00000E430000}"/>
    <cellStyle name="標準 2 4 9 2" xfId="17151" xr:uid="{00000000-0005-0000-0000-00000F430000}"/>
    <cellStyle name="標準 2 4 9 3" xfId="17152" xr:uid="{00000000-0005-0000-0000-000010430000}"/>
    <cellStyle name="標準 2 4 9 4" xfId="17153" xr:uid="{00000000-0005-0000-0000-000011430000}"/>
    <cellStyle name="標準 2 5" xfId="17154" xr:uid="{00000000-0005-0000-0000-000012430000}"/>
    <cellStyle name="標準 2 5 10" xfId="17155" xr:uid="{00000000-0005-0000-0000-000013430000}"/>
    <cellStyle name="標準 2 5 2" xfId="17156" xr:uid="{00000000-0005-0000-0000-000014430000}"/>
    <cellStyle name="標準 2 5 2 2" xfId="17157" xr:uid="{00000000-0005-0000-0000-000015430000}"/>
    <cellStyle name="標準 2 5 2 2 2" xfId="17158" xr:uid="{00000000-0005-0000-0000-000016430000}"/>
    <cellStyle name="標準 2 5 2 2 2 2" xfId="17159" xr:uid="{00000000-0005-0000-0000-000017430000}"/>
    <cellStyle name="標準 2 5 2 2 2 2 2" xfId="17160" xr:uid="{00000000-0005-0000-0000-000018430000}"/>
    <cellStyle name="標準 2 5 2 2 2 2 3" xfId="17161" xr:uid="{00000000-0005-0000-0000-000019430000}"/>
    <cellStyle name="標準 2 5 2 2 2 2 4" xfId="17162" xr:uid="{00000000-0005-0000-0000-00001A430000}"/>
    <cellStyle name="標準 2 5 2 2 2 3" xfId="17163" xr:uid="{00000000-0005-0000-0000-00001B430000}"/>
    <cellStyle name="標準 2 5 2 2 2 4" xfId="17164" xr:uid="{00000000-0005-0000-0000-00001C430000}"/>
    <cellStyle name="標準 2 5 2 2 2 5" xfId="17165" xr:uid="{00000000-0005-0000-0000-00001D430000}"/>
    <cellStyle name="標準 2 5 2 2 3" xfId="17166" xr:uid="{00000000-0005-0000-0000-00001E430000}"/>
    <cellStyle name="標準 2 5 2 2 3 2" xfId="17167" xr:uid="{00000000-0005-0000-0000-00001F430000}"/>
    <cellStyle name="標準 2 5 2 2 3 3" xfId="17168" xr:uid="{00000000-0005-0000-0000-000020430000}"/>
    <cellStyle name="標準 2 5 2 2 3 4" xfId="17169" xr:uid="{00000000-0005-0000-0000-000021430000}"/>
    <cellStyle name="標準 2 5 2 2 4" xfId="17170" xr:uid="{00000000-0005-0000-0000-000022430000}"/>
    <cellStyle name="標準 2 5 2 2 5" xfId="17171" xr:uid="{00000000-0005-0000-0000-000023430000}"/>
    <cellStyle name="標準 2 5 2 2 6" xfId="17172" xr:uid="{00000000-0005-0000-0000-000024430000}"/>
    <cellStyle name="標準 2 5 2 3" xfId="17173" xr:uid="{00000000-0005-0000-0000-000025430000}"/>
    <cellStyle name="標準 2 5 2 3 2" xfId="17174" xr:uid="{00000000-0005-0000-0000-000026430000}"/>
    <cellStyle name="標準 2 5 2 3 2 2" xfId="17175" xr:uid="{00000000-0005-0000-0000-000027430000}"/>
    <cellStyle name="標準 2 5 2 3 2 3" xfId="17176" xr:uid="{00000000-0005-0000-0000-000028430000}"/>
    <cellStyle name="標準 2 5 2 3 2 4" xfId="17177" xr:uid="{00000000-0005-0000-0000-000029430000}"/>
    <cellStyle name="標準 2 5 2 3 3" xfId="17178" xr:uid="{00000000-0005-0000-0000-00002A430000}"/>
    <cellStyle name="標準 2 5 2 3 4" xfId="17179" xr:uid="{00000000-0005-0000-0000-00002B430000}"/>
    <cellStyle name="標準 2 5 2 3 5" xfId="17180" xr:uid="{00000000-0005-0000-0000-00002C430000}"/>
    <cellStyle name="標準 2 5 2 4" xfId="17181" xr:uid="{00000000-0005-0000-0000-00002D430000}"/>
    <cellStyle name="標準 2 5 2 4 2" xfId="17182" xr:uid="{00000000-0005-0000-0000-00002E430000}"/>
    <cellStyle name="標準 2 5 2 4 3" xfId="17183" xr:uid="{00000000-0005-0000-0000-00002F430000}"/>
    <cellStyle name="標準 2 5 2 4 4" xfId="17184" xr:uid="{00000000-0005-0000-0000-000030430000}"/>
    <cellStyle name="標準 2 5 2 5" xfId="17185" xr:uid="{00000000-0005-0000-0000-000031430000}"/>
    <cellStyle name="標準 2 5 2 5 2" xfId="17186" xr:uid="{00000000-0005-0000-0000-000032430000}"/>
    <cellStyle name="標準 2 5 2 5 3" xfId="17187" xr:uid="{00000000-0005-0000-0000-000033430000}"/>
    <cellStyle name="標準 2 5 2 5 4" xfId="17188" xr:uid="{00000000-0005-0000-0000-000034430000}"/>
    <cellStyle name="標準 2 5 2 6" xfId="17189" xr:uid="{00000000-0005-0000-0000-000035430000}"/>
    <cellStyle name="標準 2 5 2 7" xfId="17190" xr:uid="{00000000-0005-0000-0000-000036430000}"/>
    <cellStyle name="標準 2 5 2 8" xfId="17191" xr:uid="{00000000-0005-0000-0000-000037430000}"/>
    <cellStyle name="標準 2 5 3" xfId="17192" xr:uid="{00000000-0005-0000-0000-000038430000}"/>
    <cellStyle name="標準 2 5 3 2" xfId="17193" xr:uid="{00000000-0005-0000-0000-000039430000}"/>
    <cellStyle name="標準 2 5 3 2 2" xfId="17194" xr:uid="{00000000-0005-0000-0000-00003A430000}"/>
    <cellStyle name="標準 2 5 3 2 2 2" xfId="17195" xr:uid="{00000000-0005-0000-0000-00003B430000}"/>
    <cellStyle name="標準 2 5 3 2 2 2 2" xfId="17196" xr:uid="{00000000-0005-0000-0000-00003C430000}"/>
    <cellStyle name="標準 2 5 3 2 2 2 3" xfId="17197" xr:uid="{00000000-0005-0000-0000-00003D430000}"/>
    <cellStyle name="標準 2 5 3 2 2 2 4" xfId="17198" xr:uid="{00000000-0005-0000-0000-00003E430000}"/>
    <cellStyle name="標準 2 5 3 2 2 3" xfId="17199" xr:uid="{00000000-0005-0000-0000-00003F430000}"/>
    <cellStyle name="標準 2 5 3 2 2 4" xfId="17200" xr:uid="{00000000-0005-0000-0000-000040430000}"/>
    <cellStyle name="標準 2 5 3 2 2 5" xfId="17201" xr:uid="{00000000-0005-0000-0000-000041430000}"/>
    <cellStyle name="標準 2 5 3 2 3" xfId="17202" xr:uid="{00000000-0005-0000-0000-000042430000}"/>
    <cellStyle name="標準 2 5 3 2 3 2" xfId="17203" xr:uid="{00000000-0005-0000-0000-000043430000}"/>
    <cellStyle name="標準 2 5 3 2 3 3" xfId="17204" xr:uid="{00000000-0005-0000-0000-000044430000}"/>
    <cellStyle name="標準 2 5 3 2 3 4" xfId="17205" xr:uid="{00000000-0005-0000-0000-000045430000}"/>
    <cellStyle name="標準 2 5 3 2 4" xfId="17206" xr:uid="{00000000-0005-0000-0000-000046430000}"/>
    <cellStyle name="標準 2 5 3 2 5" xfId="17207" xr:uid="{00000000-0005-0000-0000-000047430000}"/>
    <cellStyle name="標準 2 5 3 2 6" xfId="17208" xr:uid="{00000000-0005-0000-0000-000048430000}"/>
    <cellStyle name="標準 2 5 3 3" xfId="17209" xr:uid="{00000000-0005-0000-0000-000049430000}"/>
    <cellStyle name="標準 2 5 3 3 2" xfId="17210" xr:uid="{00000000-0005-0000-0000-00004A430000}"/>
    <cellStyle name="標準 2 5 3 3 2 2" xfId="17211" xr:uid="{00000000-0005-0000-0000-00004B430000}"/>
    <cellStyle name="標準 2 5 3 3 2 3" xfId="17212" xr:uid="{00000000-0005-0000-0000-00004C430000}"/>
    <cellStyle name="標準 2 5 3 3 2 4" xfId="17213" xr:uid="{00000000-0005-0000-0000-00004D430000}"/>
    <cellStyle name="標準 2 5 3 3 3" xfId="17214" xr:uid="{00000000-0005-0000-0000-00004E430000}"/>
    <cellStyle name="標準 2 5 3 3 4" xfId="17215" xr:uid="{00000000-0005-0000-0000-00004F430000}"/>
    <cellStyle name="標準 2 5 3 3 5" xfId="17216" xr:uid="{00000000-0005-0000-0000-000050430000}"/>
    <cellStyle name="標準 2 5 3 4" xfId="17217" xr:uid="{00000000-0005-0000-0000-000051430000}"/>
    <cellStyle name="標準 2 5 3 4 2" xfId="17218" xr:uid="{00000000-0005-0000-0000-000052430000}"/>
    <cellStyle name="標準 2 5 3 4 3" xfId="17219" xr:uid="{00000000-0005-0000-0000-000053430000}"/>
    <cellStyle name="標準 2 5 3 4 4" xfId="17220" xr:uid="{00000000-0005-0000-0000-000054430000}"/>
    <cellStyle name="標準 2 5 3 5" xfId="17221" xr:uid="{00000000-0005-0000-0000-000055430000}"/>
    <cellStyle name="標準 2 5 3 5 2" xfId="17222" xr:uid="{00000000-0005-0000-0000-000056430000}"/>
    <cellStyle name="標準 2 5 3 5 3" xfId="17223" xr:uid="{00000000-0005-0000-0000-000057430000}"/>
    <cellStyle name="標準 2 5 3 5 4" xfId="17224" xr:uid="{00000000-0005-0000-0000-000058430000}"/>
    <cellStyle name="標準 2 5 3 6" xfId="17225" xr:uid="{00000000-0005-0000-0000-000059430000}"/>
    <cellStyle name="標準 2 5 3 7" xfId="17226" xr:uid="{00000000-0005-0000-0000-00005A430000}"/>
    <cellStyle name="標準 2 5 3 8" xfId="17227" xr:uid="{00000000-0005-0000-0000-00005B430000}"/>
    <cellStyle name="標準 2 5 4" xfId="17228" xr:uid="{00000000-0005-0000-0000-00005C430000}"/>
    <cellStyle name="標準 2 5 4 2" xfId="17229" xr:uid="{00000000-0005-0000-0000-00005D430000}"/>
    <cellStyle name="標準 2 5 4 2 2" xfId="17230" xr:uid="{00000000-0005-0000-0000-00005E430000}"/>
    <cellStyle name="標準 2 5 4 2 2 2" xfId="17231" xr:uid="{00000000-0005-0000-0000-00005F430000}"/>
    <cellStyle name="標準 2 5 4 2 2 3" xfId="17232" xr:uid="{00000000-0005-0000-0000-000060430000}"/>
    <cellStyle name="標準 2 5 4 2 2 4" xfId="17233" xr:uid="{00000000-0005-0000-0000-000061430000}"/>
    <cellStyle name="標準 2 5 4 2 3" xfId="17234" xr:uid="{00000000-0005-0000-0000-000062430000}"/>
    <cellStyle name="標準 2 5 4 2 4" xfId="17235" xr:uid="{00000000-0005-0000-0000-000063430000}"/>
    <cellStyle name="標準 2 5 4 2 5" xfId="17236" xr:uid="{00000000-0005-0000-0000-000064430000}"/>
    <cellStyle name="標準 2 5 4 3" xfId="17237" xr:uid="{00000000-0005-0000-0000-000065430000}"/>
    <cellStyle name="標準 2 5 4 3 2" xfId="17238" xr:uid="{00000000-0005-0000-0000-000066430000}"/>
    <cellStyle name="標準 2 5 4 3 3" xfId="17239" xr:uid="{00000000-0005-0000-0000-000067430000}"/>
    <cellStyle name="標準 2 5 4 3 4" xfId="17240" xr:uid="{00000000-0005-0000-0000-000068430000}"/>
    <cellStyle name="標準 2 5 4 4" xfId="17241" xr:uid="{00000000-0005-0000-0000-000069430000}"/>
    <cellStyle name="標準 2 5 4 5" xfId="17242" xr:uid="{00000000-0005-0000-0000-00006A430000}"/>
    <cellStyle name="標準 2 5 4 6" xfId="17243" xr:uid="{00000000-0005-0000-0000-00006B430000}"/>
    <cellStyle name="標準 2 5 5" xfId="17244" xr:uid="{00000000-0005-0000-0000-00006C430000}"/>
    <cellStyle name="標準 2 5 5 2" xfId="17245" xr:uid="{00000000-0005-0000-0000-00006D430000}"/>
    <cellStyle name="標準 2 5 5 2 2" xfId="17246" xr:uid="{00000000-0005-0000-0000-00006E430000}"/>
    <cellStyle name="標準 2 5 5 2 3" xfId="17247" xr:uid="{00000000-0005-0000-0000-00006F430000}"/>
    <cellStyle name="標準 2 5 5 2 4" xfId="17248" xr:uid="{00000000-0005-0000-0000-000070430000}"/>
    <cellStyle name="標準 2 5 5 3" xfId="17249" xr:uid="{00000000-0005-0000-0000-000071430000}"/>
    <cellStyle name="標準 2 5 5 4" xfId="17250" xr:uid="{00000000-0005-0000-0000-000072430000}"/>
    <cellStyle name="標準 2 5 5 5" xfId="17251" xr:uid="{00000000-0005-0000-0000-000073430000}"/>
    <cellStyle name="標準 2 5 6" xfId="17252" xr:uid="{00000000-0005-0000-0000-000074430000}"/>
    <cellStyle name="標準 2 5 6 2" xfId="17253" xr:uid="{00000000-0005-0000-0000-000075430000}"/>
    <cellStyle name="標準 2 5 6 3" xfId="17254" xr:uid="{00000000-0005-0000-0000-000076430000}"/>
    <cellStyle name="標準 2 5 6 4" xfId="17255" xr:uid="{00000000-0005-0000-0000-000077430000}"/>
    <cellStyle name="標準 2 5 7" xfId="17256" xr:uid="{00000000-0005-0000-0000-000078430000}"/>
    <cellStyle name="標準 2 5 7 2" xfId="17257" xr:uid="{00000000-0005-0000-0000-000079430000}"/>
    <cellStyle name="標準 2 5 7 3" xfId="17258" xr:uid="{00000000-0005-0000-0000-00007A430000}"/>
    <cellStyle name="標準 2 5 7 4" xfId="17259" xr:uid="{00000000-0005-0000-0000-00007B430000}"/>
    <cellStyle name="標準 2 5 8" xfId="17260" xr:uid="{00000000-0005-0000-0000-00007C430000}"/>
    <cellStyle name="標準 2 5 9" xfId="17261" xr:uid="{00000000-0005-0000-0000-00007D430000}"/>
    <cellStyle name="標準 2 6" xfId="17262" xr:uid="{00000000-0005-0000-0000-00007E430000}"/>
    <cellStyle name="標準 2 6 2" xfId="17263" xr:uid="{00000000-0005-0000-0000-00007F430000}"/>
    <cellStyle name="標準 2 6 2 2" xfId="17264" xr:uid="{00000000-0005-0000-0000-000080430000}"/>
    <cellStyle name="標準 2 6 2 2 2" xfId="17265" xr:uid="{00000000-0005-0000-0000-000081430000}"/>
    <cellStyle name="標準 2 6 2 2 2 2" xfId="17266" xr:uid="{00000000-0005-0000-0000-000082430000}"/>
    <cellStyle name="標準 2 6 2 2 2 3" xfId="17267" xr:uid="{00000000-0005-0000-0000-000083430000}"/>
    <cellStyle name="標準 2 6 2 2 2 4" xfId="17268" xr:uid="{00000000-0005-0000-0000-000084430000}"/>
    <cellStyle name="標準 2 6 2 2 3" xfId="17269" xr:uid="{00000000-0005-0000-0000-000085430000}"/>
    <cellStyle name="標準 2 6 2 2 4" xfId="17270" xr:uid="{00000000-0005-0000-0000-000086430000}"/>
    <cellStyle name="標準 2 6 2 2 5" xfId="17271" xr:uid="{00000000-0005-0000-0000-000087430000}"/>
    <cellStyle name="標準 2 6 2 3" xfId="17272" xr:uid="{00000000-0005-0000-0000-000088430000}"/>
    <cellStyle name="標準 2 6 2 3 2" xfId="17273" xr:uid="{00000000-0005-0000-0000-000089430000}"/>
    <cellStyle name="標準 2 6 2 3 3" xfId="17274" xr:uid="{00000000-0005-0000-0000-00008A430000}"/>
    <cellStyle name="標準 2 6 2 3 4" xfId="17275" xr:uid="{00000000-0005-0000-0000-00008B430000}"/>
    <cellStyle name="標準 2 6 2 4" xfId="17276" xr:uid="{00000000-0005-0000-0000-00008C430000}"/>
    <cellStyle name="標準 2 6 2 5" xfId="17277" xr:uid="{00000000-0005-0000-0000-00008D430000}"/>
    <cellStyle name="標準 2 6 2 6" xfId="17278" xr:uid="{00000000-0005-0000-0000-00008E430000}"/>
    <cellStyle name="標準 2 6 3" xfId="17279" xr:uid="{00000000-0005-0000-0000-00008F430000}"/>
    <cellStyle name="標準 2 6 3 2" xfId="17280" xr:uid="{00000000-0005-0000-0000-000090430000}"/>
    <cellStyle name="標準 2 6 3 2 2" xfId="17281" xr:uid="{00000000-0005-0000-0000-000091430000}"/>
    <cellStyle name="標準 2 6 3 2 3" xfId="17282" xr:uid="{00000000-0005-0000-0000-000092430000}"/>
    <cellStyle name="標準 2 6 3 2 4" xfId="17283" xr:uid="{00000000-0005-0000-0000-000093430000}"/>
    <cellStyle name="標準 2 6 3 3" xfId="17284" xr:uid="{00000000-0005-0000-0000-000094430000}"/>
    <cellStyle name="標準 2 6 3 4" xfId="17285" xr:uid="{00000000-0005-0000-0000-000095430000}"/>
    <cellStyle name="標準 2 6 3 5" xfId="17286" xr:uid="{00000000-0005-0000-0000-000096430000}"/>
    <cellStyle name="標準 2 6 4" xfId="17287" xr:uid="{00000000-0005-0000-0000-000097430000}"/>
    <cellStyle name="標準 2 6 4 2" xfId="17288" xr:uid="{00000000-0005-0000-0000-000098430000}"/>
    <cellStyle name="標準 2 6 4 3" xfId="17289" xr:uid="{00000000-0005-0000-0000-000099430000}"/>
    <cellStyle name="標準 2 6 4 4" xfId="17290" xr:uid="{00000000-0005-0000-0000-00009A430000}"/>
    <cellStyle name="標準 2 6 5" xfId="17291" xr:uid="{00000000-0005-0000-0000-00009B430000}"/>
    <cellStyle name="標準 2 6 5 2" xfId="17292" xr:uid="{00000000-0005-0000-0000-00009C430000}"/>
    <cellStyle name="標準 2 6 5 3" xfId="17293" xr:uid="{00000000-0005-0000-0000-00009D430000}"/>
    <cellStyle name="標準 2 6 5 4" xfId="17294" xr:uid="{00000000-0005-0000-0000-00009E430000}"/>
    <cellStyle name="標準 2 6 6" xfId="17295" xr:uid="{00000000-0005-0000-0000-00009F430000}"/>
    <cellStyle name="標準 2 6 7" xfId="17296" xr:uid="{00000000-0005-0000-0000-0000A0430000}"/>
    <cellStyle name="標準 2 6 8" xfId="17297" xr:uid="{00000000-0005-0000-0000-0000A1430000}"/>
    <cellStyle name="標準 2 7" xfId="17298" xr:uid="{00000000-0005-0000-0000-0000A2430000}"/>
    <cellStyle name="標準 2 7 2" xfId="17299" xr:uid="{00000000-0005-0000-0000-0000A3430000}"/>
    <cellStyle name="標準 2 7 2 2" xfId="17300" xr:uid="{00000000-0005-0000-0000-0000A4430000}"/>
    <cellStyle name="標準 2 7 2 2 2" xfId="17301" xr:uid="{00000000-0005-0000-0000-0000A5430000}"/>
    <cellStyle name="標準 2 7 2 2 2 2" xfId="17302" xr:uid="{00000000-0005-0000-0000-0000A6430000}"/>
    <cellStyle name="標準 2 7 2 2 2 3" xfId="17303" xr:uid="{00000000-0005-0000-0000-0000A7430000}"/>
    <cellStyle name="標準 2 7 2 2 2 4" xfId="17304" xr:uid="{00000000-0005-0000-0000-0000A8430000}"/>
    <cellStyle name="標準 2 7 2 2 3" xfId="17305" xr:uid="{00000000-0005-0000-0000-0000A9430000}"/>
    <cellStyle name="標準 2 7 2 2 4" xfId="17306" xr:uid="{00000000-0005-0000-0000-0000AA430000}"/>
    <cellStyle name="標準 2 7 2 2 5" xfId="17307" xr:uid="{00000000-0005-0000-0000-0000AB430000}"/>
    <cellStyle name="標準 2 7 2 3" xfId="17308" xr:uid="{00000000-0005-0000-0000-0000AC430000}"/>
    <cellStyle name="標準 2 7 2 3 2" xfId="17309" xr:uid="{00000000-0005-0000-0000-0000AD430000}"/>
    <cellStyle name="標準 2 7 2 3 3" xfId="17310" xr:uid="{00000000-0005-0000-0000-0000AE430000}"/>
    <cellStyle name="標準 2 7 2 3 4" xfId="17311" xr:uid="{00000000-0005-0000-0000-0000AF430000}"/>
    <cellStyle name="標準 2 7 2 4" xfId="17312" xr:uid="{00000000-0005-0000-0000-0000B0430000}"/>
    <cellStyle name="標準 2 7 2 5" xfId="17313" xr:uid="{00000000-0005-0000-0000-0000B1430000}"/>
    <cellStyle name="標準 2 7 2 6" xfId="17314" xr:uid="{00000000-0005-0000-0000-0000B2430000}"/>
    <cellStyle name="標準 2 7 3" xfId="17315" xr:uid="{00000000-0005-0000-0000-0000B3430000}"/>
    <cellStyle name="標準 2 7 3 2" xfId="17316" xr:uid="{00000000-0005-0000-0000-0000B4430000}"/>
    <cellStyle name="標準 2 7 3 2 2" xfId="17317" xr:uid="{00000000-0005-0000-0000-0000B5430000}"/>
    <cellStyle name="標準 2 7 3 2 3" xfId="17318" xr:uid="{00000000-0005-0000-0000-0000B6430000}"/>
    <cellStyle name="標準 2 7 3 2 4" xfId="17319" xr:uid="{00000000-0005-0000-0000-0000B7430000}"/>
    <cellStyle name="標準 2 7 3 3" xfId="17320" xr:uid="{00000000-0005-0000-0000-0000B8430000}"/>
    <cellStyle name="標準 2 7 3 4" xfId="17321" xr:uid="{00000000-0005-0000-0000-0000B9430000}"/>
    <cellStyle name="標準 2 7 3 5" xfId="17322" xr:uid="{00000000-0005-0000-0000-0000BA430000}"/>
    <cellStyle name="標準 2 7 4" xfId="17323" xr:uid="{00000000-0005-0000-0000-0000BB430000}"/>
    <cellStyle name="標準 2 7 4 2" xfId="17324" xr:uid="{00000000-0005-0000-0000-0000BC430000}"/>
    <cellStyle name="標準 2 7 4 3" xfId="17325" xr:uid="{00000000-0005-0000-0000-0000BD430000}"/>
    <cellStyle name="標準 2 7 4 4" xfId="17326" xr:uid="{00000000-0005-0000-0000-0000BE430000}"/>
    <cellStyle name="標準 2 7 5" xfId="17327" xr:uid="{00000000-0005-0000-0000-0000BF430000}"/>
    <cellStyle name="標準 2 7 5 2" xfId="17328" xr:uid="{00000000-0005-0000-0000-0000C0430000}"/>
    <cellStyle name="標準 2 7 5 3" xfId="17329" xr:uid="{00000000-0005-0000-0000-0000C1430000}"/>
    <cellStyle name="標準 2 7 5 4" xfId="17330" xr:uid="{00000000-0005-0000-0000-0000C2430000}"/>
    <cellStyle name="標準 2 7 6" xfId="17331" xr:uid="{00000000-0005-0000-0000-0000C3430000}"/>
    <cellStyle name="標準 2 7 7" xfId="17332" xr:uid="{00000000-0005-0000-0000-0000C4430000}"/>
    <cellStyle name="標準 2 7 8" xfId="17333" xr:uid="{00000000-0005-0000-0000-0000C5430000}"/>
    <cellStyle name="標準 2 8" xfId="17334" xr:uid="{00000000-0005-0000-0000-0000C6430000}"/>
    <cellStyle name="標準 2 8 2" xfId="17335" xr:uid="{00000000-0005-0000-0000-0000C7430000}"/>
    <cellStyle name="標準 2 8 2 2" xfId="17336" xr:uid="{00000000-0005-0000-0000-0000C8430000}"/>
    <cellStyle name="標準 2 8 2 2 2" xfId="17337" xr:uid="{00000000-0005-0000-0000-0000C9430000}"/>
    <cellStyle name="標準 2 8 2 2 3" xfId="17338" xr:uid="{00000000-0005-0000-0000-0000CA430000}"/>
    <cellStyle name="標準 2 8 2 2 4" xfId="17339" xr:uid="{00000000-0005-0000-0000-0000CB430000}"/>
    <cellStyle name="標準 2 8 2 3" xfId="17340" xr:uid="{00000000-0005-0000-0000-0000CC430000}"/>
    <cellStyle name="標準 2 8 2 4" xfId="17341" xr:uid="{00000000-0005-0000-0000-0000CD430000}"/>
    <cellStyle name="標準 2 8 2 5" xfId="17342" xr:uid="{00000000-0005-0000-0000-0000CE430000}"/>
    <cellStyle name="標準 2 8 3" xfId="17343" xr:uid="{00000000-0005-0000-0000-0000CF430000}"/>
    <cellStyle name="標準 2 8 3 2" xfId="17344" xr:uid="{00000000-0005-0000-0000-0000D0430000}"/>
    <cellStyle name="標準 2 8 3 3" xfId="17345" xr:uid="{00000000-0005-0000-0000-0000D1430000}"/>
    <cellStyle name="標準 2 8 3 4" xfId="17346" xr:uid="{00000000-0005-0000-0000-0000D2430000}"/>
    <cellStyle name="標準 2 8 4" xfId="17347" xr:uid="{00000000-0005-0000-0000-0000D3430000}"/>
    <cellStyle name="標準 2 8 5" xfId="17348" xr:uid="{00000000-0005-0000-0000-0000D4430000}"/>
    <cellStyle name="標準 2 8 6" xfId="17349" xr:uid="{00000000-0005-0000-0000-0000D5430000}"/>
    <cellStyle name="標準 2 9" xfId="17350" xr:uid="{00000000-0005-0000-0000-0000D6430000}"/>
    <cellStyle name="標準 2 9 2" xfId="17351" xr:uid="{00000000-0005-0000-0000-0000D7430000}"/>
    <cellStyle name="標準 2 9 2 2" xfId="17352" xr:uid="{00000000-0005-0000-0000-0000D8430000}"/>
    <cellStyle name="標準 2 9 2 3" xfId="17353" xr:uid="{00000000-0005-0000-0000-0000D9430000}"/>
    <cellStyle name="標準 2 9 2 4" xfId="17354" xr:uid="{00000000-0005-0000-0000-0000DA430000}"/>
    <cellStyle name="標準 2 9 3" xfId="17355" xr:uid="{00000000-0005-0000-0000-0000DB430000}"/>
    <cellStyle name="標準 2 9 4" xfId="17356" xr:uid="{00000000-0005-0000-0000-0000DC430000}"/>
    <cellStyle name="標準 2 9 5" xfId="17357" xr:uid="{00000000-0005-0000-0000-0000DD430000}"/>
    <cellStyle name="汇总" xfId="17358" xr:uid="{00000000-0005-0000-0000-0000DE430000}"/>
    <cellStyle name="注释" xfId="17359" xr:uid="{00000000-0005-0000-0000-0000DF430000}"/>
    <cellStyle name="解释性文本" xfId="17360" xr:uid="{00000000-0005-0000-0000-0000E0430000}"/>
    <cellStyle name="警告文本" xfId="17361" xr:uid="{00000000-0005-0000-0000-0000E1430000}"/>
    <cellStyle name="计算" xfId="17362" xr:uid="{00000000-0005-0000-0000-0000E2430000}"/>
    <cellStyle name="输入" xfId="17363" xr:uid="{00000000-0005-0000-0000-0000E3430000}"/>
    <cellStyle name="输出" xfId="17364" xr:uid="{00000000-0005-0000-0000-0000E4430000}"/>
    <cellStyle name="适中" xfId="17365" xr:uid="{00000000-0005-0000-0000-0000E5430000}"/>
    <cellStyle name="链接单元格" xfId="17366" xr:uid="{00000000-0005-0000-0000-0000E6430000}"/>
  </cellStyles>
  <dxfs count="37">
    <dxf>
      <fill>
        <patternFill>
          <bgColor theme="0" tint="-0.34998626667073579"/>
        </patternFill>
      </fill>
    </dxf>
    <dxf>
      <fill>
        <patternFill>
          <bgColor rgb="FFFFFF00"/>
        </patternFill>
      </fill>
    </dxf>
    <dxf>
      <fill>
        <patternFill>
          <bgColor rgb="FF92D050"/>
        </patternFill>
      </fill>
    </dxf>
    <dxf>
      <fill>
        <patternFill>
          <bgColor theme="9"/>
        </patternFill>
      </fill>
    </dxf>
    <dxf>
      <fill>
        <patternFill>
          <bgColor theme="0" tint="-0.34998626667073579"/>
        </patternFill>
      </fill>
    </dxf>
    <dxf>
      <fill>
        <patternFill>
          <bgColor rgb="FFFFFF00"/>
        </patternFill>
      </fill>
    </dxf>
    <dxf>
      <fill>
        <patternFill>
          <bgColor rgb="FF92D050"/>
        </patternFill>
      </fill>
    </dxf>
    <dxf>
      <fill>
        <patternFill>
          <bgColor theme="9"/>
        </patternFill>
      </fill>
    </dxf>
    <dxf>
      <fill>
        <patternFill>
          <bgColor theme="0" tint="-0.34998626667073579"/>
        </patternFill>
      </fill>
    </dxf>
    <dxf>
      <fill>
        <patternFill>
          <bgColor rgb="FFFFFF00"/>
        </patternFill>
      </fill>
    </dxf>
    <dxf>
      <fill>
        <patternFill>
          <bgColor rgb="FF92D050"/>
        </patternFill>
      </fill>
    </dxf>
    <dxf>
      <fill>
        <patternFill>
          <bgColor theme="9"/>
        </patternFill>
      </fill>
    </dxf>
    <dxf>
      <border>
        <left/>
      </border>
    </dxf>
    <dxf>
      <fill>
        <patternFill>
          <bgColor theme="0" tint="-0.34998626667073579"/>
        </patternFill>
      </fill>
    </dxf>
    <dxf>
      <fill>
        <patternFill>
          <bgColor rgb="FFFFFF00"/>
        </patternFill>
      </fill>
    </dxf>
    <dxf>
      <fill>
        <patternFill>
          <bgColor rgb="FF92D050"/>
        </patternFill>
      </fill>
    </dxf>
    <dxf>
      <fill>
        <patternFill>
          <bgColor theme="9"/>
        </patternFill>
      </fill>
    </dxf>
    <dxf>
      <fill>
        <patternFill>
          <bgColor theme="0" tint="-0.34998626667073579"/>
        </patternFill>
      </fill>
    </dxf>
    <dxf>
      <fill>
        <patternFill>
          <bgColor rgb="FFFFFF00"/>
        </patternFill>
      </fill>
    </dxf>
    <dxf>
      <fill>
        <patternFill>
          <bgColor rgb="FF92D050"/>
        </patternFill>
      </fill>
    </dxf>
    <dxf>
      <fill>
        <patternFill>
          <bgColor theme="9"/>
        </patternFill>
      </fill>
    </dxf>
    <dxf>
      <fill>
        <patternFill>
          <bgColor theme="0"/>
        </patternFill>
      </fill>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
      <border>
        <left/>
      </border>
    </dxf>
  </dxfs>
  <tableStyles count="0" defaultTableStyle="TableStyleMedium2" defaultPivotStyle="PivotStyleLight16"/>
  <colors>
    <mruColors>
      <color rgb="FFF0F0F0"/>
      <color rgb="FFCC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calcChain" Target="calcChain.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388143</xdr:colOff>
      <xdr:row>1</xdr:row>
      <xdr:rowOff>66676</xdr:rowOff>
    </xdr:from>
    <xdr:to>
      <xdr:col>15</xdr:col>
      <xdr:colOff>272782</xdr:colOff>
      <xdr:row>2</xdr:row>
      <xdr:rowOff>152401</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85443" y="257176"/>
          <a:ext cx="1876425" cy="457200"/>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1\02_org\021_VK\002%20EC%20LG\EPAS\Daimler\2211_IBKII_M-Klasse\02_Angebot\2211_KA_xxxxxx_211_01_Daimler_IBK2_LL%204x2_DAI-WK%20inkl.%2035up%20T3%20u.%20VS30_150129_297%20USD.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rupp_server\n\04%20Department%20Controlling\06%20Business%20Plan\05%20Period%2004_05\0+12\OPL_0405_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rope.bmw.corp\WINFS\02_Methoden\01_Kostenmodelle\10_Down_Load\Updates\170314_Update%20B2B_MPro\M%20PRO%20alt\DOK_160831_Logistik%20Analyse%20Form%20LAF_6.03.01_d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ontrolling\I%20Berichtswesen\MoA\GJ%2007_08\RS_SPIEGEL_TKA_AM300907%20fi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NebPet\AppData\Local\Temp\notesBABF7A\Entwicklungskosten%20(V4.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b_BC\06_07\24%20neue%20Standorte\Osteuropa\BMW\BP%20BMW%20EU%2024.10.06\061018%20L6\WIRE%20BusinessPlan%20Details%20V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prpcda1\Data1\Ab-GN\Projekte\Kundenprojekte\BMW\M47_P777_O504150\00.%20PROJEKTORGANISATION\00.1.%20Projektterminplan\Kostenaufstellung%20f&#252;r%20Rotec.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TEMP\23\Gesamtpreisblatt-V08.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b-GLE\Ab-SCG\01...Reporting%20GJ_Plan%20und%20Ist\17...Budget%201213\01.Division\01...EPS\05...Entwicklung\05.04%20Fremdleistung\Daten%20Vorjahr\P%20Eschen%2022.09.2011%20(NEU%20abzgl.%20D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ontrolling\II%20Planung\Budget_FCII\Budget%2009_10%20und%20FCII%2008_09\M&#252;nchen\2009_06_10%20PME%20Mue%200910%20Budget%20Kostenstellen%20inkl%20Vertrieb.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b-GLE\Ab-SCG\01...Reporting%20GJ_Plan%20und%20Ist\20...GJ%201314\01...Divisionen\01...DE\06..Entwicklung\01...TK-Reporting\03.Dezember\prince-Hochladefile\P\Entwicklungskosten%20P%20Eschen%20Okt-Dezember_V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q275813\AppData\Local\Microsoft\Windows\INetCache\Content.Outlook\LZLMIEUZ\FORM_aktuell_8.5_Quotation_Analysis_Form_QAF_en.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MA-8\07_MA-84\10_Projekte\29_CLAR-WE\22_CLAR-WE_VU1218053\20_Anfrageunterlagen\01_Anfragerunden\05_190417_EZiel_Frei\19_Kostendetaillierung_hochgeladen\FORM_aktuell_Quotation_Analysis_Form_QAF_d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urope.bmw.corp\WINFS\MZ-data\MZ-3_all\08_Abteilungen\32_MZ-32\Rodewald\10%20Kalkulation%20allgemein\QAF\Quotation%20Analysis%20Form%20&#8211;%20QAF%208.3_03_02_de.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KUME~1\QELHAV~1.TKP\LOKALE~1\Temp\notes096F74\0%200708%203+9%20PME%20Mue%20GK-Planung%20u%20Entw%20Backup%20v1%201906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b-GLE\Ab-SCG\01...Reporting%20GJ_Plan%20und%20Ist\14...GJ%200910\02...Divisions\02...EPS\06...Entwicklungskosten\04...ParPas%20Projektcontrolling\BMW\Ab-GLE\Ab-SCG\27...SCG3\Konzept%20Projekt-Controlling\PC-0809-V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fendan\AppData\Local\Temp\notesBD1C45\Quotation\170704%20ECU%20R12%20100%20FIT%20V4.0.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berda2\AppData\Local\Temp\notesD2EB7A\Quotation\170704%20ECU%20R12%20100%20FIT%20V4.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Daten\Rolf\ProfRolf\aktuelle%20Inhalte\Excel%20-%20Beispiele\Excel-Beispiel_Doppelsaeulen_mit_waag_Strichen_2005-06-1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KUME~1\QELHAV~1.TKP\LOKALE~1\Temp\notes096F74\Personal\R&#252;Mel\2008_01_25%20PME_ES%200708%20FCI%20CC%20M%20Perso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Ab_BC\10_11\05%20Planung\03%20Strategie\04%20Presta%20Steering%20Eckdaten%2025.01.2011_V5%20ENDSTAND%20AK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KUME~1\QELHAV~1.TKP\LOKALE~1\Temp\notes096F74\Personal\R&#252;Mel\2008_05_28%20PME_%200708-FCII_0809-Budget_Personal_080527%20St&#252;ke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1\12_PSG\015_OU_Finance\500_Kalkulation\515_Calc_PSG_EU\005_BMW\1915_35up_T3\11_Div\Kostenanalyse%2035up%20T3\150108_BMW%20CBD_G2x_Angebot_Europ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1\12_PSG\015_OU_Finance\500_Kalkulation\515_Calc_PSG_EU\005_BMW\DE2382_35up_NF_iNext\11_Div\Arbeitsst&#228;nde\QAF\QAF%20IBK2\150413_BMW%20CBD_G2x_Angebot_Europa%20R7%20BM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afty%202006\Tools\Service\urlaub_monatlich(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b-GLE\Ab-SCG\08...Businesspl&#228;ne\080204%20BP%20BMW%25DC_Best%20Case_MTPVers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tagroup.com\global\A1\12_psg\200_CBU_BMW_Daimler\195_DE2382_ClarWE\900_Procurement\200_Proc_Spec\025_PMS\20200129_PMS_ClarWE_Triade_EU.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ämissen"/>
      <sheetName val="str"/>
      <sheetName val="kal"/>
      <sheetName val="wrk"/>
      <sheetName val="bgr"/>
      <sheetName val="AC"/>
      <sheetName val="WCC"/>
      <sheetName val="WZ 35upT3"/>
      <sheetName val="Local Content"/>
      <sheetName val="Daten"/>
      <sheetName val="Currency IRW Rate"/>
      <sheetName val="Kostentracking"/>
      <sheetName val="VEB Reporting"/>
      <sheetName val="Log"/>
      <sheetName val="VEB vgl. zu Ford C2"/>
      <sheetName val="_config"/>
      <sheetName val="Daten1"/>
    </sheetNames>
    <sheetDataSet>
      <sheetData sheetId="0" refreshError="1"/>
      <sheetData sheetId="1">
        <row r="27">
          <cell r="A27" t="str">
            <v>I</v>
          </cell>
          <cell r="B27" t="str">
            <v>Eingangswelle</v>
          </cell>
          <cell r="C27">
            <v>0</v>
          </cell>
          <cell r="D27">
            <v>1</v>
          </cell>
          <cell r="E27" t="str">
            <v>III</v>
          </cell>
          <cell r="F27">
            <v>1</v>
          </cell>
          <cell r="G27">
            <v>0</v>
          </cell>
          <cell r="H27">
            <v>196.12093565175695</v>
          </cell>
          <cell r="I27">
            <v>190.81433188208808</v>
          </cell>
          <cell r="J27">
            <v>196.12093565175695</v>
          </cell>
          <cell r="K27">
            <v>190.81433188208808</v>
          </cell>
          <cell r="L27">
            <v>0</v>
          </cell>
          <cell r="M27">
            <v>0</v>
          </cell>
          <cell r="N27">
            <v>0</v>
          </cell>
          <cell r="O27">
            <v>0</v>
          </cell>
          <cell r="P27">
            <v>0</v>
          </cell>
          <cell r="Q27">
            <v>0</v>
          </cell>
          <cell r="R27">
            <v>1.0100000000000029E-2</v>
          </cell>
          <cell r="S27">
            <v>0</v>
          </cell>
          <cell r="T27">
            <v>1.6617828750283004</v>
          </cell>
          <cell r="U27">
            <v>1.6181125114065098</v>
          </cell>
          <cell r="V27">
            <v>0</v>
          </cell>
          <cell r="W27">
            <v>0</v>
          </cell>
          <cell r="X27">
            <v>0</v>
          </cell>
          <cell r="Y27">
            <v>196.12093565175695</v>
          </cell>
          <cell r="Z27">
            <v>196.12093565175695</v>
          </cell>
          <cell r="AA27">
            <v>1.6617828750283004</v>
          </cell>
          <cell r="AB27">
            <v>0</v>
          </cell>
          <cell r="AC27">
            <v>0</v>
          </cell>
          <cell r="AD27">
            <v>0</v>
          </cell>
          <cell r="AE27">
            <v>34500</v>
          </cell>
          <cell r="AF27">
            <v>34500</v>
          </cell>
        </row>
        <row r="28">
          <cell r="A28" t="str">
            <v>II</v>
          </cell>
          <cell r="B28" t="str">
            <v>Ritzel</v>
          </cell>
          <cell r="C28">
            <v>0</v>
          </cell>
          <cell r="D28">
            <v>1</v>
          </cell>
          <cell r="E28" t="str">
            <v>III</v>
          </cell>
          <cell r="F28">
            <v>1</v>
          </cell>
          <cell r="G28">
            <v>0</v>
          </cell>
          <cell r="H28">
            <v>379.24689543263628</v>
          </cell>
          <cell r="I28">
            <v>362.97792160085066</v>
          </cell>
          <cell r="J28">
            <v>379.24689543263628</v>
          </cell>
          <cell r="K28">
            <v>362.97792160085066</v>
          </cell>
          <cell r="L28">
            <v>0</v>
          </cell>
          <cell r="M28">
            <v>0</v>
          </cell>
          <cell r="N28">
            <v>0</v>
          </cell>
          <cell r="O28">
            <v>0</v>
          </cell>
          <cell r="P28">
            <v>0</v>
          </cell>
          <cell r="Q28">
            <v>0</v>
          </cell>
          <cell r="R28">
            <v>1.0100000000000029E-2</v>
          </cell>
          <cell r="S28">
            <v>0</v>
          </cell>
          <cell r="T28">
            <v>3.1624939811383972</v>
          </cell>
          <cell r="U28">
            <v>3.0271598579293184</v>
          </cell>
          <cell r="V28">
            <v>0</v>
          </cell>
          <cell r="W28">
            <v>0</v>
          </cell>
          <cell r="X28">
            <v>0</v>
          </cell>
          <cell r="Y28">
            <v>379.24689543263628</v>
          </cell>
          <cell r="Z28">
            <v>379.24689543263628</v>
          </cell>
          <cell r="AA28">
            <v>3.1624939811383981</v>
          </cell>
          <cell r="AB28">
            <v>0</v>
          </cell>
          <cell r="AC28">
            <v>0</v>
          </cell>
          <cell r="AD28">
            <v>0</v>
          </cell>
          <cell r="AE28">
            <v>34500</v>
          </cell>
          <cell r="AF28">
            <v>34500</v>
          </cell>
        </row>
        <row r="29">
          <cell r="A29" t="str">
            <v>III</v>
          </cell>
          <cell r="B29" t="str">
            <v>ZB-EW</v>
          </cell>
          <cell r="C29">
            <v>0</v>
          </cell>
          <cell r="D29">
            <v>1</v>
          </cell>
          <cell r="E29" t="str">
            <v>VI</v>
          </cell>
          <cell r="F29">
            <v>2</v>
          </cell>
          <cell r="G29">
            <v>5.0177443018435033E-2</v>
          </cell>
          <cell r="H29">
            <v>896.81732055312466</v>
          </cell>
          <cell r="I29">
            <v>867.6871154959565</v>
          </cell>
          <cell r="J29">
            <v>0</v>
          </cell>
          <cell r="K29">
            <v>0</v>
          </cell>
          <cell r="L29">
            <v>45</v>
          </cell>
          <cell r="M29">
            <v>43.538320795628614</v>
          </cell>
          <cell r="N29">
            <v>0</v>
          </cell>
          <cell r="O29">
            <v>0</v>
          </cell>
          <cell r="P29">
            <v>0</v>
          </cell>
          <cell r="Q29">
            <v>0</v>
          </cell>
          <cell r="R29">
            <v>1.0100000000000029E-2</v>
          </cell>
          <cell r="S29">
            <v>0</v>
          </cell>
          <cell r="T29">
            <v>8.5185032639727964</v>
          </cell>
          <cell r="U29">
            <v>8.2387318394366744</v>
          </cell>
          <cell r="V29">
            <v>0</v>
          </cell>
          <cell r="W29">
            <v>0</v>
          </cell>
          <cell r="X29">
            <v>0</v>
          </cell>
          <cell r="Y29">
            <v>896.81732055312466</v>
          </cell>
          <cell r="Z29">
            <v>0</v>
          </cell>
          <cell r="AA29">
            <v>8.5185032639727964</v>
          </cell>
          <cell r="AB29">
            <v>0</v>
          </cell>
          <cell r="AC29">
            <v>45</v>
          </cell>
          <cell r="AD29">
            <v>0</v>
          </cell>
          <cell r="AE29">
            <v>34500</v>
          </cell>
          <cell r="AF29">
            <v>34500</v>
          </cell>
        </row>
        <row r="30">
          <cell r="A30" t="str">
            <v>IV</v>
          </cell>
          <cell r="B30" t="str">
            <v>Zahnstange inkl. Spindel</v>
          </cell>
          <cell r="C30">
            <v>0</v>
          </cell>
          <cell r="D30">
            <v>1</v>
          </cell>
          <cell r="E30" t="str">
            <v>V</v>
          </cell>
          <cell r="F30">
            <v>1</v>
          </cell>
          <cell r="G30">
            <v>0</v>
          </cell>
          <cell r="H30">
            <v>2664.7177337694893</v>
          </cell>
          <cell r="I30">
            <v>2625.2084635265796</v>
          </cell>
          <cell r="J30">
            <v>2664.7177337694893</v>
          </cell>
          <cell r="K30">
            <v>2625.2084635265796</v>
          </cell>
          <cell r="L30">
            <v>0</v>
          </cell>
          <cell r="M30">
            <v>0</v>
          </cell>
          <cell r="N30">
            <v>0</v>
          </cell>
          <cell r="O30">
            <v>0</v>
          </cell>
          <cell r="P30">
            <v>0</v>
          </cell>
          <cell r="Q30">
            <v>0</v>
          </cell>
          <cell r="R30">
            <v>1.0100000000000029E-2</v>
          </cell>
          <cell r="S30">
            <v>0</v>
          </cell>
          <cell r="T30">
            <v>23.679097858019112</v>
          </cell>
          <cell r="U30">
            <v>23.346619705730383</v>
          </cell>
          <cell r="V30">
            <v>0</v>
          </cell>
          <cell r="W30">
            <v>0</v>
          </cell>
          <cell r="X30">
            <v>0</v>
          </cell>
          <cell r="Y30">
            <v>2664.7177337694893</v>
          </cell>
          <cell r="Z30">
            <v>2664.7177337694893</v>
          </cell>
          <cell r="AA30">
            <v>23.679097858019112</v>
          </cell>
          <cell r="AB30">
            <v>0</v>
          </cell>
          <cell r="AC30">
            <v>0</v>
          </cell>
          <cell r="AD30">
            <v>0</v>
          </cell>
          <cell r="AE30">
            <v>34500</v>
          </cell>
          <cell r="AF30">
            <v>34500</v>
          </cell>
        </row>
        <row r="31">
          <cell r="A31" t="str">
            <v>V</v>
          </cell>
          <cell r="B31" t="str">
            <v>KMK+KGT Montage</v>
          </cell>
          <cell r="C31">
            <v>0</v>
          </cell>
          <cell r="D31">
            <v>1</v>
          </cell>
          <cell r="E31" t="str">
            <v>VIII</v>
          </cell>
          <cell r="F31">
            <v>2</v>
          </cell>
          <cell r="G31">
            <v>2.8574217092167266E-2</v>
          </cell>
          <cell r="H31">
            <v>6430.6223826643127</v>
          </cell>
          <cell r="I31">
            <v>6330.9495869948169</v>
          </cell>
          <cell r="J31">
            <v>0</v>
          </cell>
          <cell r="K31">
            <v>0</v>
          </cell>
          <cell r="L31">
            <v>183.75</v>
          </cell>
          <cell r="M31">
            <v>180.90192789835658</v>
          </cell>
          <cell r="N31">
            <v>0</v>
          </cell>
          <cell r="O31">
            <v>0</v>
          </cell>
          <cell r="P31">
            <v>0</v>
          </cell>
          <cell r="Q31">
            <v>0</v>
          </cell>
          <cell r="R31">
            <v>1.0100000000000029E-2</v>
          </cell>
          <cell r="S31">
            <v>0</v>
          </cell>
          <cell r="T31">
            <v>59.115300848013867</v>
          </cell>
          <cell r="U31">
            <v>58.221068159316957</v>
          </cell>
          <cell r="V31">
            <v>0</v>
          </cell>
          <cell r="W31">
            <v>0</v>
          </cell>
          <cell r="X31">
            <v>0</v>
          </cell>
          <cell r="Y31">
            <v>6430.6223826643127</v>
          </cell>
          <cell r="Z31">
            <v>0</v>
          </cell>
          <cell r="AA31">
            <v>59.115300848013867</v>
          </cell>
          <cell r="AB31">
            <v>0</v>
          </cell>
          <cell r="AC31">
            <v>183.75</v>
          </cell>
          <cell r="AD31">
            <v>0</v>
          </cell>
          <cell r="AE31">
            <v>34500</v>
          </cell>
          <cell r="AF31">
            <v>34500</v>
          </cell>
        </row>
        <row r="32">
          <cell r="A32" t="str">
            <v>VI</v>
          </cell>
          <cell r="B32" t="str">
            <v>ZB-SW</v>
          </cell>
          <cell r="C32">
            <v>0</v>
          </cell>
          <cell r="D32">
            <v>2</v>
          </cell>
          <cell r="E32" t="str">
            <v>VIII</v>
          </cell>
          <cell r="F32">
            <v>2</v>
          </cell>
          <cell r="G32">
            <v>0</v>
          </cell>
          <cell r="H32">
            <v>2107.9434468899835</v>
          </cell>
          <cell r="I32">
            <v>2070.8220100053231</v>
          </cell>
          <cell r="J32">
            <v>2107.9434468899835</v>
          </cell>
          <cell r="K32">
            <v>2070.8220100053231</v>
          </cell>
          <cell r="L32">
            <v>0</v>
          </cell>
          <cell r="M32">
            <v>0</v>
          </cell>
          <cell r="N32">
            <v>0</v>
          </cell>
          <cell r="O32">
            <v>0</v>
          </cell>
          <cell r="P32">
            <v>0</v>
          </cell>
          <cell r="Q32">
            <v>0</v>
          </cell>
          <cell r="R32">
            <v>1.0100000000000029E-2</v>
          </cell>
          <cell r="S32">
            <v>0</v>
          </cell>
          <cell r="T32">
            <v>19.033957406574128</v>
          </cell>
          <cell r="U32">
            <v>18.695229974365319</v>
          </cell>
          <cell r="V32">
            <v>0</v>
          </cell>
          <cell r="W32">
            <v>0</v>
          </cell>
          <cell r="X32">
            <v>0</v>
          </cell>
          <cell r="Y32">
            <v>2107.9434468899835</v>
          </cell>
          <cell r="Z32">
            <v>2107.9434468899835</v>
          </cell>
          <cell r="AA32">
            <v>19.033957406574128</v>
          </cell>
          <cell r="AB32">
            <v>0</v>
          </cell>
          <cell r="AC32">
            <v>0</v>
          </cell>
          <cell r="AD32">
            <v>0</v>
          </cell>
          <cell r="AE32">
            <v>34500</v>
          </cell>
          <cell r="AF32">
            <v>34500</v>
          </cell>
        </row>
        <row r="33">
          <cell r="A33" t="str">
            <v>VII</v>
          </cell>
          <cell r="B33" t="str">
            <v>PP-Montage</v>
          </cell>
          <cell r="C33">
            <v>0</v>
          </cell>
          <cell r="D33">
            <v>2</v>
          </cell>
          <cell r="E33" t="str">
            <v>VIII</v>
          </cell>
          <cell r="F33">
            <v>2</v>
          </cell>
          <cell r="G33">
            <v>0</v>
          </cell>
          <cell r="H33">
            <v>11902.973047553662</v>
          </cell>
          <cell r="I33">
            <v>11880.506763941934</v>
          </cell>
          <cell r="J33">
            <v>11902.973047553662</v>
          </cell>
          <cell r="K33">
            <v>11880.506763941934</v>
          </cell>
          <cell r="L33">
            <v>0</v>
          </cell>
          <cell r="M33">
            <v>0</v>
          </cell>
          <cell r="N33">
            <v>0</v>
          </cell>
          <cell r="O33">
            <v>0</v>
          </cell>
          <cell r="P33">
            <v>0</v>
          </cell>
          <cell r="Q33">
            <v>0</v>
          </cell>
          <cell r="R33">
            <v>1.0100000000000029E-2</v>
          </cell>
          <cell r="S33">
            <v>0</v>
          </cell>
          <cell r="T33">
            <v>105.21381576562348</v>
          </cell>
          <cell r="U33">
            <v>105.03560098114511</v>
          </cell>
          <cell r="V33">
            <v>0</v>
          </cell>
          <cell r="W33">
            <v>0</v>
          </cell>
          <cell r="X33">
            <v>0</v>
          </cell>
          <cell r="Y33">
            <v>11902.973047553662</v>
          </cell>
          <cell r="Z33">
            <v>11902.973047553662</v>
          </cell>
          <cell r="AA33">
            <v>105.21381576562348</v>
          </cell>
          <cell r="AB33">
            <v>0</v>
          </cell>
          <cell r="AC33">
            <v>0</v>
          </cell>
          <cell r="AD33">
            <v>0</v>
          </cell>
          <cell r="AE33">
            <v>34500</v>
          </cell>
          <cell r="AF33">
            <v>34500</v>
          </cell>
        </row>
        <row r="34">
          <cell r="A34" t="str">
            <v>VIII</v>
          </cell>
          <cell r="B34" t="str">
            <v>Endmontage</v>
          </cell>
          <cell r="C34">
            <v>0</v>
          </cell>
          <cell r="D34">
            <v>2</v>
          </cell>
          <cell r="E34">
            <v>0</v>
          </cell>
          <cell r="F34" t="str">
            <v/>
          </cell>
          <cell r="G34">
            <v>0</v>
          </cell>
          <cell r="H34">
            <v>31792.293057408482</v>
          </cell>
          <cell r="I34">
            <v>31522.799212601763</v>
          </cell>
          <cell r="J34">
            <v>0</v>
          </cell>
          <cell r="K34">
            <v>0</v>
          </cell>
          <cell r="L34">
            <v>0</v>
          </cell>
          <cell r="M34">
            <v>0</v>
          </cell>
          <cell r="N34">
            <v>0</v>
          </cell>
          <cell r="O34">
            <v>0</v>
          </cell>
          <cell r="P34">
            <v>0</v>
          </cell>
          <cell r="Q34">
            <v>0</v>
          </cell>
          <cell r="R34">
            <v>1.0100000000000029E-2</v>
          </cell>
          <cell r="S34">
            <v>0</v>
          </cell>
          <cell r="T34">
            <v>286.65220642819992</v>
          </cell>
          <cell r="U34">
            <v>284.24722200707316</v>
          </cell>
          <cell r="V34">
            <v>0</v>
          </cell>
          <cell r="W34">
            <v>0</v>
          </cell>
          <cell r="X34">
            <v>29700</v>
          </cell>
          <cell r="Y34">
            <v>29700</v>
          </cell>
          <cell r="Z34">
            <v>0</v>
          </cell>
          <cell r="AA34">
            <v>285.38427683541039</v>
          </cell>
          <cell r="AB34">
            <v>0</v>
          </cell>
          <cell r="AC34">
            <v>0</v>
          </cell>
          <cell r="AD34">
            <v>0</v>
          </cell>
          <cell r="AE34">
            <v>34500</v>
          </cell>
          <cell r="AF34">
            <v>34500</v>
          </cell>
        </row>
        <row r="35">
          <cell r="A35">
            <v>0</v>
          </cell>
          <cell r="B35">
            <v>0</v>
          </cell>
          <cell r="C35">
            <v>0</v>
          </cell>
          <cell r="D35">
            <v>0</v>
          </cell>
          <cell r="E35">
            <v>0</v>
          </cell>
          <cell r="F35" t="str">
            <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row>
        <row r="64">
          <cell r="X64">
            <v>29700</v>
          </cell>
        </row>
      </sheetData>
      <sheetData sheetId="2">
        <row r="12">
          <cell r="F12">
            <v>100</v>
          </cell>
        </row>
        <row r="13">
          <cell r="F13">
            <v>0</v>
          </cell>
          <cell r="Q13">
            <v>1.25</v>
          </cell>
        </row>
        <row r="14">
          <cell r="F14">
            <v>0</v>
          </cell>
        </row>
        <row r="16">
          <cell r="F16">
            <v>0.04</v>
          </cell>
        </row>
        <row r="17">
          <cell r="F17">
            <v>0.01</v>
          </cell>
          <cell r="P17">
            <v>6.4</v>
          </cell>
          <cell r="Q17">
            <v>0.15625</v>
          </cell>
        </row>
        <row r="18">
          <cell r="F18">
            <v>4.4999999999999998E-2</v>
          </cell>
        </row>
        <row r="20">
          <cell r="O20" t="str">
            <v>Cost Price per 100 PCS</v>
          </cell>
          <cell r="P20" t="str">
            <v>TARGET Cost Price per 100 PCS</v>
          </cell>
          <cell r="Q20" t="str">
            <v>Quantity</v>
          </cell>
        </row>
        <row r="21">
          <cell r="A21" t="str">
            <v>xxx</v>
          </cell>
          <cell r="B21" t="str">
            <v>LU-Sensoreinheit</v>
          </cell>
          <cell r="F21" t="str">
            <v>VI</v>
          </cell>
          <cell r="G21" t="str">
            <v>ZB SW</v>
          </cell>
          <cell r="H21">
            <v>2</v>
          </cell>
          <cell r="I21">
            <v>2</v>
          </cell>
          <cell r="J21" t="str">
            <v xml:space="preserve">"Stresstarget" lt. Liste Falk St. Vom 18.12.2014 </v>
          </cell>
          <cell r="K21">
            <v>733.15060565275905</v>
          </cell>
          <cell r="L21">
            <v>733.15060565275905</v>
          </cell>
          <cell r="N21">
            <v>2.7279524623993242E-2</v>
          </cell>
          <cell r="O21">
            <v>753.15060565275905</v>
          </cell>
          <cell r="P21">
            <v>753.15060565275905</v>
          </cell>
          <cell r="Q21">
            <v>1</v>
          </cell>
          <cell r="S21" t="str">
            <v>USD</v>
          </cell>
          <cell r="T21" t="str">
            <v>Ungarn
(Mexiko bevorzugt v. Bourns)</v>
          </cell>
          <cell r="U21">
            <v>753.15060565275905</v>
          </cell>
          <cell r="V21">
            <v>753.15060565275905</v>
          </cell>
          <cell r="W21">
            <v>753.15060565275905</v>
          </cell>
          <cell r="AG21">
            <v>0</v>
          </cell>
          <cell r="AH21">
            <v>20</v>
          </cell>
          <cell r="AJ21">
            <v>2.7279524623993242E-2</v>
          </cell>
        </row>
        <row r="22">
          <cell r="A22">
            <v>816872</v>
          </cell>
          <cell r="B22" t="str">
            <v>Ritzel (Rohteil)</v>
          </cell>
          <cell r="F22" t="str">
            <v>II</v>
          </cell>
          <cell r="G22" t="str">
            <v>ZB EW</v>
          </cell>
          <cell r="H22">
            <v>1</v>
          </cell>
          <cell r="I22">
            <v>1</v>
          </cell>
          <cell r="J22" t="str">
            <v>Plettenberg, 27.01.14: Email Martin Thomas
710 EUR/t o. SZ/LZ -&gt; 35.14 EUR/100Stk. o. SZ/LZ</v>
          </cell>
          <cell r="K22">
            <v>45.1</v>
          </cell>
          <cell r="L22">
            <v>56.375</v>
          </cell>
          <cell r="N22">
            <v>0.01</v>
          </cell>
          <cell r="O22">
            <v>56.938749999999999</v>
          </cell>
          <cell r="P22">
            <v>56.938749999999999</v>
          </cell>
          <cell r="Q22">
            <v>1</v>
          </cell>
          <cell r="S22" t="str">
            <v>EUR</v>
          </cell>
          <cell r="T22" t="str">
            <v>EU</v>
          </cell>
          <cell r="U22">
            <v>56.938749999999992</v>
          </cell>
          <cell r="V22">
            <v>56.938749999999992</v>
          </cell>
          <cell r="W22">
            <v>56.938749999999992</v>
          </cell>
          <cell r="AG22">
            <v>0</v>
          </cell>
          <cell r="AH22">
            <v>0.56374999999999997</v>
          </cell>
        </row>
        <row r="23">
          <cell r="A23">
            <v>802081</v>
          </cell>
          <cell r="B23" t="str">
            <v>Ritzel (Fertigteil)</v>
          </cell>
          <cell r="G23" t="str">
            <v>ZB EW</v>
          </cell>
          <cell r="H23" t="e">
            <v>#N/A</v>
          </cell>
          <cell r="I23" t="e">
            <v>#N/A</v>
          </cell>
          <cell r="J23" t="str">
            <v>Perroton, 18.12.2013</v>
          </cell>
          <cell r="L23">
            <v>0</v>
          </cell>
          <cell r="N23">
            <v>0.01</v>
          </cell>
          <cell r="O23">
            <v>0</v>
          </cell>
          <cell r="P23">
            <v>0</v>
          </cell>
          <cell r="T23" t="str">
            <v>Mexiko</v>
          </cell>
          <cell r="U23">
            <v>0</v>
          </cell>
          <cell r="V23">
            <v>0</v>
          </cell>
          <cell r="W23">
            <v>0</v>
          </cell>
          <cell r="AG23">
            <v>0</v>
          </cell>
          <cell r="AH23">
            <v>0</v>
          </cell>
        </row>
        <row r="24">
          <cell r="A24" t="str">
            <v>xxx</v>
          </cell>
          <cell r="B24" t="str">
            <v>Eingangswelle (Rohteil)</v>
          </cell>
          <cell r="F24" t="str">
            <v>I</v>
          </cell>
          <cell r="G24" t="str">
            <v>ZB EW</v>
          </cell>
          <cell r="H24">
            <v>1</v>
          </cell>
          <cell r="I24">
            <v>1</v>
          </cell>
          <cell r="J24" t="str">
            <v>Plettenberg, 27.01.14: Email Martin Thomas
710 EUR/t o. SZ/LZ -&gt; 30.77 EUR/100Stk. O. SZ/LZ</v>
          </cell>
          <cell r="K24">
            <v>53.839628732849071</v>
          </cell>
          <cell r="L24">
            <v>67.299535916061345</v>
          </cell>
          <cell r="N24">
            <v>0.01</v>
          </cell>
          <cell r="O24">
            <v>67.972531275221954</v>
          </cell>
          <cell r="P24">
            <v>67.972531275221954</v>
          </cell>
          <cell r="Q24">
            <v>1</v>
          </cell>
          <cell r="S24" t="str">
            <v>EUR</v>
          </cell>
          <cell r="T24" t="str">
            <v>EU</v>
          </cell>
          <cell r="U24">
            <v>67.972531275221954</v>
          </cell>
          <cell r="V24">
            <v>67.972531275221954</v>
          </cell>
          <cell r="W24">
            <v>67.972531275221954</v>
          </cell>
          <cell r="AG24">
            <v>0</v>
          </cell>
          <cell r="AH24">
            <v>0.67299535916061348</v>
          </cell>
        </row>
        <row r="25">
          <cell r="A25" t="str">
            <v>xxx</v>
          </cell>
          <cell r="B25" t="str">
            <v>Eingangswelle (Fertigteil)</v>
          </cell>
          <cell r="G25" t="str">
            <v>ZB EW</v>
          </cell>
          <cell r="H25" t="e">
            <v>#N/A</v>
          </cell>
          <cell r="I25" t="e">
            <v>#N/A</v>
          </cell>
          <cell r="J25" t="str">
            <v>Perroton, 30.01.2014</v>
          </cell>
          <cell r="L25">
            <v>0</v>
          </cell>
          <cell r="O25">
            <v>0</v>
          </cell>
          <cell r="P25">
            <v>0</v>
          </cell>
          <cell r="T25" t="str">
            <v>Mexiko</v>
          </cell>
          <cell r="U25">
            <v>0</v>
          </cell>
          <cell r="V25">
            <v>0</v>
          </cell>
          <cell r="W25">
            <v>0</v>
          </cell>
          <cell r="AG25">
            <v>0</v>
          </cell>
          <cell r="AH25">
            <v>0</v>
          </cell>
        </row>
        <row r="26">
          <cell r="A26" t="str">
            <v>?</v>
          </cell>
          <cell r="B26" t="str">
            <v>Kabelsatz LL</v>
          </cell>
          <cell r="F26" t="str">
            <v>VIII</v>
          </cell>
          <cell r="G26" t="str">
            <v>EM</v>
          </cell>
          <cell r="H26">
            <v>2</v>
          </cell>
          <cell r="I26" t="str">
            <v/>
          </cell>
          <cell r="J26" t="str">
            <v>Nexans, 15.7.13, Inkl. WZ-Umlage</v>
          </cell>
          <cell r="K26">
            <v>271.80178331090173</v>
          </cell>
          <cell r="L26">
            <v>271.80178331090173</v>
          </cell>
          <cell r="N26">
            <v>0.04</v>
          </cell>
          <cell r="O26">
            <v>282.67385464333779</v>
          </cell>
          <cell r="P26">
            <v>282.67385464333779</v>
          </cell>
          <cell r="Q26">
            <v>1</v>
          </cell>
          <cell r="S26" t="str">
            <v>USD</v>
          </cell>
          <cell r="T26" t="str">
            <v>Mexiko</v>
          </cell>
          <cell r="U26">
            <v>282.67385464333779</v>
          </cell>
          <cell r="V26">
            <v>282.67385464333779</v>
          </cell>
          <cell r="W26">
            <v>282.67385464333779</v>
          </cell>
          <cell r="AG26">
            <v>0</v>
          </cell>
          <cell r="AH26">
            <v>10.87207133243607</v>
          </cell>
        </row>
        <row r="27">
          <cell r="A27" t="str">
            <v>?</v>
          </cell>
          <cell r="B27" t="str">
            <v>Stützlager Eingangswelle</v>
          </cell>
          <cell r="F27" t="str">
            <v>VIII</v>
          </cell>
          <cell r="G27" t="str">
            <v>EM</v>
          </cell>
          <cell r="H27">
            <v>2</v>
          </cell>
          <cell r="I27" t="str">
            <v/>
          </cell>
          <cell r="J27" t="str">
            <v>Serienpreis MRA</v>
          </cell>
          <cell r="K27">
            <v>400</v>
          </cell>
          <cell r="L27">
            <v>62.5</v>
          </cell>
          <cell r="N27">
            <v>4.4999999999999998E-2</v>
          </cell>
          <cell r="O27">
            <v>65.3125</v>
          </cell>
          <cell r="P27">
            <v>65.3125</v>
          </cell>
          <cell r="Q27">
            <v>1</v>
          </cell>
          <cell r="S27" t="str">
            <v>RMB</v>
          </cell>
          <cell r="T27" t="str">
            <v>China</v>
          </cell>
          <cell r="U27">
            <v>65.3125</v>
          </cell>
          <cell r="V27">
            <v>65.3125</v>
          </cell>
          <cell r="W27">
            <v>65.3125</v>
          </cell>
          <cell r="AG27">
            <v>0</v>
          </cell>
          <cell r="AH27">
            <v>2.8125</v>
          </cell>
        </row>
        <row r="28">
          <cell r="A28">
            <v>802660</v>
          </cell>
          <cell r="B28" t="str">
            <v>Drehstab</v>
          </cell>
          <cell r="F28" t="str">
            <v>III</v>
          </cell>
          <cell r="G28" t="str">
            <v>ZB EW</v>
          </cell>
          <cell r="H28">
            <v>1</v>
          </cell>
          <cell r="I28">
            <v>2</v>
          </cell>
          <cell r="J28" t="str">
            <v>lt. Liste Falk vom 05.12.2014, update lt. Tel. mit Falk S. vom 09.12.2014</v>
          </cell>
          <cell r="K28">
            <v>800</v>
          </cell>
          <cell r="L28">
            <v>125</v>
          </cell>
          <cell r="N28">
            <v>4.4999999999999998E-2</v>
          </cell>
          <cell r="O28">
            <v>130.625</v>
          </cell>
          <cell r="P28">
            <v>130.625</v>
          </cell>
          <cell r="Q28">
            <v>1</v>
          </cell>
          <cell r="S28" t="str">
            <v>USD</v>
          </cell>
          <cell r="T28" t="str">
            <v>EU
(Mexiko auch möglich)</v>
          </cell>
          <cell r="U28">
            <v>130.625</v>
          </cell>
          <cell r="V28">
            <v>130.625</v>
          </cell>
          <cell r="W28">
            <v>130.625</v>
          </cell>
          <cell r="AG28">
            <v>0</v>
          </cell>
          <cell r="AH28">
            <v>5.625</v>
          </cell>
        </row>
        <row r="29">
          <cell r="A29">
            <v>812766</v>
          </cell>
          <cell r="B29" t="str">
            <v>ZB Druckstück (inkl. O-Ring)</v>
          </cell>
          <cell r="F29" t="str">
            <v>VIII</v>
          </cell>
          <cell r="G29" t="str">
            <v>EM</v>
          </cell>
          <cell r="H29">
            <v>2</v>
          </cell>
          <cell r="I29" t="str">
            <v/>
          </cell>
          <cell r="J29" t="str">
            <v>L&amp;S, Art. 784938; Apr. 13, inkl. WZ-Umlage</v>
          </cell>
          <cell r="K29">
            <v>171.55585464333782</v>
          </cell>
          <cell r="L29">
            <v>171.55585464333782</v>
          </cell>
          <cell r="N29">
            <v>0.04</v>
          </cell>
          <cell r="O29">
            <v>178.41808882907134</v>
          </cell>
          <cell r="P29">
            <v>178.41808882907134</v>
          </cell>
          <cell r="Q29">
            <v>1</v>
          </cell>
          <cell r="S29" t="str">
            <v>USD</v>
          </cell>
          <cell r="T29" t="str">
            <v>USA</v>
          </cell>
          <cell r="U29">
            <v>178.41808882907134</v>
          </cell>
          <cell r="V29">
            <v>178.41808882907134</v>
          </cell>
          <cell r="W29">
            <v>178.41808882907134</v>
          </cell>
          <cell r="AG29">
            <v>0</v>
          </cell>
          <cell r="AH29">
            <v>6.8622341857335121</v>
          </cell>
          <cell r="AL29">
            <v>7</v>
          </cell>
        </row>
        <row r="30">
          <cell r="A30">
            <v>776920</v>
          </cell>
          <cell r="B30" t="str">
            <v>Rillenkugellager</v>
          </cell>
          <cell r="F30" t="str">
            <v>VI</v>
          </cell>
          <cell r="G30" t="str">
            <v>ZB SW</v>
          </cell>
          <cell r="H30">
            <v>2</v>
          </cell>
          <cell r="I30">
            <v>2</v>
          </cell>
          <cell r="J30" t="str">
            <v>C&amp;U</v>
          </cell>
          <cell r="K30">
            <v>664</v>
          </cell>
          <cell r="L30">
            <v>103.75</v>
          </cell>
          <cell r="N30">
            <v>4.4999999999999998E-2</v>
          </cell>
          <cell r="O30">
            <v>108.41874999999999</v>
          </cell>
          <cell r="P30">
            <v>108.41874999999999</v>
          </cell>
          <cell r="Q30">
            <v>1</v>
          </cell>
          <cell r="S30" t="str">
            <v>RMB</v>
          </cell>
          <cell r="T30" t="str">
            <v>China</v>
          </cell>
          <cell r="U30">
            <v>108.41874999999999</v>
          </cell>
          <cell r="V30">
            <v>108.41874999999999</v>
          </cell>
          <cell r="W30">
            <v>108.41874999999999</v>
          </cell>
          <cell r="AG30">
            <v>0</v>
          </cell>
          <cell r="AH30">
            <v>4.6687500000000002</v>
          </cell>
        </row>
        <row r="31">
          <cell r="A31">
            <v>780062</v>
          </cell>
          <cell r="B31" t="str">
            <v>ZB Stellschraube</v>
          </cell>
          <cell r="F31" t="str">
            <v>VIII</v>
          </cell>
          <cell r="G31" t="str">
            <v>EM</v>
          </cell>
          <cell r="H31">
            <v>2</v>
          </cell>
          <cell r="I31" t="str">
            <v/>
          </cell>
          <cell r="J31" t="str">
            <v>Würz, 10.9.13</v>
          </cell>
          <cell r="K31">
            <v>54</v>
          </cell>
          <cell r="L31">
            <v>54</v>
          </cell>
          <cell r="N31">
            <v>0.04</v>
          </cell>
          <cell r="O31">
            <v>56.160000000000004</v>
          </cell>
          <cell r="P31">
            <v>56.160000000000004</v>
          </cell>
          <cell r="Q31">
            <v>1</v>
          </cell>
          <cell r="S31" t="str">
            <v>USD</v>
          </cell>
          <cell r="T31" t="str">
            <v>USA</v>
          </cell>
          <cell r="U31">
            <v>56.16</v>
          </cell>
          <cell r="V31">
            <v>56.16</v>
          </cell>
          <cell r="W31">
            <v>56.16</v>
          </cell>
          <cell r="AG31">
            <v>0</v>
          </cell>
          <cell r="AH31">
            <v>2.16</v>
          </cell>
        </row>
        <row r="32">
          <cell r="A32">
            <v>781751</v>
          </cell>
          <cell r="B32" t="str">
            <v>Sensorgehäuse</v>
          </cell>
          <cell r="F32" t="str">
            <v>VIII</v>
          </cell>
          <cell r="G32" t="str">
            <v>EM</v>
          </cell>
          <cell r="H32">
            <v>2</v>
          </cell>
          <cell r="I32" t="str">
            <v/>
          </cell>
          <cell r="J32" t="str">
            <v>Fried. u. Rath, 29.11.13; inkl. WZ-Umlage</v>
          </cell>
          <cell r="K32">
            <v>104.47857142857143</v>
          </cell>
          <cell r="L32">
            <v>104.47857142857143</v>
          </cell>
          <cell r="N32">
            <v>0.04</v>
          </cell>
          <cell r="O32">
            <v>108.65771428571429</v>
          </cell>
          <cell r="P32">
            <v>108.65771428571429</v>
          </cell>
          <cell r="Q32">
            <v>1</v>
          </cell>
          <cell r="S32" t="str">
            <v>USD</v>
          </cell>
          <cell r="T32" t="str">
            <v>USA</v>
          </cell>
          <cell r="U32">
            <v>108.65771428571429</v>
          </cell>
          <cell r="V32">
            <v>108.65771428571429</v>
          </cell>
          <cell r="W32">
            <v>108.65771428571429</v>
          </cell>
          <cell r="AG32">
            <v>0</v>
          </cell>
          <cell r="AH32">
            <v>4.1791428571428568</v>
          </cell>
        </row>
        <row r="33">
          <cell r="B33" t="str">
            <v>Goremembran</v>
          </cell>
          <cell r="F33" t="str">
            <v>VIII</v>
          </cell>
          <cell r="G33" t="str">
            <v>EM</v>
          </cell>
          <cell r="H33">
            <v>2</v>
          </cell>
          <cell r="I33" t="str">
            <v/>
          </cell>
          <cell r="K33">
            <v>37.5</v>
          </cell>
          <cell r="L33">
            <v>46.875</v>
          </cell>
          <cell r="N33">
            <v>0.04</v>
          </cell>
          <cell r="O33">
            <v>48.75</v>
          </cell>
          <cell r="P33">
            <v>48.75</v>
          </cell>
          <cell r="Q33">
            <v>1</v>
          </cell>
          <cell r="S33" t="str">
            <v>EUR</v>
          </cell>
          <cell r="T33" t="str">
            <v>EU</v>
          </cell>
          <cell r="U33">
            <v>48.75</v>
          </cell>
          <cell r="V33">
            <v>48.75</v>
          </cell>
          <cell r="W33">
            <v>48.75</v>
          </cell>
          <cell r="AG33">
            <v>0</v>
          </cell>
          <cell r="AH33">
            <v>1.875</v>
          </cell>
        </row>
        <row r="34">
          <cell r="A34">
            <v>776919</v>
          </cell>
          <cell r="B34" t="str">
            <v>Hülse Sensor</v>
          </cell>
          <cell r="F34" t="str">
            <v>VI</v>
          </cell>
          <cell r="G34" t="str">
            <v>ZB SW</v>
          </cell>
          <cell r="H34">
            <v>2</v>
          </cell>
          <cell r="I34">
            <v>2</v>
          </cell>
          <cell r="J34" t="str">
            <v>in Sensoreinheit integriert (0.94 USD)</v>
          </cell>
          <cell r="K34">
            <v>0</v>
          </cell>
          <cell r="L34">
            <v>0</v>
          </cell>
          <cell r="N34">
            <v>0.04</v>
          </cell>
          <cell r="O34">
            <v>0</v>
          </cell>
          <cell r="P34">
            <v>0</v>
          </cell>
          <cell r="Q34">
            <v>0</v>
          </cell>
          <cell r="S34" t="str">
            <v>USD</v>
          </cell>
          <cell r="T34" t="str">
            <v>wie TSU</v>
          </cell>
          <cell r="U34">
            <v>0</v>
          </cell>
          <cell r="V34">
            <v>0</v>
          </cell>
          <cell r="W34">
            <v>0</v>
          </cell>
          <cell r="AG34">
            <v>0</v>
          </cell>
          <cell r="AH34">
            <v>0</v>
          </cell>
        </row>
        <row r="35">
          <cell r="A35">
            <v>744638</v>
          </cell>
          <cell r="B35" t="str">
            <v>Radialwellendichtring</v>
          </cell>
          <cell r="F35" t="str">
            <v>VIII</v>
          </cell>
          <cell r="G35" t="str">
            <v>EM</v>
          </cell>
          <cell r="H35">
            <v>2</v>
          </cell>
          <cell r="I35" t="str">
            <v/>
          </cell>
          <cell r="J35" t="str">
            <v>Kaco, 16.9.13 zzgl. Wkz 34.5 TEUR</v>
          </cell>
          <cell r="K35">
            <v>34.5</v>
          </cell>
          <cell r="L35">
            <v>43.125</v>
          </cell>
          <cell r="N35">
            <v>0.04</v>
          </cell>
          <cell r="O35">
            <v>44.85</v>
          </cell>
          <cell r="P35">
            <v>44.85</v>
          </cell>
          <cell r="Q35">
            <v>1</v>
          </cell>
          <cell r="S35" t="str">
            <v>EUR</v>
          </cell>
          <cell r="T35" t="str">
            <v>EU</v>
          </cell>
          <cell r="U35">
            <v>44.85</v>
          </cell>
          <cell r="V35">
            <v>44.85</v>
          </cell>
          <cell r="W35">
            <v>44.85</v>
          </cell>
          <cell r="AG35">
            <v>0</v>
          </cell>
          <cell r="AH35">
            <v>1.7250000000000001</v>
          </cell>
        </row>
        <row r="36">
          <cell r="A36">
            <v>803203</v>
          </cell>
          <cell r="B36" t="str">
            <v>Nadelkranz (Drehstab)</v>
          </cell>
          <cell r="F36" t="str">
            <v>III</v>
          </cell>
          <cell r="G36" t="str">
            <v>ZB EW</v>
          </cell>
          <cell r="H36">
            <v>1</v>
          </cell>
          <cell r="I36">
            <v>2</v>
          </cell>
          <cell r="J36" t="str">
            <v>C&amp;U, Katalogteil</v>
          </cell>
          <cell r="K36">
            <v>18</v>
          </cell>
          <cell r="L36">
            <v>22.5</v>
          </cell>
          <cell r="N36">
            <v>0.01</v>
          </cell>
          <cell r="O36">
            <v>22.725000000000001</v>
          </cell>
          <cell r="P36">
            <v>22.725000000000001</v>
          </cell>
          <cell r="Q36">
            <v>1</v>
          </cell>
          <cell r="S36" t="str">
            <v>EUR</v>
          </cell>
          <cell r="T36" t="str">
            <v>EU</v>
          </cell>
          <cell r="U36">
            <v>22.725000000000001</v>
          </cell>
          <cell r="V36">
            <v>22.725000000000001</v>
          </cell>
          <cell r="W36">
            <v>22.725000000000001</v>
          </cell>
          <cell r="AG36">
            <v>0</v>
          </cell>
          <cell r="AH36">
            <v>0.22500000000000003</v>
          </cell>
        </row>
        <row r="37">
          <cell r="A37">
            <v>784466</v>
          </cell>
          <cell r="B37" t="str">
            <v>Nadelhülse HK</v>
          </cell>
          <cell r="F37" t="str">
            <v>VIII</v>
          </cell>
          <cell r="G37" t="str">
            <v>EM</v>
          </cell>
          <cell r="H37">
            <v>2</v>
          </cell>
          <cell r="I37" t="str">
            <v/>
          </cell>
          <cell r="J37" t="str">
            <v>INA, Katalogteil</v>
          </cell>
          <cell r="K37">
            <v>25</v>
          </cell>
          <cell r="L37">
            <v>31.25</v>
          </cell>
          <cell r="N37">
            <v>0.04</v>
          </cell>
          <cell r="O37">
            <v>32.5</v>
          </cell>
          <cell r="P37">
            <v>32.5</v>
          </cell>
          <cell r="Q37">
            <v>1</v>
          </cell>
          <cell r="S37" t="str">
            <v>EUR</v>
          </cell>
          <cell r="T37" t="str">
            <v>EU</v>
          </cell>
          <cell r="U37">
            <v>32.5</v>
          </cell>
          <cell r="V37">
            <v>32.5</v>
          </cell>
          <cell r="W37">
            <v>32.5</v>
          </cell>
          <cell r="AG37">
            <v>0</v>
          </cell>
          <cell r="AH37">
            <v>1.25</v>
          </cell>
        </row>
        <row r="38">
          <cell r="A38" t="str">
            <v>672461_A</v>
          </cell>
          <cell r="B38" t="str">
            <v>O-Ring 70x2 (Sensorgeh./Geh.)</v>
          </cell>
          <cell r="F38" t="str">
            <v>VIII</v>
          </cell>
          <cell r="G38" t="str">
            <v>EM</v>
          </cell>
          <cell r="H38">
            <v>2</v>
          </cell>
          <cell r="I38" t="str">
            <v/>
          </cell>
          <cell r="J38" t="str">
            <v>Argomm, LK-Preis 2017</v>
          </cell>
          <cell r="K38">
            <v>8.1</v>
          </cell>
          <cell r="L38">
            <v>10.125</v>
          </cell>
          <cell r="N38">
            <v>0.04</v>
          </cell>
          <cell r="O38">
            <v>10.530000000000001</v>
          </cell>
          <cell r="P38">
            <v>10.530000000000001</v>
          </cell>
          <cell r="Q38">
            <v>1</v>
          </cell>
          <cell r="S38" t="str">
            <v>EUR</v>
          </cell>
          <cell r="T38" t="str">
            <v>EU</v>
          </cell>
          <cell r="U38">
            <v>10.530000000000001</v>
          </cell>
          <cell r="V38">
            <v>10.530000000000001</v>
          </cell>
          <cell r="W38">
            <v>10.530000000000001</v>
          </cell>
          <cell r="AG38">
            <v>0</v>
          </cell>
          <cell r="AH38">
            <v>0.40500000000000008</v>
          </cell>
        </row>
        <row r="39">
          <cell r="A39">
            <v>779834</v>
          </cell>
          <cell r="B39" t="str">
            <v>Tellerfeder</v>
          </cell>
          <cell r="F39" t="str">
            <v>VIII</v>
          </cell>
          <cell r="G39" t="str">
            <v>EM</v>
          </cell>
          <cell r="H39">
            <v>2</v>
          </cell>
          <cell r="I39" t="str">
            <v/>
          </cell>
          <cell r="J39" t="str">
            <v>Federtechnik Wang, Mrz. 2013</v>
          </cell>
          <cell r="K39">
            <v>11</v>
          </cell>
          <cell r="L39">
            <v>13.75</v>
          </cell>
          <cell r="N39">
            <v>0.04</v>
          </cell>
          <cell r="O39">
            <v>14.3</v>
          </cell>
          <cell r="P39">
            <v>14.3</v>
          </cell>
          <cell r="Q39">
            <v>1</v>
          </cell>
          <cell r="S39" t="str">
            <v>EUR</v>
          </cell>
          <cell r="T39" t="str">
            <v>EU</v>
          </cell>
          <cell r="U39">
            <v>14.3</v>
          </cell>
          <cell r="V39">
            <v>14.3</v>
          </cell>
          <cell r="W39">
            <v>14.3</v>
          </cell>
          <cell r="AG39">
            <v>0</v>
          </cell>
          <cell r="AH39">
            <v>0.55000000000000004</v>
          </cell>
        </row>
        <row r="40">
          <cell r="A40">
            <v>778116</v>
          </cell>
          <cell r="B40" t="str">
            <v>Sprengring (Sicherungsring bei MRA)</v>
          </cell>
          <cell r="F40" t="str">
            <v>VIII</v>
          </cell>
          <cell r="G40" t="str">
            <v>EM</v>
          </cell>
          <cell r="H40">
            <v>2</v>
          </cell>
          <cell r="I40" t="str">
            <v/>
          </cell>
          <cell r="J40" t="str">
            <v>Baumann, Mrz. 2013</v>
          </cell>
          <cell r="K40">
            <v>8</v>
          </cell>
          <cell r="L40">
            <v>10</v>
          </cell>
          <cell r="N40">
            <v>0.04</v>
          </cell>
          <cell r="O40">
            <v>10.4</v>
          </cell>
          <cell r="P40">
            <v>10.4</v>
          </cell>
          <cell r="Q40">
            <v>1</v>
          </cell>
          <cell r="S40" t="str">
            <v>EUR</v>
          </cell>
          <cell r="T40" t="str">
            <v>EU</v>
          </cell>
          <cell r="U40">
            <v>10.4</v>
          </cell>
          <cell r="V40">
            <v>10.4</v>
          </cell>
          <cell r="W40">
            <v>10.4</v>
          </cell>
          <cell r="AG40">
            <v>0</v>
          </cell>
          <cell r="AH40">
            <v>0.4</v>
          </cell>
        </row>
        <row r="41">
          <cell r="A41" t="str">
            <v>xxx</v>
          </cell>
          <cell r="B41" t="str">
            <v>Mittelstellungskappe</v>
          </cell>
          <cell r="F41" t="str">
            <v>VIII</v>
          </cell>
          <cell r="G41" t="str">
            <v>EM</v>
          </cell>
          <cell r="H41">
            <v>2</v>
          </cell>
          <cell r="I41" t="str">
            <v/>
          </cell>
          <cell r="J41" t="str">
            <v>Pöppelmann, LK-Preis 2017</v>
          </cell>
          <cell r="K41">
            <v>10</v>
          </cell>
          <cell r="L41">
            <v>12.5</v>
          </cell>
          <cell r="N41">
            <v>0.04</v>
          </cell>
          <cell r="O41">
            <v>13</v>
          </cell>
          <cell r="P41">
            <v>13</v>
          </cell>
          <cell r="Q41">
            <v>1</v>
          </cell>
          <cell r="S41" t="str">
            <v>EUR</v>
          </cell>
          <cell r="T41" t="str">
            <v>EU</v>
          </cell>
          <cell r="U41">
            <v>13</v>
          </cell>
          <cell r="V41">
            <v>13</v>
          </cell>
          <cell r="W41">
            <v>13</v>
          </cell>
          <cell r="AG41">
            <v>0</v>
          </cell>
          <cell r="AH41">
            <v>0.5</v>
          </cell>
          <cell r="AL41">
            <v>140</v>
          </cell>
        </row>
        <row r="42">
          <cell r="A42">
            <v>682556</v>
          </cell>
          <cell r="B42" t="str">
            <v>Schrauben Sensordeckel</v>
          </cell>
          <cell r="F42" t="str">
            <v>VIII</v>
          </cell>
          <cell r="G42" t="str">
            <v>EM</v>
          </cell>
          <cell r="H42">
            <v>2</v>
          </cell>
          <cell r="I42" t="str">
            <v/>
          </cell>
          <cell r="J42" t="str">
            <v>Schätzung</v>
          </cell>
          <cell r="K42">
            <v>1.9</v>
          </cell>
          <cell r="L42">
            <v>2.375</v>
          </cell>
          <cell r="N42">
            <v>0.04</v>
          </cell>
          <cell r="O42">
            <v>2.4700000000000002</v>
          </cell>
          <cell r="P42">
            <v>2.4700000000000002</v>
          </cell>
          <cell r="Q42">
            <v>2</v>
          </cell>
          <cell r="S42" t="str">
            <v>EUR</v>
          </cell>
          <cell r="T42" t="str">
            <v>EU</v>
          </cell>
          <cell r="U42">
            <v>4.9400000000000004</v>
          </cell>
          <cell r="V42">
            <v>4.9400000000000004</v>
          </cell>
          <cell r="W42">
            <v>4.9400000000000004</v>
          </cell>
          <cell r="AG42">
            <v>0</v>
          </cell>
          <cell r="AH42">
            <v>0.19</v>
          </cell>
        </row>
        <row r="43">
          <cell r="A43" t="str">
            <v>A2109930801</v>
          </cell>
          <cell r="B43" t="str">
            <v>Druckfeder</v>
          </cell>
          <cell r="F43" t="str">
            <v>VIII</v>
          </cell>
          <cell r="G43" t="str">
            <v>EM</v>
          </cell>
          <cell r="H43">
            <v>2</v>
          </cell>
          <cell r="I43" t="str">
            <v/>
          </cell>
          <cell r="J43" t="str">
            <v>Scherdel, LK-Preis 2017</v>
          </cell>
          <cell r="K43">
            <v>5</v>
          </cell>
          <cell r="L43">
            <v>6.25</v>
          </cell>
          <cell r="N43">
            <v>0.04</v>
          </cell>
          <cell r="O43">
            <v>6.5</v>
          </cell>
          <cell r="P43">
            <v>6.5</v>
          </cell>
          <cell r="Q43">
            <v>1</v>
          </cell>
          <cell r="S43" t="str">
            <v>EUR</v>
          </cell>
          <cell r="T43" t="str">
            <v>EU</v>
          </cell>
          <cell r="U43">
            <v>6.5</v>
          </cell>
          <cell r="V43">
            <v>6.5</v>
          </cell>
          <cell r="W43">
            <v>6.5</v>
          </cell>
          <cell r="AG43">
            <v>0</v>
          </cell>
          <cell r="AH43">
            <v>0.25</v>
          </cell>
        </row>
        <row r="44">
          <cell r="A44">
            <v>677370</v>
          </cell>
          <cell r="B44" t="str">
            <v>Kabelhalter</v>
          </cell>
          <cell r="F44" t="str">
            <v>VIII</v>
          </cell>
          <cell r="G44" t="str">
            <v>EM</v>
          </cell>
          <cell r="H44">
            <v>2</v>
          </cell>
          <cell r="I44" t="str">
            <v/>
          </cell>
          <cell r="J44" t="str">
            <v>Raymond, LK-Preis 2017</v>
          </cell>
          <cell r="K44">
            <v>3</v>
          </cell>
          <cell r="L44">
            <v>3.75</v>
          </cell>
          <cell r="N44">
            <v>0.04</v>
          </cell>
          <cell r="O44">
            <v>3.9000000000000004</v>
          </cell>
          <cell r="P44">
            <v>3.9000000000000004</v>
          </cell>
          <cell r="Q44">
            <v>1</v>
          </cell>
          <cell r="S44" t="str">
            <v>EUR</v>
          </cell>
          <cell r="T44" t="str">
            <v>EU</v>
          </cell>
          <cell r="U44">
            <v>3.9000000000000008</v>
          </cell>
          <cell r="V44">
            <v>3.9000000000000008</v>
          </cell>
          <cell r="W44">
            <v>3.9000000000000008</v>
          </cell>
          <cell r="AG44">
            <v>0</v>
          </cell>
          <cell r="AH44">
            <v>0.15</v>
          </cell>
          <cell r="AL44">
            <v>62</v>
          </cell>
        </row>
        <row r="45">
          <cell r="A45" t="str">
            <v>A2109880128</v>
          </cell>
          <cell r="B45" t="str">
            <v>Stopfen</v>
          </cell>
          <cell r="F45" t="str">
            <v>VIII</v>
          </cell>
          <cell r="G45" t="str">
            <v>EM</v>
          </cell>
          <cell r="H45">
            <v>2</v>
          </cell>
          <cell r="I45" t="str">
            <v/>
          </cell>
          <cell r="J45" t="str">
            <v>Pöppelmann, LK-Preis 2017</v>
          </cell>
          <cell r="K45">
            <v>3</v>
          </cell>
          <cell r="L45">
            <v>3.75</v>
          </cell>
          <cell r="N45">
            <v>0.04</v>
          </cell>
          <cell r="O45">
            <v>3.9000000000000004</v>
          </cell>
          <cell r="P45">
            <v>3.9000000000000004</v>
          </cell>
          <cell r="Q45">
            <v>1</v>
          </cell>
          <cell r="S45" t="str">
            <v>EUR</v>
          </cell>
          <cell r="T45" t="str">
            <v>EU</v>
          </cell>
          <cell r="U45">
            <v>3.9000000000000008</v>
          </cell>
          <cell r="V45">
            <v>3.9000000000000008</v>
          </cell>
          <cell r="W45">
            <v>3.9000000000000008</v>
          </cell>
          <cell r="AG45">
            <v>0</v>
          </cell>
          <cell r="AH45">
            <v>0.15</v>
          </cell>
        </row>
        <row r="46">
          <cell r="A46">
            <v>588733</v>
          </cell>
          <cell r="B46" t="str">
            <v>Schutzkappe (Verzahnung EW)</v>
          </cell>
          <cell r="F46" t="str">
            <v>VIII</v>
          </cell>
          <cell r="G46" t="str">
            <v>EM</v>
          </cell>
          <cell r="H46">
            <v>2</v>
          </cell>
          <cell r="I46" t="str">
            <v/>
          </cell>
          <cell r="J46" t="str">
            <v>Pöppelmann, LK-Preis 2017</v>
          </cell>
          <cell r="K46">
            <v>3</v>
          </cell>
          <cell r="L46">
            <v>3.75</v>
          </cell>
          <cell r="N46">
            <v>0.04</v>
          </cell>
          <cell r="O46">
            <v>3.9000000000000004</v>
          </cell>
          <cell r="P46">
            <v>3.9000000000000004</v>
          </cell>
          <cell r="Q46">
            <v>1</v>
          </cell>
          <cell r="S46" t="str">
            <v>EUR</v>
          </cell>
          <cell r="T46" t="str">
            <v>EU</v>
          </cell>
          <cell r="U46">
            <v>3.9000000000000008</v>
          </cell>
          <cell r="V46">
            <v>3.9000000000000008</v>
          </cell>
          <cell r="W46">
            <v>3.9000000000000008</v>
          </cell>
          <cell r="AG46">
            <v>0</v>
          </cell>
          <cell r="AH46">
            <v>0.15</v>
          </cell>
          <cell r="AK46">
            <v>216.1</v>
          </cell>
          <cell r="AL46">
            <v>59</v>
          </cell>
        </row>
        <row r="47">
          <cell r="A47">
            <v>657954</v>
          </cell>
          <cell r="B47" t="str">
            <v>Zylinderstift</v>
          </cell>
          <cell r="F47" t="str">
            <v>III</v>
          </cell>
          <cell r="G47" t="str">
            <v>ZB EW</v>
          </cell>
          <cell r="H47">
            <v>1</v>
          </cell>
          <cell r="I47">
            <v>2</v>
          </cell>
          <cell r="J47" t="str">
            <v>Widex, LK-Preis 2017</v>
          </cell>
          <cell r="K47">
            <v>5</v>
          </cell>
          <cell r="L47">
            <v>6.25</v>
          </cell>
          <cell r="N47">
            <v>0.04</v>
          </cell>
          <cell r="O47">
            <v>6.5</v>
          </cell>
          <cell r="P47">
            <v>6.5</v>
          </cell>
          <cell r="Q47">
            <v>1</v>
          </cell>
          <cell r="S47" t="str">
            <v>EUR</v>
          </cell>
          <cell r="T47" t="str">
            <v>EU</v>
          </cell>
          <cell r="U47">
            <v>6.5</v>
          </cell>
          <cell r="V47">
            <v>6.5</v>
          </cell>
          <cell r="W47">
            <v>6.5</v>
          </cell>
          <cell r="AG47">
            <v>0</v>
          </cell>
          <cell r="AH47">
            <v>0.25</v>
          </cell>
        </row>
        <row r="48">
          <cell r="A48" t="str">
            <v>xxx</v>
          </cell>
          <cell r="B48" t="str">
            <v>KGT kpl Zukauf</v>
          </cell>
          <cell r="G48" t="str">
            <v>EM</v>
          </cell>
          <cell r="H48" t="e">
            <v>#N/A</v>
          </cell>
          <cell r="I48" t="e">
            <v>#N/A</v>
          </cell>
          <cell r="J48" t="str">
            <v>INA, 19.11.13, Slowakei: zzgl. WKZ Kosten</v>
          </cell>
          <cell r="K48">
            <v>2800</v>
          </cell>
          <cell r="L48">
            <v>2800</v>
          </cell>
          <cell r="O48">
            <v>2800</v>
          </cell>
          <cell r="P48">
            <v>2800</v>
          </cell>
          <cell r="S48" t="str">
            <v>EUR</v>
          </cell>
          <cell r="T48" t="str">
            <v>Slowakei</v>
          </cell>
          <cell r="U48">
            <v>0</v>
          </cell>
          <cell r="V48">
            <v>0</v>
          </cell>
          <cell r="W48">
            <v>0</v>
          </cell>
          <cell r="AG48">
            <v>0</v>
          </cell>
          <cell r="AH48">
            <v>0</v>
          </cell>
        </row>
        <row r="49">
          <cell r="A49">
            <v>794058</v>
          </cell>
          <cell r="B49" t="str">
            <v>Kugelmutterkörper</v>
          </cell>
          <cell r="F49" t="str">
            <v>V</v>
          </cell>
          <cell r="G49" t="str">
            <v>KGM</v>
          </cell>
          <cell r="H49">
            <v>1</v>
          </cell>
          <cell r="I49">
            <v>2</v>
          </cell>
          <cell r="J49" t="str">
            <v>Hirschvogel, 21.11.13: inkl. SZ/LZ</v>
          </cell>
          <cell r="K49">
            <v>210</v>
          </cell>
          <cell r="L49">
            <v>262.5</v>
          </cell>
          <cell r="N49">
            <v>0.04</v>
          </cell>
          <cell r="O49">
            <v>273</v>
          </cell>
          <cell r="P49">
            <v>273</v>
          </cell>
          <cell r="Q49">
            <v>1</v>
          </cell>
          <cell r="S49" t="str">
            <v>EUR</v>
          </cell>
          <cell r="T49" t="str">
            <v>EU (Deutschland)</v>
          </cell>
          <cell r="U49">
            <v>273</v>
          </cell>
          <cell r="V49">
            <v>273</v>
          </cell>
          <cell r="W49">
            <v>273</v>
          </cell>
          <cell r="AG49">
            <v>0</v>
          </cell>
          <cell r="AH49">
            <v>10.5</v>
          </cell>
        </row>
        <row r="50">
          <cell r="A50">
            <v>787679</v>
          </cell>
          <cell r="B50" t="str">
            <v>Kugelrückführung</v>
          </cell>
          <cell r="F50" t="str">
            <v>V</v>
          </cell>
          <cell r="G50" t="str">
            <v>KGT-M</v>
          </cell>
          <cell r="H50">
            <v>1</v>
          </cell>
          <cell r="I50">
            <v>2</v>
          </cell>
          <cell r="J50" t="str">
            <v>Schmitter, 24.04.13</v>
          </cell>
          <cell r="K50">
            <v>120</v>
          </cell>
          <cell r="L50">
            <v>150</v>
          </cell>
          <cell r="N50">
            <v>0.04</v>
          </cell>
          <cell r="O50">
            <v>156</v>
          </cell>
          <cell r="P50">
            <v>156</v>
          </cell>
          <cell r="Q50">
            <v>1</v>
          </cell>
          <cell r="S50" t="str">
            <v>EUR</v>
          </cell>
          <cell r="T50" t="str">
            <v>EU (Deutschland)</v>
          </cell>
          <cell r="U50">
            <v>156</v>
          </cell>
          <cell r="V50">
            <v>156</v>
          </cell>
          <cell r="W50">
            <v>156</v>
          </cell>
          <cell r="AG50">
            <v>0</v>
          </cell>
          <cell r="AH50">
            <v>6</v>
          </cell>
        </row>
        <row r="51">
          <cell r="A51">
            <v>805466</v>
          </cell>
          <cell r="B51" t="str">
            <v>Vierpunktlager</v>
          </cell>
          <cell r="F51" t="str">
            <v>V</v>
          </cell>
          <cell r="G51" t="str">
            <v>KGT-M</v>
          </cell>
          <cell r="H51">
            <v>1</v>
          </cell>
          <cell r="I51">
            <v>2</v>
          </cell>
          <cell r="J51" t="str">
            <v>"Stresstarget" lt. Liste Falk St. Vom 18.12.2014 
Logistik (Zoll) lt. Liste Falk</v>
          </cell>
          <cell r="K51">
            <v>4727.050067294751</v>
          </cell>
          <cell r="L51">
            <v>738.6015730148049</v>
          </cell>
          <cell r="N51">
            <v>7.9542208067870421E-2</v>
          </cell>
          <cell r="O51">
            <v>797.3515730148049</v>
          </cell>
          <cell r="P51">
            <v>797.3515730148049</v>
          </cell>
          <cell r="Q51">
            <v>1</v>
          </cell>
          <cell r="S51" t="str">
            <v>RMB</v>
          </cell>
          <cell r="T51" t="str">
            <v>China</v>
          </cell>
          <cell r="U51">
            <v>797.3515730148049</v>
          </cell>
          <cell r="V51">
            <v>797.3515730148049</v>
          </cell>
          <cell r="W51">
            <v>797.3515730148049</v>
          </cell>
          <cell r="AG51">
            <v>0</v>
          </cell>
          <cell r="AH51">
            <v>58.75</v>
          </cell>
          <cell r="AJ51">
            <v>7.9542208067870421E-2</v>
          </cell>
        </row>
        <row r="52">
          <cell r="A52">
            <v>816092</v>
          </cell>
          <cell r="B52" t="str">
            <v>Mutter (M48x1.5)</v>
          </cell>
          <cell r="F52" t="str">
            <v>V</v>
          </cell>
          <cell r="G52" t="str">
            <v>KGT-M</v>
          </cell>
          <cell r="H52">
            <v>1</v>
          </cell>
          <cell r="I52">
            <v>2</v>
          </cell>
          <cell r="J52" t="str">
            <v xml:space="preserve">Würth Industrie, </v>
          </cell>
          <cell r="K52">
            <v>80</v>
          </cell>
          <cell r="L52">
            <v>100</v>
          </cell>
          <cell r="N52">
            <v>0.04</v>
          </cell>
          <cell r="O52">
            <v>104</v>
          </cell>
          <cell r="P52">
            <v>104</v>
          </cell>
          <cell r="Q52">
            <v>1</v>
          </cell>
          <cell r="S52" t="str">
            <v>EUR</v>
          </cell>
          <cell r="T52" t="str">
            <v>EU (Deutschland)</v>
          </cell>
          <cell r="U52">
            <v>104</v>
          </cell>
          <cell r="V52">
            <v>104</v>
          </cell>
          <cell r="W52">
            <v>104</v>
          </cell>
          <cell r="AG52">
            <v>0</v>
          </cell>
          <cell r="AH52">
            <v>4</v>
          </cell>
        </row>
        <row r="53">
          <cell r="A53" t="str">
            <v>Inhouse</v>
          </cell>
          <cell r="B53" t="str">
            <v>Kugeln</v>
          </cell>
          <cell r="F53" t="str">
            <v>V</v>
          </cell>
          <cell r="G53" t="str">
            <v>KGT-M</v>
          </cell>
          <cell r="H53">
            <v>1</v>
          </cell>
          <cell r="I53">
            <v>2</v>
          </cell>
          <cell r="J53" t="str">
            <v>NN Europe, MRA Preis</v>
          </cell>
          <cell r="K53">
            <v>0.37590361445783133</v>
          </cell>
          <cell r="L53">
            <v>0.46987951807228917</v>
          </cell>
          <cell r="N53">
            <v>0.04</v>
          </cell>
          <cell r="O53">
            <v>0.48867469879518077</v>
          </cell>
          <cell r="P53">
            <v>0.48867469879518077</v>
          </cell>
          <cell r="Q53">
            <v>83</v>
          </cell>
          <cell r="S53" t="str">
            <v>EUR</v>
          </cell>
          <cell r="T53" t="str">
            <v>EU (Deutschland)</v>
          </cell>
          <cell r="U53">
            <v>40.560000000000009</v>
          </cell>
          <cell r="V53">
            <v>40.560000000000009</v>
          </cell>
          <cell r="W53">
            <v>40.560000000000009</v>
          </cell>
          <cell r="AG53">
            <v>0</v>
          </cell>
          <cell r="AH53">
            <v>1.5600000000000003</v>
          </cell>
        </row>
        <row r="54">
          <cell r="A54">
            <v>809400</v>
          </cell>
          <cell r="B54" t="str">
            <v>Hülse Kunststoff</v>
          </cell>
          <cell r="F54" t="str">
            <v>V</v>
          </cell>
          <cell r="G54" t="str">
            <v>KGT-M</v>
          </cell>
          <cell r="H54">
            <v>1</v>
          </cell>
          <cell r="I54">
            <v>2</v>
          </cell>
          <cell r="J54" t="str">
            <v>Friedrichs&amp;Rath, 24.01.14</v>
          </cell>
          <cell r="K54">
            <v>24</v>
          </cell>
          <cell r="L54">
            <v>30</v>
          </cell>
          <cell r="N54">
            <v>0.04</v>
          </cell>
          <cell r="O54">
            <v>31.200000000000003</v>
          </cell>
          <cell r="P54">
            <v>31.200000000000003</v>
          </cell>
          <cell r="Q54">
            <v>1</v>
          </cell>
          <cell r="S54" t="str">
            <v>EUR</v>
          </cell>
          <cell r="T54" t="str">
            <v>EU (Deutschland)</v>
          </cell>
          <cell r="U54">
            <v>31.200000000000006</v>
          </cell>
          <cell r="V54">
            <v>31.200000000000006</v>
          </cell>
          <cell r="W54">
            <v>31.200000000000006</v>
          </cell>
          <cell r="AG54">
            <v>0</v>
          </cell>
          <cell r="AH54">
            <v>1.2</v>
          </cell>
        </row>
        <row r="55">
          <cell r="A55" t="str">
            <v>xxx</v>
          </cell>
          <cell r="B55" t="str">
            <v>Zahnstange (Inhouse KGT)</v>
          </cell>
          <cell r="F55" t="str">
            <v>V</v>
          </cell>
          <cell r="G55" t="str">
            <v>KGZ</v>
          </cell>
          <cell r="H55">
            <v>1</v>
          </cell>
          <cell r="I55">
            <v>2</v>
          </cell>
          <cell r="J55" t="str">
            <v>MU, Email Henke, 22.03.13: o. SZ/LZ (SVL)</v>
          </cell>
          <cell r="K55">
            <v>1536</v>
          </cell>
          <cell r="L55">
            <v>1920</v>
          </cell>
          <cell r="N55">
            <v>0.01</v>
          </cell>
          <cell r="O55">
            <v>1939.2</v>
          </cell>
          <cell r="P55">
            <v>1939.2</v>
          </cell>
          <cell r="Q55">
            <v>0</v>
          </cell>
          <cell r="S55" t="str">
            <v>EUR</v>
          </cell>
          <cell r="T55" t="str">
            <v>TK-SBK</v>
          </cell>
          <cell r="U55">
            <v>0</v>
          </cell>
          <cell r="V55">
            <v>0</v>
          </cell>
          <cell r="W55">
            <v>0</v>
          </cell>
          <cell r="AG55">
            <v>0</v>
          </cell>
          <cell r="AH55">
            <v>0</v>
          </cell>
        </row>
        <row r="56">
          <cell r="A56" t="str">
            <v>xxx</v>
          </cell>
          <cell r="B56" t="str">
            <v>Zahnstange (INA KGT)</v>
          </cell>
          <cell r="F56" t="str">
            <v>V</v>
          </cell>
          <cell r="G56" t="str">
            <v>-&gt; INA</v>
          </cell>
          <cell r="H56">
            <v>1</v>
          </cell>
          <cell r="I56">
            <v>2</v>
          </cell>
          <cell r="J56" t="str">
            <v>MU, Email Henke, 22.03.13: o. SZ/LZ (SVL)</v>
          </cell>
          <cell r="K56">
            <v>1536</v>
          </cell>
          <cell r="L56">
            <v>1920</v>
          </cell>
          <cell r="N56">
            <v>0.01</v>
          </cell>
          <cell r="O56">
            <v>1939.2</v>
          </cell>
          <cell r="P56">
            <v>1939.2</v>
          </cell>
          <cell r="S56" t="str">
            <v>EUR</v>
          </cell>
          <cell r="T56" t="str">
            <v>TK-SBK</v>
          </cell>
          <cell r="U56">
            <v>0</v>
          </cell>
          <cell r="V56">
            <v>0</v>
          </cell>
          <cell r="W56">
            <v>0</v>
          </cell>
          <cell r="AG56">
            <v>0</v>
          </cell>
          <cell r="AH56">
            <v>0</v>
          </cell>
        </row>
        <row r="57">
          <cell r="A57">
            <v>810626</v>
          </cell>
          <cell r="B57" t="str">
            <v>Riemen</v>
          </cell>
          <cell r="F57" t="str">
            <v>V</v>
          </cell>
          <cell r="G57" t="str">
            <v>EM</v>
          </cell>
          <cell r="H57">
            <v>1</v>
          </cell>
          <cell r="I57">
            <v>2</v>
          </cell>
          <cell r="J57" t="str">
            <v>"Stresstarget" lt. Liste Falk St. Vom 18.12.2014 (Forecast -5%)</v>
          </cell>
          <cell r="K57">
            <v>240.43378196500672</v>
          </cell>
          <cell r="L57">
            <v>300.54222745625839</v>
          </cell>
          <cell r="N57">
            <v>0.04</v>
          </cell>
          <cell r="O57">
            <v>312.56391655450875</v>
          </cell>
          <cell r="P57">
            <v>312.56391655450875</v>
          </cell>
          <cell r="Q57">
            <v>1</v>
          </cell>
          <cell r="S57" t="str">
            <v>EUR</v>
          </cell>
          <cell r="T57" t="str">
            <v>EU</v>
          </cell>
          <cell r="U57">
            <v>312.56391655450875</v>
          </cell>
          <cell r="V57">
            <v>312.56391655450875</v>
          </cell>
          <cell r="W57">
            <v>312.56391655450875</v>
          </cell>
          <cell r="AG57">
            <v>0</v>
          </cell>
          <cell r="AH57">
            <v>12.021689098250336</v>
          </cell>
        </row>
        <row r="58">
          <cell r="A58">
            <v>797635</v>
          </cell>
          <cell r="B58" t="str">
            <v>Riemenscheibe KGT (Inhouse KGT)</v>
          </cell>
          <cell r="F58" t="str">
            <v>V</v>
          </cell>
          <cell r="G58" t="str">
            <v>KGT-M</v>
          </cell>
          <cell r="H58">
            <v>1</v>
          </cell>
          <cell r="I58">
            <v>2</v>
          </cell>
          <cell r="J58" t="str">
            <v>"Stresstarget" lt. Liste Falk St. Vom 18.12.2014 (analog Forecast)</v>
          </cell>
          <cell r="K58">
            <v>264.63240242261105</v>
          </cell>
          <cell r="L58">
            <v>330.7905030282638</v>
          </cell>
          <cell r="N58">
            <v>0.04</v>
          </cell>
          <cell r="O58">
            <v>344.02212314939436</v>
          </cell>
          <cell r="P58">
            <v>344.02212314939436</v>
          </cell>
          <cell r="Q58">
            <v>1</v>
          </cell>
          <cell r="S58" t="str">
            <v>EUR</v>
          </cell>
          <cell r="T58" t="str">
            <v>EU</v>
          </cell>
          <cell r="U58">
            <v>344.02212314939436</v>
          </cell>
          <cell r="V58">
            <v>344.02212314939436</v>
          </cell>
          <cell r="W58">
            <v>344.02212314939436</v>
          </cell>
          <cell r="AG58">
            <v>0</v>
          </cell>
          <cell r="AH58">
            <v>13.231620121130552</v>
          </cell>
        </row>
        <row r="59">
          <cell r="A59">
            <v>752083</v>
          </cell>
          <cell r="B59" t="str">
            <v>Riemenscheibe KGT (INA KGT)</v>
          </cell>
          <cell r="G59" t="str">
            <v>-&gt; INA</v>
          </cell>
          <cell r="H59" t="e">
            <v>#N/A</v>
          </cell>
          <cell r="I59" t="e">
            <v>#N/A</v>
          </cell>
          <cell r="J59" t="str">
            <v>GKN, 11.06.13: integr. Bordscheibe; b 31mm</v>
          </cell>
          <cell r="K59">
            <v>180</v>
          </cell>
          <cell r="L59">
            <v>180</v>
          </cell>
          <cell r="O59">
            <v>180</v>
          </cell>
          <cell r="P59">
            <v>180</v>
          </cell>
          <cell r="S59" t="str">
            <v>EUR</v>
          </cell>
          <cell r="T59" t="str">
            <v>EU (wenn INA in NAFTA, dann NAFTA)</v>
          </cell>
          <cell r="U59">
            <v>0</v>
          </cell>
          <cell r="V59">
            <v>0</v>
          </cell>
          <cell r="W59">
            <v>0</v>
          </cell>
          <cell r="AG59">
            <v>0</v>
          </cell>
          <cell r="AH59">
            <v>0</v>
          </cell>
        </row>
        <row r="60">
          <cell r="A60">
            <v>786448</v>
          </cell>
          <cell r="B60" t="str">
            <v>Zahnriemenscheibe Motor (Z=43)</v>
          </cell>
          <cell r="F60" t="str">
            <v>VI</v>
          </cell>
          <cell r="G60" t="str">
            <v>-&gt; Brose</v>
          </cell>
          <cell r="H60">
            <v>2</v>
          </cell>
          <cell r="I60">
            <v>2</v>
          </cell>
          <cell r="J60" t="str">
            <v>bereits im Motorpreis enthalten!!!
(lt. Info von Falk S. vom  09.05.2014)</v>
          </cell>
          <cell r="K60">
            <v>72.900000000000006</v>
          </cell>
          <cell r="L60">
            <v>72.900000000000006</v>
          </cell>
          <cell r="N60">
            <v>0</v>
          </cell>
          <cell r="O60">
            <v>72.900000000000006</v>
          </cell>
          <cell r="P60">
            <v>72.900000000000006</v>
          </cell>
          <cell r="Q60">
            <v>0</v>
          </cell>
          <cell r="S60" t="str">
            <v>USD</v>
          </cell>
          <cell r="T60" t="str">
            <v>USA</v>
          </cell>
          <cell r="U60">
            <v>0</v>
          </cell>
          <cell r="V60">
            <v>0</v>
          </cell>
          <cell r="W60">
            <v>0</v>
          </cell>
          <cell r="AG60">
            <v>0</v>
          </cell>
          <cell r="AH60">
            <v>0</v>
          </cell>
        </row>
        <row r="61">
          <cell r="A61" t="str">
            <v>xxx</v>
          </cell>
          <cell r="B61" t="str">
            <v>ECU 12V</v>
          </cell>
          <cell r="F61" t="str">
            <v>VII</v>
          </cell>
          <cell r="G61" t="str">
            <v>PP</v>
          </cell>
          <cell r="H61">
            <v>2</v>
          </cell>
          <cell r="I61">
            <v>2</v>
          </cell>
          <cell r="J61" t="str">
            <v>"Stresstarget" lt. Liste Falk St. Vom 18.12.2014
inkl. Mehrpreis vom neuen Stecker xx</v>
          </cell>
          <cell r="K61">
            <v>5040.8391655450878</v>
          </cell>
          <cell r="L61">
            <v>5040.8391655450878</v>
          </cell>
          <cell r="N61">
            <v>1.2398729248732459E-2</v>
          </cell>
          <cell r="O61">
            <v>5103.3391655450878</v>
          </cell>
          <cell r="P61">
            <v>5103.3391655450878</v>
          </cell>
          <cell r="Q61">
            <v>1</v>
          </cell>
          <cell r="S61" t="str">
            <v>USD</v>
          </cell>
          <cell r="T61" t="str">
            <v>Mexiko</v>
          </cell>
          <cell r="U61">
            <v>5103.3391655450878</v>
          </cell>
          <cell r="V61">
            <v>5103.3391655450878</v>
          </cell>
          <cell r="W61">
            <v>5103.3391655450878</v>
          </cell>
          <cell r="AG61">
            <v>0</v>
          </cell>
          <cell r="AH61">
            <v>62.5</v>
          </cell>
          <cell r="AJ61">
            <v>1.2398729248732459E-2</v>
          </cell>
        </row>
        <row r="62">
          <cell r="A62" t="str">
            <v>xxx</v>
          </cell>
          <cell r="B62" t="str">
            <v>Motor 5.5Nm / 821W</v>
          </cell>
          <cell r="F62" t="str">
            <v>VII</v>
          </cell>
          <cell r="G62" t="str">
            <v>PP</v>
          </cell>
          <cell r="H62">
            <v>2</v>
          </cell>
          <cell r="I62">
            <v>2</v>
          </cell>
          <cell r="J62" t="str">
            <v>Diskussion vom 26.01</v>
          </cell>
          <cell r="K62">
            <v>4325.2799461641989</v>
          </cell>
          <cell r="L62">
            <v>4325.2799461641989</v>
          </cell>
          <cell r="N62">
            <v>6.9359672375900175E-3</v>
          </cell>
          <cell r="O62">
            <v>4355.2799461641989</v>
          </cell>
          <cell r="P62">
            <v>4355.2799461641989</v>
          </cell>
          <cell r="Q62">
            <v>1</v>
          </cell>
          <cell r="S62" t="str">
            <v>USD</v>
          </cell>
          <cell r="T62" t="str">
            <v>Mexiko (Ann. Brose)</v>
          </cell>
          <cell r="U62">
            <v>4355.2799461641989</v>
          </cell>
          <cell r="V62">
            <v>4355.2799461641989</v>
          </cell>
          <cell r="W62">
            <v>4355.2799461641989</v>
          </cell>
          <cell r="AG62">
            <v>0</v>
          </cell>
          <cell r="AH62">
            <v>30</v>
          </cell>
          <cell r="AJ62">
            <v>6.9359672375900175E-3</v>
          </cell>
        </row>
        <row r="63">
          <cell r="A63">
            <v>786448</v>
          </cell>
          <cell r="B63" t="str">
            <v>Zahnriemenscheibe Motor (44 Zähne)</v>
          </cell>
          <cell r="F63" t="str">
            <v>VIII</v>
          </cell>
          <cell r="G63" t="str">
            <v>EM</v>
          </cell>
          <cell r="H63">
            <v>2</v>
          </cell>
          <cell r="I63" t="str">
            <v/>
          </cell>
          <cell r="J63" t="str">
            <v>Kunststoffriemenscheibe (Breite 24.5mm)</v>
          </cell>
          <cell r="K63">
            <v>72.900000000000006</v>
          </cell>
          <cell r="L63">
            <v>72.900000000000006</v>
          </cell>
          <cell r="N63">
            <v>0.04</v>
          </cell>
          <cell r="O63">
            <v>75.816000000000003</v>
          </cell>
          <cell r="P63">
            <v>75.816000000000003</v>
          </cell>
          <cell r="Q63">
            <v>1</v>
          </cell>
          <cell r="S63" t="str">
            <v>USD</v>
          </cell>
          <cell r="T63" t="str">
            <v>USA</v>
          </cell>
          <cell r="U63">
            <v>75.816000000000003</v>
          </cell>
          <cell r="V63">
            <v>75.816000000000003</v>
          </cell>
          <cell r="W63">
            <v>75.816000000000003</v>
          </cell>
          <cell r="AG63">
            <v>0</v>
          </cell>
          <cell r="AH63">
            <v>2.9160000000000004</v>
          </cell>
        </row>
        <row r="64">
          <cell r="A64">
            <v>0</v>
          </cell>
          <cell r="B64" t="str">
            <v>O-Ring 50x3.2x1.8 (Gehäuse-Motor)</v>
          </cell>
          <cell r="F64" t="str">
            <v>VIII</v>
          </cell>
          <cell r="G64" t="str">
            <v>EM</v>
          </cell>
          <cell r="H64">
            <v>2</v>
          </cell>
          <cell r="I64" t="str">
            <v/>
          </cell>
          <cell r="J64" t="str">
            <v>Argomm, LK-Preis 2017</v>
          </cell>
          <cell r="K64">
            <v>10.8</v>
          </cell>
          <cell r="L64">
            <v>10.8</v>
          </cell>
          <cell r="N64">
            <v>0.04</v>
          </cell>
          <cell r="O64">
            <v>11.232000000000001</v>
          </cell>
          <cell r="P64">
            <v>11.232000000000001</v>
          </cell>
          <cell r="Q64">
            <v>1</v>
          </cell>
          <cell r="S64" t="str">
            <v>USD</v>
          </cell>
          <cell r="T64" t="str">
            <v>USA</v>
          </cell>
          <cell r="U64">
            <v>11.232000000000001</v>
          </cell>
          <cell r="V64">
            <v>11.232000000000001</v>
          </cell>
          <cell r="W64">
            <v>11.232000000000001</v>
          </cell>
          <cell r="AG64">
            <v>0</v>
          </cell>
          <cell r="AH64">
            <v>0.43200000000000011</v>
          </cell>
        </row>
        <row r="65">
          <cell r="A65" t="str">
            <v>LK</v>
          </cell>
          <cell r="B65" t="str">
            <v>O-Ring 81x2 (Motor-ECU)</v>
          </cell>
          <cell r="F65" t="str">
            <v>VIII</v>
          </cell>
          <cell r="G65" t="str">
            <v>PP</v>
          </cell>
          <cell r="H65">
            <v>2</v>
          </cell>
          <cell r="I65" t="str">
            <v/>
          </cell>
          <cell r="J65" t="str">
            <v>Argomm, LK-Preis 2017</v>
          </cell>
          <cell r="K65">
            <v>0</v>
          </cell>
          <cell r="L65">
            <v>0</v>
          </cell>
          <cell r="N65">
            <v>0.04</v>
          </cell>
          <cell r="O65">
            <v>0</v>
          </cell>
          <cell r="P65">
            <v>0</v>
          </cell>
          <cell r="Q65">
            <v>0</v>
          </cell>
          <cell r="S65" t="str">
            <v>USD</v>
          </cell>
          <cell r="T65" t="str">
            <v>USA</v>
          </cell>
          <cell r="U65">
            <v>0</v>
          </cell>
          <cell r="V65">
            <v>0</v>
          </cell>
          <cell r="W65">
            <v>0</v>
          </cell>
          <cell r="AG65">
            <v>0</v>
          </cell>
          <cell r="AH65">
            <v>0</v>
          </cell>
        </row>
        <row r="66">
          <cell r="A66">
            <v>0</v>
          </cell>
          <cell r="B66" t="str">
            <v>Schutzkappe MQS</v>
          </cell>
          <cell r="F66" t="str">
            <v>VIII</v>
          </cell>
          <cell r="G66" t="str">
            <v>EM</v>
          </cell>
          <cell r="H66">
            <v>2</v>
          </cell>
          <cell r="I66" t="str">
            <v/>
          </cell>
          <cell r="J66" t="str">
            <v>Schätzung</v>
          </cell>
          <cell r="K66">
            <v>4.0500000000000007</v>
          </cell>
          <cell r="L66">
            <v>4.0500000000000007</v>
          </cell>
          <cell r="N66">
            <v>0.04</v>
          </cell>
          <cell r="O66">
            <v>4.2120000000000006</v>
          </cell>
          <cell r="P66">
            <v>4.2120000000000006</v>
          </cell>
          <cell r="Q66">
            <v>1</v>
          </cell>
          <cell r="S66" t="str">
            <v>USD</v>
          </cell>
          <cell r="T66" t="str">
            <v>USA</v>
          </cell>
          <cell r="U66">
            <v>4.2120000000000006</v>
          </cell>
          <cell r="V66">
            <v>4.2120000000000006</v>
          </cell>
          <cell r="W66">
            <v>4.2120000000000006</v>
          </cell>
          <cell r="AG66">
            <v>0</v>
          </cell>
          <cell r="AH66">
            <v>0.16200000000000003</v>
          </cell>
        </row>
        <row r="67">
          <cell r="A67">
            <v>0</v>
          </cell>
          <cell r="B67" t="str">
            <v>Schutzkappe MAK</v>
          </cell>
          <cell r="F67" t="str">
            <v>VIII</v>
          </cell>
          <cell r="G67" t="str">
            <v>EM</v>
          </cell>
          <cell r="H67">
            <v>2</v>
          </cell>
          <cell r="I67" t="str">
            <v/>
          </cell>
          <cell r="J67" t="str">
            <v>Schätzung</v>
          </cell>
          <cell r="K67">
            <v>4.0500000000000007</v>
          </cell>
          <cell r="L67">
            <v>4.0500000000000007</v>
          </cell>
          <cell r="N67">
            <v>0.04</v>
          </cell>
          <cell r="O67">
            <v>4.2120000000000006</v>
          </cell>
          <cell r="P67">
            <v>4.2120000000000006</v>
          </cell>
          <cell r="Q67">
            <v>1</v>
          </cell>
          <cell r="S67" t="str">
            <v>USD</v>
          </cell>
          <cell r="T67" t="str">
            <v>USA</v>
          </cell>
          <cell r="U67">
            <v>4.2120000000000006</v>
          </cell>
          <cell r="V67">
            <v>4.2120000000000006</v>
          </cell>
          <cell r="W67">
            <v>4.2120000000000006</v>
          </cell>
          <cell r="AG67">
            <v>0</v>
          </cell>
          <cell r="AH67">
            <v>0.16200000000000003</v>
          </cell>
        </row>
        <row r="68">
          <cell r="A68" t="str">
            <v>xxx</v>
          </cell>
          <cell r="B68" t="str">
            <v>Guss-/Lenkgehäuse</v>
          </cell>
          <cell r="F68" t="str">
            <v>VIII</v>
          </cell>
          <cell r="G68" t="str">
            <v>EM</v>
          </cell>
          <cell r="H68">
            <v>2</v>
          </cell>
          <cell r="I68" t="str">
            <v/>
          </cell>
          <cell r="J68" t="str">
            <v>"Stresstarget" lt. Liste Falk St. Vom 18.12.2014 (Teilepreis opt + Logistik von 2.5 € auf 2.5 USD)
zzgl. 0.38 USD f. Korrosionsschutz</v>
          </cell>
          <cell r="K68">
            <v>10312.800000000001</v>
          </cell>
          <cell r="L68">
            <v>1611.3750000000002</v>
          </cell>
          <cell r="N68">
            <v>0.1551470017841905</v>
          </cell>
          <cell r="O68">
            <v>1861.3750000000002</v>
          </cell>
          <cell r="P68">
            <v>1861.3750000000002</v>
          </cell>
          <cell r="Q68">
            <v>1</v>
          </cell>
          <cell r="S68" t="str">
            <v>RMB</v>
          </cell>
          <cell r="T68" t="str">
            <v>China</v>
          </cell>
          <cell r="U68">
            <v>1861.3750000000002</v>
          </cell>
          <cell r="V68">
            <v>1861.3750000000002</v>
          </cell>
          <cell r="W68">
            <v>1861.3750000000002</v>
          </cell>
          <cell r="AG68">
            <v>0</v>
          </cell>
          <cell r="AH68">
            <v>250</v>
          </cell>
          <cell r="AJ68">
            <v>0.1551470017841905</v>
          </cell>
        </row>
        <row r="69">
          <cell r="A69" t="str">
            <v>xxx</v>
          </cell>
          <cell r="B69" t="str">
            <v>Gehäusedeckel</v>
          </cell>
          <cell r="F69" t="str">
            <v>VIII</v>
          </cell>
          <cell r="G69" t="str">
            <v>EM</v>
          </cell>
          <cell r="H69">
            <v>2</v>
          </cell>
          <cell r="I69" t="str">
            <v/>
          </cell>
          <cell r="J69" t="str">
            <v>"Stresstarget analog Forecast" lt. Liste Falk St. Vom 18.12.2014</v>
          </cell>
          <cell r="K69">
            <v>3723.08</v>
          </cell>
          <cell r="L69">
            <v>581.73125000000005</v>
          </cell>
          <cell r="N69">
            <v>0.12677675472995475</v>
          </cell>
          <cell r="O69">
            <v>655.48125000000005</v>
          </cell>
          <cell r="P69">
            <v>655.48125000000005</v>
          </cell>
          <cell r="Q69">
            <v>1</v>
          </cell>
          <cell r="S69" t="str">
            <v>EUR</v>
          </cell>
          <cell r="T69" t="str">
            <v>EU</v>
          </cell>
          <cell r="U69">
            <v>655.48125000000005</v>
          </cell>
          <cell r="V69">
            <v>655.48125000000005</v>
          </cell>
          <cell r="W69">
            <v>655.48125000000005</v>
          </cell>
          <cell r="AG69">
            <v>0</v>
          </cell>
          <cell r="AH69">
            <v>73.75</v>
          </cell>
          <cell r="AJ69">
            <v>0.12677675472995475</v>
          </cell>
        </row>
        <row r="70">
          <cell r="A70">
            <v>0</v>
          </cell>
          <cell r="B70" t="str">
            <v>Rahmendichtung (Geh.-Deckel)</v>
          </cell>
          <cell r="F70" t="str">
            <v>VIII</v>
          </cell>
          <cell r="H70">
            <v>2</v>
          </cell>
          <cell r="I70" t="str">
            <v/>
          </cell>
          <cell r="K70">
            <v>20.25</v>
          </cell>
          <cell r="L70">
            <v>20.25</v>
          </cell>
          <cell r="N70">
            <v>0.04</v>
          </cell>
          <cell r="O70">
            <v>21.060000000000002</v>
          </cell>
          <cell r="P70">
            <v>21.060000000000002</v>
          </cell>
          <cell r="Q70">
            <v>1</v>
          </cell>
          <cell r="S70" t="str">
            <v>USD</v>
          </cell>
          <cell r="T70" t="str">
            <v>USA</v>
          </cell>
          <cell r="U70">
            <v>21.060000000000002</v>
          </cell>
          <cell r="V70">
            <v>21.060000000000002</v>
          </cell>
          <cell r="W70">
            <v>21.060000000000002</v>
          </cell>
          <cell r="AG70">
            <v>0</v>
          </cell>
          <cell r="AH70">
            <v>0.81000000000000016</v>
          </cell>
        </row>
        <row r="71">
          <cell r="A71">
            <v>795257</v>
          </cell>
          <cell r="B71" t="str">
            <v>Schraube (Deckel/Gehäuse/Motor)</v>
          </cell>
          <cell r="F71" t="str">
            <v>VIII</v>
          </cell>
          <cell r="G71" t="str">
            <v>EM</v>
          </cell>
          <cell r="H71">
            <v>2</v>
          </cell>
          <cell r="I71" t="str">
            <v/>
          </cell>
          <cell r="J71" t="str">
            <v>SFS, LK-Preis 2017</v>
          </cell>
          <cell r="K71">
            <v>5.6250000000000009</v>
          </cell>
          <cell r="L71">
            <v>5.6250000000000009</v>
          </cell>
          <cell r="N71">
            <v>0.04</v>
          </cell>
          <cell r="O71">
            <v>5.8500000000000014</v>
          </cell>
          <cell r="P71">
            <v>5.8500000000000014</v>
          </cell>
          <cell r="Q71">
            <v>7</v>
          </cell>
          <cell r="S71" t="str">
            <v>USD</v>
          </cell>
          <cell r="T71" t="str">
            <v>USA</v>
          </cell>
          <cell r="U71">
            <v>40.950000000000017</v>
          </cell>
          <cell r="V71">
            <v>40.950000000000017</v>
          </cell>
          <cell r="W71">
            <v>40.950000000000017</v>
          </cell>
          <cell r="AG71">
            <v>0</v>
          </cell>
          <cell r="AH71">
            <v>1.575</v>
          </cell>
        </row>
        <row r="72">
          <cell r="A72" t="str">
            <v>673160_A</v>
          </cell>
          <cell r="B72" t="str">
            <v>Typschild</v>
          </cell>
          <cell r="F72" t="str">
            <v>VIII</v>
          </cell>
          <cell r="G72" t="str">
            <v>EM</v>
          </cell>
          <cell r="H72">
            <v>2</v>
          </cell>
          <cell r="I72" t="str">
            <v/>
          </cell>
          <cell r="J72" t="str">
            <v>Schreiner, LK-Preis 2017</v>
          </cell>
          <cell r="K72">
            <v>5.2650000000000006</v>
          </cell>
          <cell r="L72">
            <v>5.2650000000000006</v>
          </cell>
          <cell r="N72">
            <v>0.04</v>
          </cell>
          <cell r="O72">
            <v>5.4756000000000009</v>
          </cell>
          <cell r="P72">
            <v>5.4756000000000009</v>
          </cell>
          <cell r="Q72">
            <v>1</v>
          </cell>
          <cell r="S72" t="str">
            <v>USD</v>
          </cell>
          <cell r="T72" t="str">
            <v>USA</v>
          </cell>
          <cell r="U72">
            <v>5.4756000000000009</v>
          </cell>
          <cell r="V72">
            <v>5.4756000000000009</v>
          </cell>
          <cell r="W72">
            <v>5.4756000000000009</v>
          </cell>
          <cell r="AG72">
            <v>0</v>
          </cell>
          <cell r="AH72">
            <v>0.21060000000000001</v>
          </cell>
        </row>
        <row r="73">
          <cell r="A73" t="str">
            <v>MRA</v>
          </cell>
          <cell r="B73" t="str">
            <v>Passscheibe</v>
          </cell>
          <cell r="F73" t="str">
            <v>VIII</v>
          </cell>
          <cell r="G73" t="str">
            <v>EM</v>
          </cell>
          <cell r="H73">
            <v>2</v>
          </cell>
          <cell r="I73" t="str">
            <v/>
          </cell>
          <cell r="J73" t="str">
            <v>Serienpreis MRA</v>
          </cell>
          <cell r="K73">
            <v>70</v>
          </cell>
          <cell r="L73">
            <v>87.5</v>
          </cell>
          <cell r="N73">
            <v>0.04</v>
          </cell>
          <cell r="O73">
            <v>91</v>
          </cell>
          <cell r="P73">
            <v>91</v>
          </cell>
          <cell r="Q73">
            <v>1</v>
          </cell>
          <cell r="S73" t="str">
            <v>EUR</v>
          </cell>
          <cell r="T73" t="str">
            <v>EU</v>
          </cell>
          <cell r="U73">
            <v>91</v>
          </cell>
          <cell r="V73">
            <v>91</v>
          </cell>
          <cell r="W73">
            <v>91</v>
          </cell>
          <cell r="AG73">
            <v>0</v>
          </cell>
          <cell r="AH73">
            <v>3.5000000000000004</v>
          </cell>
          <cell r="AL73">
            <v>12</v>
          </cell>
        </row>
        <row r="74">
          <cell r="A74" t="str">
            <v>MRA</v>
          </cell>
          <cell r="B74" t="str">
            <v>Wellfeder Deckel</v>
          </cell>
          <cell r="F74" t="str">
            <v>VIII</v>
          </cell>
          <cell r="G74" t="str">
            <v>EM</v>
          </cell>
          <cell r="H74">
            <v>2</v>
          </cell>
          <cell r="I74" t="str">
            <v/>
          </cell>
          <cell r="J74" t="str">
            <v>Serienpreis MRA</v>
          </cell>
          <cell r="K74">
            <v>38</v>
          </cell>
          <cell r="L74">
            <v>47.5</v>
          </cell>
          <cell r="N74">
            <v>0.04</v>
          </cell>
          <cell r="O74">
            <v>49.4</v>
          </cell>
          <cell r="P74">
            <v>49.4</v>
          </cell>
          <cell r="Q74">
            <v>1</v>
          </cell>
          <cell r="S74" t="str">
            <v>EUR</v>
          </cell>
          <cell r="T74" t="str">
            <v>EU</v>
          </cell>
          <cell r="U74">
            <v>49.4</v>
          </cell>
          <cell r="V74">
            <v>49.4</v>
          </cell>
          <cell r="W74">
            <v>49.4</v>
          </cell>
          <cell r="AG74">
            <v>0</v>
          </cell>
          <cell r="AH74">
            <v>1.9000000000000004</v>
          </cell>
        </row>
        <row r="75">
          <cell r="A75" t="str">
            <v>MRA</v>
          </cell>
          <cell r="B75" t="str">
            <v>Auflagescheibe Wellfeder</v>
          </cell>
          <cell r="F75" t="str">
            <v>VIII</v>
          </cell>
          <cell r="G75" t="str">
            <v>KGT-M</v>
          </cell>
          <cell r="H75">
            <v>2</v>
          </cell>
          <cell r="I75" t="str">
            <v/>
          </cell>
          <cell r="J75" t="str">
            <v>Schätzung</v>
          </cell>
          <cell r="K75">
            <v>70</v>
          </cell>
          <cell r="L75">
            <v>87.5</v>
          </cell>
          <cell r="N75">
            <v>0.04</v>
          </cell>
          <cell r="O75">
            <v>91</v>
          </cell>
          <cell r="P75">
            <v>91</v>
          </cell>
          <cell r="Q75">
            <v>1</v>
          </cell>
          <cell r="S75" t="str">
            <v>EUR</v>
          </cell>
          <cell r="T75" t="str">
            <v>EU</v>
          </cell>
          <cell r="U75">
            <v>91</v>
          </cell>
          <cell r="V75">
            <v>91</v>
          </cell>
          <cell r="W75">
            <v>91</v>
          </cell>
          <cell r="AG75">
            <v>0</v>
          </cell>
          <cell r="AH75">
            <v>3.5000000000000004</v>
          </cell>
          <cell r="AL75">
            <v>2</v>
          </cell>
        </row>
        <row r="76">
          <cell r="A76" t="str">
            <v>MRA</v>
          </cell>
          <cell r="B76" t="str">
            <v>Wellfeder KGT</v>
          </cell>
          <cell r="F76" t="str">
            <v>VIII</v>
          </cell>
          <cell r="G76" t="str">
            <v>KGT-M</v>
          </cell>
          <cell r="H76">
            <v>2</v>
          </cell>
          <cell r="I76" t="str">
            <v/>
          </cell>
          <cell r="J76" t="str">
            <v>Serienpreis MRA</v>
          </cell>
          <cell r="K76">
            <v>38</v>
          </cell>
          <cell r="L76">
            <v>47.5</v>
          </cell>
          <cell r="N76">
            <v>0.04</v>
          </cell>
          <cell r="O76">
            <v>49.4</v>
          </cell>
          <cell r="P76">
            <v>49.4</v>
          </cell>
          <cell r="Q76">
            <v>1</v>
          </cell>
          <cell r="S76" t="str">
            <v>EUR</v>
          </cell>
          <cell r="T76" t="str">
            <v>EU</v>
          </cell>
          <cell r="U76">
            <v>49.4</v>
          </cell>
          <cell r="V76">
            <v>49.4</v>
          </cell>
          <cell r="W76">
            <v>49.4</v>
          </cell>
          <cell r="AG76">
            <v>0</v>
          </cell>
          <cell r="AH76">
            <v>1.9000000000000004</v>
          </cell>
          <cell r="AL76">
            <v>2</v>
          </cell>
        </row>
        <row r="77">
          <cell r="A77">
            <v>794273</v>
          </cell>
          <cell r="B77" t="str">
            <v>Zentrierbüchse</v>
          </cell>
          <cell r="F77" t="str">
            <v>VIII</v>
          </cell>
          <cell r="G77" t="str">
            <v>EM</v>
          </cell>
          <cell r="H77">
            <v>2</v>
          </cell>
          <cell r="I77" t="str">
            <v/>
          </cell>
          <cell r="J77" t="str">
            <v>Schätzung</v>
          </cell>
          <cell r="K77">
            <v>3</v>
          </cell>
          <cell r="L77">
            <v>3.75</v>
          </cell>
          <cell r="N77">
            <v>0.04</v>
          </cell>
          <cell r="O77">
            <v>3.9000000000000004</v>
          </cell>
          <cell r="P77">
            <v>3.9000000000000004</v>
          </cell>
          <cell r="Q77">
            <v>2</v>
          </cell>
          <cell r="S77" t="str">
            <v>EUR</v>
          </cell>
          <cell r="T77" t="str">
            <v>EU</v>
          </cell>
          <cell r="U77">
            <v>7.8000000000000016</v>
          </cell>
          <cell r="V77">
            <v>7.8000000000000016</v>
          </cell>
          <cell r="W77">
            <v>7.8000000000000016</v>
          </cell>
          <cell r="AG77">
            <v>0</v>
          </cell>
          <cell r="AH77">
            <v>0.3</v>
          </cell>
        </row>
        <row r="78">
          <cell r="A78" t="str">
            <v>xxx</v>
          </cell>
          <cell r="B78" t="str">
            <v>Spurstangen (rad.; axi.)</v>
          </cell>
          <cell r="F78" t="str">
            <v>VIII</v>
          </cell>
          <cell r="G78" t="str">
            <v>EM</v>
          </cell>
          <cell r="H78">
            <v>2</v>
          </cell>
          <cell r="I78" t="str">
            <v/>
          </cell>
          <cell r="J78" t="str">
            <v>"Stresstarget analog Forecast" lt. Liste Falk St. Vom 18.12.2014
zzgl. Beschichtung Radialgelenk (94 USD/System), inkl. Resonanzprüfung (0.25 USD/System)</v>
          </cell>
          <cell r="K78">
            <v>1026.5999999999999</v>
          </cell>
          <cell r="L78">
            <v>1026.5999999999999</v>
          </cell>
          <cell r="N78">
            <v>1.9481784531463084E-2</v>
          </cell>
          <cell r="O78">
            <v>1046.5999999999999</v>
          </cell>
          <cell r="P78">
            <v>1046.5999999999999</v>
          </cell>
          <cell r="Q78">
            <v>2</v>
          </cell>
          <cell r="S78" t="str">
            <v>USD</v>
          </cell>
          <cell r="T78" t="str">
            <v>Mexiko</v>
          </cell>
          <cell r="U78">
            <v>2093.1999999999998</v>
          </cell>
          <cell r="V78">
            <v>2093.1999999999998</v>
          </cell>
          <cell r="W78">
            <v>2093.1999999999998</v>
          </cell>
          <cell r="AG78">
            <v>0</v>
          </cell>
          <cell r="AH78">
            <v>40</v>
          </cell>
          <cell r="AJ78">
            <v>1.9481784531463084E-2</v>
          </cell>
          <cell r="AN78" t="str">
            <v>MK-Summe (excl. Inbound Logistik)</v>
          </cell>
        </row>
        <row r="79">
          <cell r="A79" t="str">
            <v>xxx</v>
          </cell>
          <cell r="B79" t="str">
            <v>Anschlagdämpfer f. Spurst.</v>
          </cell>
          <cell r="F79" t="str">
            <v>VIII</v>
          </cell>
          <cell r="G79" t="str">
            <v>-&gt; ZF</v>
          </cell>
          <cell r="H79">
            <v>2</v>
          </cell>
          <cell r="I79" t="str">
            <v/>
          </cell>
          <cell r="J79" t="str">
            <v>in Klärung mit CTR</v>
          </cell>
          <cell r="K79">
            <v>74.25</v>
          </cell>
          <cell r="L79">
            <v>74.25</v>
          </cell>
          <cell r="N79">
            <v>0.04</v>
          </cell>
          <cell r="O79">
            <v>77.22</v>
          </cell>
          <cell r="P79">
            <v>77.22</v>
          </cell>
          <cell r="Q79">
            <v>2</v>
          </cell>
          <cell r="S79" t="str">
            <v>USD</v>
          </cell>
          <cell r="T79" t="str">
            <v>USA</v>
          </cell>
          <cell r="U79">
            <v>154.44</v>
          </cell>
          <cell r="V79">
            <v>154.44</v>
          </cell>
          <cell r="W79">
            <v>154.44</v>
          </cell>
          <cell r="AG79">
            <v>0</v>
          </cell>
          <cell r="AH79">
            <v>5.94</v>
          </cell>
          <cell r="AM79" t="str">
            <v>USD</v>
          </cell>
          <cell r="AN79">
            <v>13295.170010559417</v>
          </cell>
        </row>
        <row r="80">
          <cell r="A80">
            <v>782263</v>
          </cell>
          <cell r="B80" t="str">
            <v>Faltenbalg ohne Goreventil</v>
          </cell>
          <cell r="F80" t="str">
            <v>VIII</v>
          </cell>
          <cell r="G80" t="str">
            <v>EM</v>
          </cell>
          <cell r="H80">
            <v>2</v>
          </cell>
          <cell r="I80" t="str">
            <v/>
          </cell>
          <cell r="J80" t="str">
            <v>MPE, Email Ramm, 6.3.13</v>
          </cell>
          <cell r="K80">
            <v>50.625</v>
          </cell>
          <cell r="L80">
            <v>50.625</v>
          </cell>
          <cell r="N80">
            <v>0.04</v>
          </cell>
          <cell r="O80">
            <v>52.65</v>
          </cell>
          <cell r="P80">
            <v>52.65</v>
          </cell>
          <cell r="Q80">
            <v>2</v>
          </cell>
          <cell r="S80" t="str">
            <v>USD</v>
          </cell>
          <cell r="T80" t="str">
            <v>USA</v>
          </cell>
          <cell r="U80">
            <v>105.3</v>
          </cell>
          <cell r="V80">
            <v>105.3</v>
          </cell>
          <cell r="W80">
            <v>105.3</v>
          </cell>
          <cell r="AG80">
            <v>0</v>
          </cell>
          <cell r="AH80">
            <v>4.05</v>
          </cell>
          <cell r="AM80" t="str">
            <v>RMB</v>
          </cell>
          <cell r="AN80">
            <v>2516.2265730148056</v>
          </cell>
        </row>
        <row r="81">
          <cell r="A81">
            <v>795936</v>
          </cell>
          <cell r="B81" t="str">
            <v>Klemmschelle</v>
          </cell>
          <cell r="F81" t="str">
            <v>VIII</v>
          </cell>
          <cell r="G81" t="str">
            <v>EM</v>
          </cell>
          <cell r="H81">
            <v>2</v>
          </cell>
          <cell r="I81" t="str">
            <v/>
          </cell>
          <cell r="J81" t="str">
            <v>Oetiker, LK-Preis 2017</v>
          </cell>
          <cell r="K81">
            <v>17.752500000000001</v>
          </cell>
          <cell r="L81">
            <v>17.752500000000001</v>
          </cell>
          <cell r="N81">
            <v>0.04</v>
          </cell>
          <cell r="O81">
            <v>18.462600000000002</v>
          </cell>
          <cell r="P81">
            <v>18.462600000000002</v>
          </cell>
          <cell r="Q81">
            <v>2</v>
          </cell>
          <cell r="S81" t="str">
            <v>USD</v>
          </cell>
          <cell r="T81" t="str">
            <v>USA</v>
          </cell>
          <cell r="U81">
            <v>36.925200000000004</v>
          </cell>
          <cell r="V81">
            <v>36.925200000000004</v>
          </cell>
          <cell r="W81">
            <v>36.925200000000004</v>
          </cell>
          <cell r="AG81">
            <v>0</v>
          </cell>
          <cell r="AH81">
            <v>1.4202000000000001</v>
          </cell>
          <cell r="AM81" t="str">
            <v>EUR</v>
          </cell>
          <cell r="AN81">
            <v>4099.3635164005836</v>
          </cell>
          <cell r="AO81" t="str">
            <v>inkl. Zahnstange</v>
          </cell>
        </row>
        <row r="82">
          <cell r="A82" t="str">
            <v>A2104630817</v>
          </cell>
          <cell r="B82" t="str">
            <v>Federbandschelle</v>
          </cell>
          <cell r="F82" t="str">
            <v>VIII</v>
          </cell>
          <cell r="G82" t="str">
            <v>EM</v>
          </cell>
          <cell r="H82">
            <v>2</v>
          </cell>
          <cell r="I82" t="str">
            <v/>
          </cell>
          <cell r="J82" t="str">
            <v>Mubea, LK-Preis 2017</v>
          </cell>
          <cell r="K82">
            <v>10.5975</v>
          </cell>
          <cell r="L82">
            <v>10.5975</v>
          </cell>
          <cell r="N82">
            <v>0.04</v>
          </cell>
          <cell r="O82">
            <v>11.0214</v>
          </cell>
          <cell r="P82">
            <v>11.0214</v>
          </cell>
          <cell r="Q82">
            <v>2</v>
          </cell>
          <cell r="S82" t="str">
            <v>USD</v>
          </cell>
          <cell r="T82" t="str">
            <v>USA</v>
          </cell>
          <cell r="U82">
            <v>22.0428</v>
          </cell>
          <cell r="V82">
            <v>22.0428</v>
          </cell>
          <cell r="W82">
            <v>22.0428</v>
          </cell>
          <cell r="AG82">
            <v>0</v>
          </cell>
          <cell r="AH82">
            <v>0.84779999999999989</v>
          </cell>
          <cell r="AN82">
            <v>19910.760099974807</v>
          </cell>
        </row>
        <row r="83">
          <cell r="A83" t="str">
            <v>MRA</v>
          </cell>
          <cell r="B83" t="str">
            <v>Mutter</v>
          </cell>
          <cell r="F83" t="str">
            <v>VIII</v>
          </cell>
          <cell r="H83">
            <v>2</v>
          </cell>
          <cell r="I83" t="str">
            <v/>
          </cell>
          <cell r="K83">
            <v>15.525</v>
          </cell>
          <cell r="L83">
            <v>15.525</v>
          </cell>
          <cell r="N83">
            <v>0.04</v>
          </cell>
          <cell r="O83">
            <v>16.146000000000001</v>
          </cell>
          <cell r="P83">
            <v>16.146000000000001</v>
          </cell>
          <cell r="Q83">
            <v>2</v>
          </cell>
          <cell r="S83" t="str">
            <v>USD</v>
          </cell>
          <cell r="T83" t="str">
            <v>USA</v>
          </cell>
          <cell r="U83">
            <v>32.292000000000002</v>
          </cell>
          <cell r="V83">
            <v>32.292000000000002</v>
          </cell>
          <cell r="W83">
            <v>32.292000000000002</v>
          </cell>
          <cell r="AG83">
            <v>0</v>
          </cell>
          <cell r="AH83">
            <v>1.242</v>
          </cell>
        </row>
        <row r="84">
          <cell r="A84" t="str">
            <v>xxxxxx</v>
          </cell>
          <cell r="B84" t="str">
            <v>Stresstarget C-Teile (-3%)</v>
          </cell>
          <cell r="F84" t="str">
            <v>VIII</v>
          </cell>
          <cell r="H84">
            <v>2</v>
          </cell>
          <cell r="I84" t="str">
            <v/>
          </cell>
          <cell r="J84" t="str">
            <v>"Stresstarget analog Forecast" lt. Liste Falk St. Vom 18.12.2014</v>
          </cell>
          <cell r="K84">
            <v>78.325916185437251</v>
          </cell>
          <cell r="L84">
            <v>78.325916185437251</v>
          </cell>
          <cell r="O84">
            <v>78.325916185437251</v>
          </cell>
          <cell r="P84">
            <v>78.325916185437251</v>
          </cell>
          <cell r="Q84">
            <v>-1</v>
          </cell>
          <cell r="S84" t="str">
            <v>USD</v>
          </cell>
          <cell r="T84" t="str">
            <v>USA</v>
          </cell>
          <cell r="U84">
            <v>-78.325916185437251</v>
          </cell>
          <cell r="V84">
            <v>-78.325916185437251</v>
          </cell>
          <cell r="W84">
            <v>-78.325916185437251</v>
          </cell>
          <cell r="AG84">
            <v>0</v>
          </cell>
          <cell r="AH84">
            <v>0</v>
          </cell>
        </row>
        <row r="85">
          <cell r="A85" t="str">
            <v>xxxxxx</v>
          </cell>
          <cell r="H85" t="e">
            <v>#N/A</v>
          </cell>
          <cell r="I85" t="e">
            <v>#N/A</v>
          </cell>
          <cell r="L85">
            <v>0</v>
          </cell>
          <cell r="O85">
            <v>0</v>
          </cell>
          <cell r="P85">
            <v>0</v>
          </cell>
          <cell r="U85">
            <v>0</v>
          </cell>
          <cell r="V85">
            <v>0</v>
          </cell>
          <cell r="W85">
            <v>0</v>
          </cell>
          <cell r="AG85">
            <v>0</v>
          </cell>
          <cell r="AH85">
            <v>0</v>
          </cell>
        </row>
        <row r="86">
          <cell r="A86" t="str">
            <v>xxxxxx</v>
          </cell>
          <cell r="H86" t="e">
            <v>#N/A</v>
          </cell>
          <cell r="I86" t="e">
            <v>#N/A</v>
          </cell>
          <cell r="L86">
            <v>0</v>
          </cell>
          <cell r="O86">
            <v>0</v>
          </cell>
          <cell r="P86">
            <v>0</v>
          </cell>
          <cell r="U86">
            <v>0</v>
          </cell>
          <cell r="V86">
            <v>0</v>
          </cell>
          <cell r="W86">
            <v>0</v>
          </cell>
          <cell r="AG86">
            <v>0</v>
          </cell>
          <cell r="AH86">
            <v>0</v>
          </cell>
        </row>
        <row r="87">
          <cell r="A87" t="str">
            <v>xxxxxx</v>
          </cell>
          <cell r="H87" t="e">
            <v>#N/A</v>
          </cell>
          <cell r="I87" t="e">
            <v>#N/A</v>
          </cell>
          <cell r="L87">
            <v>0</v>
          </cell>
          <cell r="O87">
            <v>0</v>
          </cell>
          <cell r="P87">
            <v>0</v>
          </cell>
          <cell r="U87">
            <v>0</v>
          </cell>
          <cell r="V87">
            <v>0</v>
          </cell>
          <cell r="W87">
            <v>0</v>
          </cell>
          <cell r="AG87">
            <v>0</v>
          </cell>
          <cell r="AH87">
            <v>0</v>
          </cell>
        </row>
        <row r="88">
          <cell r="A88" t="str">
            <v>xxxxxx</v>
          </cell>
          <cell r="H88" t="e">
            <v>#N/A</v>
          </cell>
          <cell r="I88" t="e">
            <v>#N/A</v>
          </cell>
          <cell r="L88">
            <v>0</v>
          </cell>
          <cell r="O88">
            <v>0</v>
          </cell>
          <cell r="P88">
            <v>0</v>
          </cell>
          <cell r="U88">
            <v>0</v>
          </cell>
          <cell r="V88">
            <v>0</v>
          </cell>
          <cell r="W88">
            <v>0</v>
          </cell>
          <cell r="AG88">
            <v>0</v>
          </cell>
          <cell r="AH88">
            <v>0</v>
          </cell>
        </row>
        <row r="89">
          <cell r="A89" t="str">
            <v>xxxxxx</v>
          </cell>
          <cell r="H89" t="e">
            <v>#N/A</v>
          </cell>
          <cell r="I89" t="e">
            <v>#N/A</v>
          </cell>
          <cell r="L89">
            <v>0</v>
          </cell>
          <cell r="O89">
            <v>0</v>
          </cell>
          <cell r="P89">
            <v>0</v>
          </cell>
          <cell r="U89">
            <v>0</v>
          </cell>
          <cell r="V89">
            <v>0</v>
          </cell>
          <cell r="W89">
            <v>0</v>
          </cell>
          <cell r="AG89">
            <v>0</v>
          </cell>
          <cell r="AH89">
            <v>0</v>
          </cell>
        </row>
        <row r="90">
          <cell r="A90" t="str">
            <v>xxxxxx</v>
          </cell>
          <cell r="H90" t="e">
            <v>#N/A</v>
          </cell>
          <cell r="I90" t="e">
            <v>#N/A</v>
          </cell>
          <cell r="L90">
            <v>0</v>
          </cell>
          <cell r="O90">
            <v>0</v>
          </cell>
          <cell r="P90">
            <v>0</v>
          </cell>
          <cell r="U90">
            <v>0</v>
          </cell>
          <cell r="V90">
            <v>0</v>
          </cell>
          <cell r="W90">
            <v>0</v>
          </cell>
          <cell r="AG90">
            <v>0</v>
          </cell>
          <cell r="AH90">
            <v>0</v>
          </cell>
        </row>
        <row r="91">
          <cell r="A91" t="str">
            <v>xxxxxx</v>
          </cell>
          <cell r="H91" t="e">
            <v>#N/A</v>
          </cell>
          <cell r="I91" t="e">
            <v>#N/A</v>
          </cell>
          <cell r="L91">
            <v>0</v>
          </cell>
          <cell r="O91">
            <v>0</v>
          </cell>
          <cell r="P91">
            <v>0</v>
          </cell>
          <cell r="U91">
            <v>0</v>
          </cell>
          <cell r="V91">
            <v>0</v>
          </cell>
          <cell r="W91">
            <v>0</v>
          </cell>
          <cell r="AG91">
            <v>0</v>
          </cell>
          <cell r="AH91">
            <v>0</v>
          </cell>
        </row>
        <row r="92">
          <cell r="A92" t="str">
            <v>xxxxxx</v>
          </cell>
          <cell r="H92" t="e">
            <v>#N/A</v>
          </cell>
          <cell r="I92" t="e">
            <v>#N/A</v>
          </cell>
          <cell r="L92">
            <v>0</v>
          </cell>
          <cell r="O92">
            <v>0</v>
          </cell>
          <cell r="P92">
            <v>0</v>
          </cell>
          <cell r="U92">
            <v>0</v>
          </cell>
          <cell r="V92">
            <v>0</v>
          </cell>
          <cell r="W92">
            <v>0</v>
          </cell>
          <cell r="AG92">
            <v>0</v>
          </cell>
          <cell r="AH92">
            <v>0</v>
          </cell>
        </row>
        <row r="93">
          <cell r="A93" t="str">
            <v>xxxxxx</v>
          </cell>
          <cell r="H93" t="e">
            <v>#N/A</v>
          </cell>
          <cell r="I93" t="e">
            <v>#N/A</v>
          </cell>
          <cell r="L93">
            <v>0</v>
          </cell>
          <cell r="O93">
            <v>0</v>
          </cell>
          <cell r="P93">
            <v>0</v>
          </cell>
          <cell r="U93">
            <v>0</v>
          </cell>
          <cell r="V93">
            <v>0</v>
          </cell>
          <cell r="W93">
            <v>0</v>
          </cell>
          <cell r="AG93">
            <v>0</v>
          </cell>
          <cell r="AH93">
            <v>0</v>
          </cell>
        </row>
        <row r="94">
          <cell r="A94" t="str">
            <v>xxxxxx</v>
          </cell>
          <cell r="H94" t="e">
            <v>#N/A</v>
          </cell>
          <cell r="I94" t="e">
            <v>#N/A</v>
          </cell>
          <cell r="L94">
            <v>0</v>
          </cell>
          <cell r="O94">
            <v>0</v>
          </cell>
          <cell r="P94">
            <v>0</v>
          </cell>
          <cell r="U94">
            <v>0</v>
          </cell>
          <cell r="V94">
            <v>0</v>
          </cell>
          <cell r="W94">
            <v>0</v>
          </cell>
          <cell r="AG94">
            <v>0</v>
          </cell>
          <cell r="AH94">
            <v>0</v>
          </cell>
        </row>
        <row r="95">
          <cell r="A95" t="str">
            <v>xxxxxx</v>
          </cell>
          <cell r="H95" t="e">
            <v>#N/A</v>
          </cell>
          <cell r="I95" t="e">
            <v>#N/A</v>
          </cell>
          <cell r="L95">
            <v>0</v>
          </cell>
          <cell r="O95">
            <v>0</v>
          </cell>
          <cell r="P95">
            <v>0</v>
          </cell>
          <cell r="U95">
            <v>0</v>
          </cell>
          <cell r="V95">
            <v>0</v>
          </cell>
          <cell r="W95">
            <v>0</v>
          </cell>
          <cell r="AG95">
            <v>0</v>
          </cell>
          <cell r="AH95">
            <v>0</v>
          </cell>
        </row>
        <row r="96">
          <cell r="A96" t="str">
            <v>xxxxxx</v>
          </cell>
          <cell r="H96" t="e">
            <v>#N/A</v>
          </cell>
          <cell r="I96" t="e">
            <v>#N/A</v>
          </cell>
          <cell r="L96">
            <v>0</v>
          </cell>
          <cell r="O96">
            <v>0</v>
          </cell>
          <cell r="P96">
            <v>0</v>
          </cell>
          <cell r="U96">
            <v>0</v>
          </cell>
          <cell r="V96">
            <v>0</v>
          </cell>
          <cell r="W96">
            <v>0</v>
          </cell>
          <cell r="AG96">
            <v>0</v>
          </cell>
          <cell r="AH96">
            <v>0</v>
          </cell>
        </row>
        <row r="97">
          <cell r="A97" t="str">
            <v>xxxxxx</v>
          </cell>
          <cell r="H97" t="e">
            <v>#N/A</v>
          </cell>
          <cell r="I97" t="e">
            <v>#N/A</v>
          </cell>
          <cell r="L97">
            <v>0</v>
          </cell>
          <cell r="O97">
            <v>0</v>
          </cell>
          <cell r="P97">
            <v>0</v>
          </cell>
          <cell r="U97">
            <v>0</v>
          </cell>
          <cell r="V97">
            <v>0</v>
          </cell>
          <cell r="W97">
            <v>0</v>
          </cell>
          <cell r="AG97">
            <v>0</v>
          </cell>
          <cell r="AH97">
            <v>0</v>
          </cell>
        </row>
        <row r="98">
          <cell r="A98" t="str">
            <v>xxxxxx</v>
          </cell>
          <cell r="H98" t="e">
            <v>#N/A</v>
          </cell>
          <cell r="I98" t="e">
            <v>#N/A</v>
          </cell>
          <cell r="L98">
            <v>0</v>
          </cell>
          <cell r="O98">
            <v>0</v>
          </cell>
          <cell r="P98">
            <v>0</v>
          </cell>
          <cell r="U98">
            <v>0</v>
          </cell>
          <cell r="V98">
            <v>0</v>
          </cell>
          <cell r="W98">
            <v>0</v>
          </cell>
          <cell r="AG98">
            <v>0</v>
          </cell>
          <cell r="AH98">
            <v>0</v>
          </cell>
        </row>
        <row r="99">
          <cell r="A99" t="str">
            <v>xxxxxx</v>
          </cell>
          <cell r="H99" t="e">
            <v>#N/A</v>
          </cell>
          <cell r="I99" t="e">
            <v>#N/A</v>
          </cell>
          <cell r="L99">
            <v>0</v>
          </cell>
          <cell r="O99">
            <v>0</v>
          </cell>
          <cell r="P99">
            <v>0</v>
          </cell>
          <cell r="U99">
            <v>0</v>
          </cell>
          <cell r="V99">
            <v>0</v>
          </cell>
          <cell r="W99">
            <v>0</v>
          </cell>
          <cell r="AG99">
            <v>0</v>
          </cell>
          <cell r="AH99">
            <v>0</v>
          </cell>
        </row>
        <row r="100">
          <cell r="A100" t="str">
            <v>xxxxxx</v>
          </cell>
          <cell r="H100" t="e">
            <v>#N/A</v>
          </cell>
          <cell r="I100" t="e">
            <v>#N/A</v>
          </cell>
          <cell r="L100">
            <v>0</v>
          </cell>
          <cell r="O100">
            <v>0</v>
          </cell>
          <cell r="P100">
            <v>0</v>
          </cell>
          <cell r="U100">
            <v>0</v>
          </cell>
          <cell r="V100">
            <v>0</v>
          </cell>
          <cell r="W100">
            <v>0</v>
          </cell>
          <cell r="AG100">
            <v>0</v>
          </cell>
          <cell r="AH100">
            <v>0</v>
          </cell>
        </row>
        <row r="101">
          <cell r="A101" t="str">
            <v>xxxxxx</v>
          </cell>
          <cell r="H101" t="e">
            <v>#N/A</v>
          </cell>
          <cell r="I101" t="e">
            <v>#N/A</v>
          </cell>
          <cell r="L101">
            <v>0</v>
          </cell>
          <cell r="O101">
            <v>0</v>
          </cell>
          <cell r="P101">
            <v>0</v>
          </cell>
          <cell r="U101">
            <v>0</v>
          </cell>
          <cell r="V101">
            <v>0</v>
          </cell>
          <cell r="W101">
            <v>0</v>
          </cell>
          <cell r="AG101">
            <v>0</v>
          </cell>
          <cell r="AH101">
            <v>0</v>
          </cell>
        </row>
        <row r="102">
          <cell r="A102" t="str">
            <v>xxxxxx</v>
          </cell>
          <cell r="H102" t="e">
            <v>#N/A</v>
          </cell>
          <cell r="I102" t="e">
            <v>#N/A</v>
          </cell>
          <cell r="L102">
            <v>0</v>
          </cell>
          <cell r="O102">
            <v>0</v>
          </cell>
          <cell r="P102">
            <v>0</v>
          </cell>
          <cell r="U102">
            <v>0</v>
          </cell>
          <cell r="V102">
            <v>0</v>
          </cell>
          <cell r="W102">
            <v>0</v>
          </cell>
          <cell r="AG102">
            <v>0</v>
          </cell>
          <cell r="AH102">
            <v>0</v>
          </cell>
        </row>
        <row r="103">
          <cell r="A103" t="str">
            <v>xxxxxx</v>
          </cell>
          <cell r="H103" t="e">
            <v>#N/A</v>
          </cell>
          <cell r="I103" t="e">
            <v>#N/A</v>
          </cell>
          <cell r="L103">
            <v>0</v>
          </cell>
          <cell r="O103">
            <v>0</v>
          </cell>
          <cell r="P103">
            <v>0</v>
          </cell>
          <cell r="U103">
            <v>0</v>
          </cell>
          <cell r="V103">
            <v>0</v>
          </cell>
          <cell r="W103">
            <v>0</v>
          </cell>
          <cell r="AG103">
            <v>0</v>
          </cell>
          <cell r="AH103">
            <v>0</v>
          </cell>
        </row>
        <row r="104">
          <cell r="A104" t="str">
            <v>xxxxxx</v>
          </cell>
          <cell r="H104" t="e">
            <v>#N/A</v>
          </cell>
          <cell r="I104" t="e">
            <v>#N/A</v>
          </cell>
          <cell r="L104">
            <v>0</v>
          </cell>
          <cell r="O104">
            <v>0</v>
          </cell>
          <cell r="P104">
            <v>0</v>
          </cell>
          <cell r="U104">
            <v>0</v>
          </cell>
          <cell r="V104">
            <v>0</v>
          </cell>
          <cell r="W104">
            <v>0</v>
          </cell>
          <cell r="AG104">
            <v>0</v>
          </cell>
          <cell r="AH104">
            <v>0</v>
          </cell>
        </row>
        <row r="105">
          <cell r="A105" t="str">
            <v>xxxxxx</v>
          </cell>
          <cell r="H105" t="e">
            <v>#N/A</v>
          </cell>
          <cell r="I105" t="e">
            <v>#N/A</v>
          </cell>
          <cell r="L105">
            <v>0</v>
          </cell>
          <cell r="O105">
            <v>0</v>
          </cell>
          <cell r="P105">
            <v>0</v>
          </cell>
          <cell r="U105">
            <v>0</v>
          </cell>
          <cell r="V105">
            <v>0</v>
          </cell>
          <cell r="W105">
            <v>0</v>
          </cell>
          <cell r="AG105">
            <v>0</v>
          </cell>
          <cell r="AH105">
            <v>0</v>
          </cell>
        </row>
        <row r="106">
          <cell r="A106" t="str">
            <v>xxxxxx</v>
          </cell>
          <cell r="H106" t="e">
            <v>#N/A</v>
          </cell>
          <cell r="I106" t="e">
            <v>#N/A</v>
          </cell>
          <cell r="L106">
            <v>0</v>
          </cell>
          <cell r="O106">
            <v>0</v>
          </cell>
          <cell r="P106">
            <v>0</v>
          </cell>
          <cell r="U106">
            <v>0</v>
          </cell>
          <cell r="V106">
            <v>0</v>
          </cell>
          <cell r="W106">
            <v>0</v>
          </cell>
          <cell r="AG106">
            <v>0</v>
          </cell>
          <cell r="AH106">
            <v>0</v>
          </cell>
        </row>
        <row r="107">
          <cell r="A107" t="str">
            <v>xxxxxx</v>
          </cell>
          <cell r="H107" t="e">
            <v>#N/A</v>
          </cell>
          <cell r="I107" t="e">
            <v>#N/A</v>
          </cell>
          <cell r="L107">
            <v>0</v>
          </cell>
          <cell r="O107">
            <v>0</v>
          </cell>
          <cell r="P107">
            <v>0</v>
          </cell>
          <cell r="U107">
            <v>0</v>
          </cell>
          <cell r="V107">
            <v>0</v>
          </cell>
          <cell r="W107">
            <v>0</v>
          </cell>
          <cell r="AG107">
            <v>0</v>
          </cell>
          <cell r="AH107">
            <v>0</v>
          </cell>
        </row>
        <row r="108">
          <cell r="A108" t="str">
            <v>xxxxxx</v>
          </cell>
          <cell r="H108" t="e">
            <v>#N/A</v>
          </cell>
          <cell r="I108" t="e">
            <v>#N/A</v>
          </cell>
          <cell r="L108">
            <v>0</v>
          </cell>
          <cell r="O108">
            <v>0</v>
          </cell>
          <cell r="P108">
            <v>0</v>
          </cell>
          <cell r="U108">
            <v>0</v>
          </cell>
          <cell r="V108">
            <v>0</v>
          </cell>
          <cell r="W108">
            <v>0</v>
          </cell>
          <cell r="AG108">
            <v>0</v>
          </cell>
          <cell r="AH108">
            <v>0</v>
          </cell>
        </row>
        <row r="109">
          <cell r="A109" t="str">
            <v>xxxxxx</v>
          </cell>
          <cell r="H109" t="e">
            <v>#N/A</v>
          </cell>
          <cell r="I109" t="e">
            <v>#N/A</v>
          </cell>
          <cell r="L109">
            <v>0</v>
          </cell>
          <cell r="O109">
            <v>0</v>
          </cell>
          <cell r="P109">
            <v>0</v>
          </cell>
          <cell r="U109">
            <v>0</v>
          </cell>
          <cell r="V109">
            <v>0</v>
          </cell>
          <cell r="W109">
            <v>0</v>
          </cell>
          <cell r="AG109">
            <v>0</v>
          </cell>
          <cell r="AH109">
            <v>0</v>
          </cell>
        </row>
        <row r="110">
          <cell r="A110" t="str">
            <v>xxxxxx</v>
          </cell>
          <cell r="H110" t="e">
            <v>#N/A</v>
          </cell>
          <cell r="I110" t="e">
            <v>#N/A</v>
          </cell>
          <cell r="L110">
            <v>0</v>
          </cell>
          <cell r="O110">
            <v>0</v>
          </cell>
          <cell r="P110">
            <v>0</v>
          </cell>
          <cell r="U110">
            <v>0</v>
          </cell>
          <cell r="V110">
            <v>0</v>
          </cell>
          <cell r="W110">
            <v>0</v>
          </cell>
          <cell r="AG110">
            <v>0</v>
          </cell>
          <cell r="AH110">
            <v>0</v>
          </cell>
        </row>
        <row r="111">
          <cell r="A111" t="str">
            <v>xxxxxx</v>
          </cell>
          <cell r="H111" t="e">
            <v>#N/A</v>
          </cell>
          <cell r="I111" t="e">
            <v>#N/A</v>
          </cell>
          <cell r="L111">
            <v>0</v>
          </cell>
          <cell r="O111">
            <v>0</v>
          </cell>
          <cell r="P111">
            <v>0</v>
          </cell>
          <cell r="U111">
            <v>0</v>
          </cell>
          <cell r="V111">
            <v>0</v>
          </cell>
          <cell r="W111">
            <v>0</v>
          </cell>
          <cell r="AG111">
            <v>0</v>
          </cell>
          <cell r="AH111">
            <v>0</v>
          </cell>
        </row>
        <row r="112">
          <cell r="A112" t="str">
            <v>xxxxxx</v>
          </cell>
          <cell r="H112" t="e">
            <v>#N/A</v>
          </cell>
          <cell r="I112" t="e">
            <v>#N/A</v>
          </cell>
          <cell r="L112">
            <v>0</v>
          </cell>
          <cell r="O112">
            <v>0</v>
          </cell>
          <cell r="P112">
            <v>0</v>
          </cell>
          <cell r="U112">
            <v>0</v>
          </cell>
          <cell r="V112">
            <v>0</v>
          </cell>
          <cell r="W112">
            <v>0</v>
          </cell>
          <cell r="AG112">
            <v>0</v>
          </cell>
          <cell r="AH112">
            <v>0</v>
          </cell>
        </row>
        <row r="113">
          <cell r="A113" t="str">
            <v>xxxxxx</v>
          </cell>
          <cell r="H113" t="e">
            <v>#N/A</v>
          </cell>
          <cell r="I113" t="e">
            <v>#N/A</v>
          </cell>
          <cell r="L113">
            <v>0</v>
          </cell>
          <cell r="O113">
            <v>0</v>
          </cell>
          <cell r="P113">
            <v>0</v>
          </cell>
          <cell r="U113">
            <v>0</v>
          </cell>
          <cell r="V113">
            <v>0</v>
          </cell>
          <cell r="W113">
            <v>0</v>
          </cell>
          <cell r="AG113">
            <v>0</v>
          </cell>
          <cell r="AH113">
            <v>0</v>
          </cell>
        </row>
        <row r="114">
          <cell r="A114" t="str">
            <v>xxxxxx</v>
          </cell>
          <cell r="H114" t="e">
            <v>#N/A</v>
          </cell>
          <cell r="I114" t="e">
            <v>#N/A</v>
          </cell>
          <cell r="L114">
            <v>0</v>
          </cell>
          <cell r="O114">
            <v>0</v>
          </cell>
          <cell r="P114">
            <v>0</v>
          </cell>
          <cell r="U114">
            <v>0</v>
          </cell>
          <cell r="V114">
            <v>0</v>
          </cell>
          <cell r="W114">
            <v>0</v>
          </cell>
          <cell r="AG114">
            <v>0</v>
          </cell>
          <cell r="AH114">
            <v>0</v>
          </cell>
        </row>
        <row r="115">
          <cell r="A115" t="str">
            <v>xxxxxx</v>
          </cell>
          <cell r="H115" t="e">
            <v>#N/A</v>
          </cell>
          <cell r="I115" t="e">
            <v>#N/A</v>
          </cell>
          <cell r="L115">
            <v>0</v>
          </cell>
          <cell r="O115">
            <v>0</v>
          </cell>
          <cell r="P115">
            <v>0</v>
          </cell>
          <cell r="U115">
            <v>0</v>
          </cell>
          <cell r="V115">
            <v>0</v>
          </cell>
          <cell r="W115">
            <v>0</v>
          </cell>
          <cell r="AG115">
            <v>0</v>
          </cell>
          <cell r="AH115">
            <v>0</v>
          </cell>
        </row>
        <row r="116">
          <cell r="A116" t="str">
            <v>xxxxxx</v>
          </cell>
          <cell r="H116" t="e">
            <v>#N/A</v>
          </cell>
          <cell r="I116" t="e">
            <v>#N/A</v>
          </cell>
          <cell r="L116">
            <v>0</v>
          </cell>
          <cell r="O116">
            <v>0</v>
          </cell>
          <cell r="P116">
            <v>0</v>
          </cell>
          <cell r="U116">
            <v>0</v>
          </cell>
          <cell r="V116">
            <v>0</v>
          </cell>
          <cell r="W116">
            <v>0</v>
          </cell>
          <cell r="AG116">
            <v>0</v>
          </cell>
          <cell r="AH116">
            <v>0</v>
          </cell>
        </row>
        <row r="117">
          <cell r="A117" t="str">
            <v>xxxxxx</v>
          </cell>
          <cell r="H117" t="e">
            <v>#N/A</v>
          </cell>
          <cell r="I117" t="e">
            <v>#N/A</v>
          </cell>
          <cell r="L117">
            <v>0</v>
          </cell>
          <cell r="O117">
            <v>0</v>
          </cell>
          <cell r="P117">
            <v>0</v>
          </cell>
          <cell r="U117">
            <v>0</v>
          </cell>
          <cell r="V117">
            <v>0</v>
          </cell>
          <cell r="W117">
            <v>0</v>
          </cell>
          <cell r="AG117">
            <v>0</v>
          </cell>
          <cell r="AH117">
            <v>0</v>
          </cell>
        </row>
        <row r="118">
          <cell r="A118" t="str">
            <v>xxxxxx</v>
          </cell>
          <cell r="H118" t="e">
            <v>#N/A</v>
          </cell>
          <cell r="I118" t="e">
            <v>#N/A</v>
          </cell>
          <cell r="L118">
            <v>0</v>
          </cell>
          <cell r="O118">
            <v>0</v>
          </cell>
          <cell r="P118">
            <v>0</v>
          </cell>
          <cell r="U118">
            <v>0</v>
          </cell>
          <cell r="V118">
            <v>0</v>
          </cell>
          <cell r="W118">
            <v>0</v>
          </cell>
          <cell r="AG118">
            <v>0</v>
          </cell>
          <cell r="AH118">
            <v>0</v>
          </cell>
        </row>
        <row r="119">
          <cell r="A119" t="str">
            <v>xxxxxx</v>
          </cell>
          <cell r="H119" t="e">
            <v>#N/A</v>
          </cell>
          <cell r="I119" t="e">
            <v>#N/A</v>
          </cell>
          <cell r="L119">
            <v>0</v>
          </cell>
          <cell r="O119">
            <v>0</v>
          </cell>
          <cell r="P119">
            <v>0</v>
          </cell>
          <cell r="U119">
            <v>0</v>
          </cell>
          <cell r="V119">
            <v>0</v>
          </cell>
          <cell r="W119">
            <v>0</v>
          </cell>
          <cell r="AG119">
            <v>0</v>
          </cell>
          <cell r="AH119">
            <v>0</v>
          </cell>
        </row>
        <row r="120">
          <cell r="A120" t="str">
            <v>xxxxxx</v>
          </cell>
          <cell r="H120" t="e">
            <v>#N/A</v>
          </cell>
          <cell r="I120" t="e">
            <v>#N/A</v>
          </cell>
          <cell r="L120">
            <v>0</v>
          </cell>
          <cell r="O120">
            <v>0</v>
          </cell>
          <cell r="P120">
            <v>0</v>
          </cell>
          <cell r="U120">
            <v>0</v>
          </cell>
          <cell r="V120">
            <v>0</v>
          </cell>
          <cell r="W120">
            <v>0</v>
          </cell>
          <cell r="AG120">
            <v>0</v>
          </cell>
          <cell r="AH120">
            <v>0</v>
          </cell>
        </row>
        <row r="121">
          <cell r="A121" t="str">
            <v>xxxxxx</v>
          </cell>
          <cell r="H121" t="e">
            <v>#N/A</v>
          </cell>
          <cell r="I121" t="e">
            <v>#N/A</v>
          </cell>
          <cell r="L121">
            <v>0</v>
          </cell>
          <cell r="O121">
            <v>0</v>
          </cell>
          <cell r="P121">
            <v>0</v>
          </cell>
          <cell r="U121">
            <v>0</v>
          </cell>
          <cell r="V121">
            <v>0</v>
          </cell>
          <cell r="W121">
            <v>0</v>
          </cell>
          <cell r="AG121">
            <v>0</v>
          </cell>
          <cell r="AH121">
            <v>0</v>
          </cell>
        </row>
        <row r="122">
          <cell r="A122" t="str">
            <v>xxxxxx</v>
          </cell>
          <cell r="H122" t="e">
            <v>#N/A</v>
          </cell>
          <cell r="I122" t="e">
            <v>#N/A</v>
          </cell>
          <cell r="L122">
            <v>0</v>
          </cell>
          <cell r="O122">
            <v>0</v>
          </cell>
          <cell r="P122">
            <v>0</v>
          </cell>
          <cell r="U122">
            <v>0</v>
          </cell>
          <cell r="V122">
            <v>0</v>
          </cell>
          <cell r="W122">
            <v>0</v>
          </cell>
          <cell r="AG122">
            <v>0</v>
          </cell>
          <cell r="AH122">
            <v>0</v>
          </cell>
        </row>
        <row r="123">
          <cell r="A123" t="str">
            <v>xxxxxx</v>
          </cell>
          <cell r="H123" t="e">
            <v>#N/A</v>
          </cell>
          <cell r="I123" t="e">
            <v>#N/A</v>
          </cell>
          <cell r="L123">
            <v>0</v>
          </cell>
          <cell r="O123">
            <v>0</v>
          </cell>
          <cell r="P123">
            <v>0</v>
          </cell>
          <cell r="U123">
            <v>0</v>
          </cell>
          <cell r="V123">
            <v>0</v>
          </cell>
          <cell r="W123">
            <v>0</v>
          </cell>
          <cell r="AG123">
            <v>0</v>
          </cell>
          <cell r="AH123">
            <v>0</v>
          </cell>
        </row>
        <row r="124">
          <cell r="A124" t="str">
            <v>xxxxxx</v>
          </cell>
          <cell r="H124" t="e">
            <v>#N/A</v>
          </cell>
          <cell r="I124" t="e">
            <v>#N/A</v>
          </cell>
          <cell r="L124">
            <v>0</v>
          </cell>
          <cell r="O124">
            <v>0</v>
          </cell>
          <cell r="P124">
            <v>0</v>
          </cell>
          <cell r="U124">
            <v>0</v>
          </cell>
          <cell r="V124">
            <v>0</v>
          </cell>
          <cell r="W124">
            <v>0</v>
          </cell>
          <cell r="AG124">
            <v>0</v>
          </cell>
          <cell r="AH124">
            <v>0</v>
          </cell>
        </row>
        <row r="125">
          <cell r="A125" t="str">
            <v>xxxxxx</v>
          </cell>
          <cell r="H125" t="e">
            <v>#N/A</v>
          </cell>
          <cell r="I125" t="e">
            <v>#N/A</v>
          </cell>
          <cell r="L125">
            <v>0</v>
          </cell>
          <cell r="O125">
            <v>0</v>
          </cell>
          <cell r="P125">
            <v>0</v>
          </cell>
          <cell r="U125">
            <v>0</v>
          </cell>
          <cell r="V125">
            <v>0</v>
          </cell>
          <cell r="W125">
            <v>0</v>
          </cell>
          <cell r="AG125">
            <v>0</v>
          </cell>
          <cell r="AH125">
            <v>0</v>
          </cell>
        </row>
        <row r="126">
          <cell r="A126" t="str">
            <v>xxxxxx</v>
          </cell>
          <cell r="H126" t="e">
            <v>#N/A</v>
          </cell>
          <cell r="I126" t="e">
            <v>#N/A</v>
          </cell>
          <cell r="L126">
            <v>0</v>
          </cell>
          <cell r="O126">
            <v>0</v>
          </cell>
          <cell r="P126">
            <v>0</v>
          </cell>
          <cell r="U126">
            <v>0</v>
          </cell>
          <cell r="V126">
            <v>0</v>
          </cell>
          <cell r="W126">
            <v>0</v>
          </cell>
          <cell r="AG126">
            <v>0</v>
          </cell>
          <cell r="AH126">
            <v>0</v>
          </cell>
        </row>
        <row r="127">
          <cell r="A127" t="str">
            <v>xxxxxx</v>
          </cell>
          <cell r="H127" t="e">
            <v>#N/A</v>
          </cell>
          <cell r="I127" t="e">
            <v>#N/A</v>
          </cell>
          <cell r="L127">
            <v>0</v>
          </cell>
          <cell r="O127">
            <v>0</v>
          </cell>
          <cell r="P127">
            <v>0</v>
          </cell>
          <cell r="U127">
            <v>0</v>
          </cell>
          <cell r="V127">
            <v>0</v>
          </cell>
          <cell r="W127">
            <v>0</v>
          </cell>
          <cell r="AG127">
            <v>0</v>
          </cell>
          <cell r="AH127">
            <v>0</v>
          </cell>
        </row>
        <row r="128">
          <cell r="A128" t="str">
            <v>xxxxxx</v>
          </cell>
          <cell r="H128" t="e">
            <v>#N/A</v>
          </cell>
          <cell r="I128" t="e">
            <v>#N/A</v>
          </cell>
          <cell r="L128">
            <v>0</v>
          </cell>
          <cell r="O128">
            <v>0</v>
          </cell>
          <cell r="P128">
            <v>0</v>
          </cell>
          <cell r="U128">
            <v>0</v>
          </cell>
          <cell r="V128">
            <v>0</v>
          </cell>
          <cell r="W128">
            <v>0</v>
          </cell>
          <cell r="AG128">
            <v>0</v>
          </cell>
          <cell r="AH128">
            <v>0</v>
          </cell>
        </row>
        <row r="129">
          <cell r="A129" t="str">
            <v>xxxxxx</v>
          </cell>
          <cell r="H129" t="e">
            <v>#N/A</v>
          </cell>
          <cell r="I129" t="e">
            <v>#N/A</v>
          </cell>
          <cell r="L129">
            <v>0</v>
          </cell>
          <cell r="O129">
            <v>0</v>
          </cell>
          <cell r="P129">
            <v>0</v>
          </cell>
          <cell r="U129">
            <v>0</v>
          </cell>
          <cell r="V129">
            <v>0</v>
          </cell>
          <cell r="W129">
            <v>0</v>
          </cell>
          <cell r="AG129">
            <v>0</v>
          </cell>
          <cell r="AH129">
            <v>0</v>
          </cell>
        </row>
        <row r="130">
          <cell r="A130" t="str">
            <v>xxxxxx</v>
          </cell>
          <cell r="H130" t="e">
            <v>#N/A</v>
          </cell>
          <cell r="I130" t="e">
            <v>#N/A</v>
          </cell>
          <cell r="L130">
            <v>0</v>
          </cell>
          <cell r="O130">
            <v>0</v>
          </cell>
          <cell r="P130">
            <v>0</v>
          </cell>
          <cell r="U130">
            <v>0</v>
          </cell>
          <cell r="V130">
            <v>0</v>
          </cell>
          <cell r="W130">
            <v>0</v>
          </cell>
          <cell r="AG130">
            <v>0</v>
          </cell>
          <cell r="AH130">
            <v>0</v>
          </cell>
        </row>
        <row r="131">
          <cell r="A131" t="str">
            <v>xxxxxx</v>
          </cell>
          <cell r="H131" t="e">
            <v>#N/A</v>
          </cell>
          <cell r="I131" t="e">
            <v>#N/A</v>
          </cell>
          <cell r="L131">
            <v>0</v>
          </cell>
          <cell r="O131">
            <v>0</v>
          </cell>
          <cell r="P131">
            <v>0</v>
          </cell>
          <cell r="U131">
            <v>0</v>
          </cell>
          <cell r="V131">
            <v>0</v>
          </cell>
          <cell r="W131">
            <v>0</v>
          </cell>
          <cell r="AG131">
            <v>0</v>
          </cell>
          <cell r="AH131">
            <v>0</v>
          </cell>
        </row>
        <row r="132">
          <cell r="A132" t="str">
            <v>xxxxxx</v>
          </cell>
          <cell r="H132" t="e">
            <v>#N/A</v>
          </cell>
          <cell r="I132" t="e">
            <v>#N/A</v>
          </cell>
          <cell r="L132">
            <v>0</v>
          </cell>
          <cell r="O132">
            <v>0</v>
          </cell>
          <cell r="P132">
            <v>0</v>
          </cell>
          <cell r="U132">
            <v>0</v>
          </cell>
          <cell r="V132">
            <v>0</v>
          </cell>
          <cell r="W132">
            <v>0</v>
          </cell>
          <cell r="AG132">
            <v>0</v>
          </cell>
          <cell r="AH132">
            <v>0</v>
          </cell>
        </row>
        <row r="133">
          <cell r="A133" t="str">
            <v>xxxxxx</v>
          </cell>
          <cell r="H133" t="e">
            <v>#N/A</v>
          </cell>
          <cell r="I133" t="e">
            <v>#N/A</v>
          </cell>
          <cell r="L133">
            <v>0</v>
          </cell>
          <cell r="O133">
            <v>0</v>
          </cell>
          <cell r="P133">
            <v>0</v>
          </cell>
          <cell r="U133">
            <v>0</v>
          </cell>
          <cell r="V133">
            <v>0</v>
          </cell>
          <cell r="W133">
            <v>0</v>
          </cell>
          <cell r="AG133">
            <v>0</v>
          </cell>
          <cell r="AH133">
            <v>0</v>
          </cell>
        </row>
        <row r="134">
          <cell r="V134">
            <v>18886.627452928664</v>
          </cell>
          <cell r="W134">
            <v>18886.627452928664</v>
          </cell>
        </row>
        <row r="135">
          <cell r="O135" t="str">
            <v>Cost Price 100 PCS
Total</v>
          </cell>
          <cell r="P135" t="str">
            <v>TARGET Cost Price per 100 PCS</v>
          </cell>
          <cell r="Q135" t="str">
            <v>Quantity</v>
          </cell>
        </row>
        <row r="136">
          <cell r="H136" t="e">
            <v>#N/A</v>
          </cell>
          <cell r="I136" t="e">
            <v>#N/A</v>
          </cell>
          <cell r="O136">
            <v>0</v>
          </cell>
          <cell r="P136">
            <v>0</v>
          </cell>
          <cell r="U136">
            <v>0</v>
          </cell>
          <cell r="V136">
            <v>0</v>
          </cell>
          <cell r="W136">
            <v>0</v>
          </cell>
          <cell r="AG136">
            <v>0</v>
          </cell>
          <cell r="AH136">
            <v>0</v>
          </cell>
        </row>
        <row r="137">
          <cell r="H137" t="e">
            <v>#N/A</v>
          </cell>
          <cell r="I137" t="e">
            <v>#N/A</v>
          </cell>
          <cell r="O137">
            <v>0</v>
          </cell>
          <cell r="P137">
            <v>0</v>
          </cell>
          <cell r="U137">
            <v>0</v>
          </cell>
          <cell r="V137">
            <v>0</v>
          </cell>
          <cell r="W137">
            <v>0</v>
          </cell>
          <cell r="AG137">
            <v>0</v>
          </cell>
          <cell r="AH137">
            <v>0</v>
          </cell>
        </row>
        <row r="138">
          <cell r="H138" t="e">
            <v>#N/A</v>
          </cell>
          <cell r="I138" t="e">
            <v>#N/A</v>
          </cell>
          <cell r="O138">
            <v>0</v>
          </cell>
          <cell r="P138">
            <v>0</v>
          </cell>
          <cell r="U138">
            <v>0</v>
          </cell>
          <cell r="V138">
            <v>0</v>
          </cell>
          <cell r="W138">
            <v>0</v>
          </cell>
          <cell r="AG138">
            <v>0</v>
          </cell>
          <cell r="AH138">
            <v>0</v>
          </cell>
        </row>
        <row r="139">
          <cell r="H139" t="e">
            <v>#N/A</v>
          </cell>
          <cell r="I139" t="e">
            <v>#N/A</v>
          </cell>
          <cell r="O139">
            <v>0</v>
          </cell>
          <cell r="P139">
            <v>0</v>
          </cell>
          <cell r="U139">
            <v>0</v>
          </cell>
          <cell r="V139">
            <v>0</v>
          </cell>
          <cell r="W139">
            <v>0</v>
          </cell>
          <cell r="AG139">
            <v>0</v>
          </cell>
          <cell r="AH139">
            <v>0</v>
          </cell>
        </row>
        <row r="140">
          <cell r="V140">
            <v>0</v>
          </cell>
          <cell r="W140">
            <v>0</v>
          </cell>
        </row>
        <row r="141">
          <cell r="O141" t="str">
            <v>assembly cost per 100 PCS Total</v>
          </cell>
          <cell r="P141" t="str">
            <v>AA per 100 PCS TARGET</v>
          </cell>
          <cell r="Q141" t="str">
            <v>material
per 100 PCS Total</v>
          </cell>
          <cell r="R141" t="str">
            <v>Machine per 100 PCS TARGET</v>
          </cell>
          <cell r="X141" t="str">
            <v>LV-Anteil
voll 
inkl. Vtr. u. Vw.</v>
          </cell>
          <cell r="Y141" t="str">
            <v>LV-Anteil
TARGET
inkl. Vtr. u. Vw.</v>
          </cell>
          <cell r="Z141" t="str">
            <v>M-Anteil
voll</v>
          </cell>
          <cell r="AA141" t="str">
            <v>M-Anteil
TARGET</v>
          </cell>
          <cell r="AB141" t="str">
            <v>F-Anteil 
voll</v>
          </cell>
          <cell r="AC141" t="str">
            <v>F-Anteil
TARGET</v>
          </cell>
        </row>
        <row r="142">
          <cell r="B142" t="str">
            <v>Zahnstange var. (167 LL)</v>
          </cell>
          <cell r="F142" t="str">
            <v>IV</v>
          </cell>
          <cell r="H142">
            <v>1</v>
          </cell>
          <cell r="I142">
            <v>1</v>
          </cell>
          <cell r="J142" t="str">
            <v>lt. Angebot MU vom 16.12.2014 (Stresstarget); -3 EUR f. gebaute  Zahnstange lt. 26.01 Meeting</v>
          </cell>
          <cell r="K142">
            <v>1055</v>
          </cell>
          <cell r="L142">
            <v>1685</v>
          </cell>
          <cell r="M142">
            <v>1685</v>
          </cell>
          <cell r="N142">
            <v>1</v>
          </cell>
          <cell r="P142">
            <v>0</v>
          </cell>
          <cell r="R142">
            <v>0</v>
          </cell>
          <cell r="T142">
            <v>0</v>
          </cell>
          <cell r="U142">
            <v>1055</v>
          </cell>
          <cell r="V142">
            <v>1685.0000000000002</v>
          </cell>
          <cell r="W142">
            <v>1685.0000000000002</v>
          </cell>
          <cell r="X142">
            <v>0</v>
          </cell>
          <cell r="Y142">
            <v>0</v>
          </cell>
          <cell r="Z142">
            <v>0</v>
          </cell>
          <cell r="AA142">
            <v>0</v>
          </cell>
          <cell r="AB142">
            <v>0</v>
          </cell>
          <cell r="AC142">
            <v>0</v>
          </cell>
          <cell r="AD142" t="str">
            <v>IV.</v>
          </cell>
          <cell r="AE142" t="str">
            <v>1</v>
          </cell>
          <cell r="AG142">
            <v>0</v>
          </cell>
          <cell r="AH142">
            <v>0</v>
          </cell>
        </row>
        <row r="143">
          <cell r="H143" t="e">
            <v>#N/A</v>
          </cell>
          <cell r="I143" t="e">
            <v>#N/A</v>
          </cell>
          <cell r="M143">
            <v>0</v>
          </cell>
          <cell r="P143">
            <v>0</v>
          </cell>
          <cell r="R143">
            <v>0</v>
          </cell>
          <cell r="T143">
            <v>0</v>
          </cell>
          <cell r="U143">
            <v>0</v>
          </cell>
          <cell r="V143">
            <v>0</v>
          </cell>
          <cell r="W143">
            <v>0</v>
          </cell>
          <cell r="X143">
            <v>0</v>
          </cell>
          <cell r="Y143">
            <v>0</v>
          </cell>
          <cell r="Z143">
            <v>0</v>
          </cell>
          <cell r="AA143">
            <v>0</v>
          </cell>
          <cell r="AB143">
            <v>0</v>
          </cell>
          <cell r="AC143">
            <v>0</v>
          </cell>
          <cell r="AD143" t="str">
            <v>.</v>
          </cell>
          <cell r="AE143" t="e">
            <v>#N/A</v>
          </cell>
          <cell r="AG143">
            <v>0</v>
          </cell>
          <cell r="AH143">
            <v>0</v>
          </cell>
        </row>
        <row r="144">
          <cell r="H144" t="e">
            <v>#N/A</v>
          </cell>
          <cell r="I144" t="e">
            <v>#N/A</v>
          </cell>
          <cell r="M144">
            <v>0</v>
          </cell>
          <cell r="P144">
            <v>0</v>
          </cell>
          <cell r="R144">
            <v>0</v>
          </cell>
          <cell r="T144">
            <v>0</v>
          </cell>
          <cell r="U144">
            <v>0</v>
          </cell>
          <cell r="V144">
            <v>0</v>
          </cell>
          <cell r="W144">
            <v>0</v>
          </cell>
          <cell r="X144">
            <v>0</v>
          </cell>
          <cell r="Y144">
            <v>0</v>
          </cell>
          <cell r="Z144">
            <v>0</v>
          </cell>
          <cell r="AA144">
            <v>0</v>
          </cell>
          <cell r="AB144">
            <v>0</v>
          </cell>
          <cell r="AC144">
            <v>0</v>
          </cell>
          <cell r="AD144" t="str">
            <v>.</v>
          </cell>
          <cell r="AE144" t="e">
            <v>#N/A</v>
          </cell>
          <cell r="AG144">
            <v>0</v>
          </cell>
          <cell r="AH144">
            <v>0</v>
          </cell>
        </row>
        <row r="145">
          <cell r="H145" t="e">
            <v>#N/A</v>
          </cell>
          <cell r="I145" t="e">
            <v>#N/A</v>
          </cell>
          <cell r="M145">
            <v>0</v>
          </cell>
          <cell r="P145">
            <v>0</v>
          </cell>
          <cell r="R145">
            <v>0</v>
          </cell>
          <cell r="T145">
            <v>0</v>
          </cell>
          <cell r="U145">
            <v>0</v>
          </cell>
          <cell r="V145">
            <v>0</v>
          </cell>
          <cell r="W145">
            <v>0</v>
          </cell>
          <cell r="X145">
            <v>0</v>
          </cell>
          <cell r="Y145">
            <v>0</v>
          </cell>
          <cell r="Z145">
            <v>0</v>
          </cell>
          <cell r="AA145">
            <v>0</v>
          </cell>
          <cell r="AB145">
            <v>0</v>
          </cell>
          <cell r="AC145">
            <v>0</v>
          </cell>
          <cell r="AD145" t="str">
            <v>.</v>
          </cell>
          <cell r="AE145" t="e">
            <v>#N/A</v>
          </cell>
          <cell r="AG145">
            <v>0</v>
          </cell>
          <cell r="AH145">
            <v>0</v>
          </cell>
        </row>
        <row r="146">
          <cell r="H146" t="e">
            <v>#N/A</v>
          </cell>
          <cell r="I146" t="e">
            <v>#N/A</v>
          </cell>
          <cell r="M146">
            <v>0</v>
          </cell>
          <cell r="P146">
            <v>0</v>
          </cell>
          <cell r="R146">
            <v>0</v>
          </cell>
          <cell r="T146">
            <v>0</v>
          </cell>
          <cell r="U146">
            <v>0</v>
          </cell>
          <cell r="V146">
            <v>0</v>
          </cell>
          <cell r="W146">
            <v>0</v>
          </cell>
          <cell r="X146">
            <v>0</v>
          </cell>
          <cell r="Y146">
            <v>0</v>
          </cell>
          <cell r="Z146">
            <v>0</v>
          </cell>
          <cell r="AA146">
            <v>0</v>
          </cell>
          <cell r="AB146">
            <v>0</v>
          </cell>
          <cell r="AC146">
            <v>0</v>
          </cell>
          <cell r="AD146" t="str">
            <v>.</v>
          </cell>
          <cell r="AE146" t="e">
            <v>#N/A</v>
          </cell>
          <cell r="AG146">
            <v>0</v>
          </cell>
          <cell r="AH146">
            <v>0</v>
          </cell>
        </row>
        <row r="147">
          <cell r="H147" t="e">
            <v>#N/A</v>
          </cell>
          <cell r="I147" t="e">
            <v>#N/A</v>
          </cell>
          <cell r="M147">
            <v>0</v>
          </cell>
          <cell r="P147">
            <v>0</v>
          </cell>
          <cell r="R147">
            <v>0</v>
          </cell>
          <cell r="T147">
            <v>0</v>
          </cell>
          <cell r="U147">
            <v>0</v>
          </cell>
          <cell r="V147">
            <v>0</v>
          </cell>
          <cell r="W147">
            <v>0</v>
          </cell>
          <cell r="X147">
            <v>0</v>
          </cell>
          <cell r="Y147">
            <v>0</v>
          </cell>
          <cell r="Z147">
            <v>0</v>
          </cell>
          <cell r="AA147">
            <v>0</v>
          </cell>
          <cell r="AB147">
            <v>0</v>
          </cell>
          <cell r="AC147">
            <v>0</v>
          </cell>
          <cell r="AD147" t="str">
            <v>.</v>
          </cell>
          <cell r="AE147" t="e">
            <v>#N/A</v>
          </cell>
          <cell r="AG147">
            <v>0</v>
          </cell>
          <cell r="AH147">
            <v>0</v>
          </cell>
        </row>
        <row r="148">
          <cell r="H148" t="e">
            <v>#N/A</v>
          </cell>
          <cell r="I148" t="e">
            <v>#N/A</v>
          </cell>
          <cell r="M148">
            <v>0</v>
          </cell>
          <cell r="P148">
            <v>0</v>
          </cell>
          <cell r="R148">
            <v>0</v>
          </cell>
          <cell r="T148">
            <v>0</v>
          </cell>
          <cell r="U148">
            <v>0</v>
          </cell>
          <cell r="V148">
            <v>0</v>
          </cell>
          <cell r="W148">
            <v>0</v>
          </cell>
          <cell r="X148">
            <v>0</v>
          </cell>
          <cell r="Y148">
            <v>0</v>
          </cell>
          <cell r="Z148">
            <v>0</v>
          </cell>
          <cell r="AA148">
            <v>0</v>
          </cell>
          <cell r="AB148">
            <v>0</v>
          </cell>
          <cell r="AC148">
            <v>0</v>
          </cell>
          <cell r="AD148" t="str">
            <v>.</v>
          </cell>
          <cell r="AE148" t="e">
            <v>#N/A</v>
          </cell>
          <cell r="AG148">
            <v>0</v>
          </cell>
          <cell r="AH148">
            <v>0</v>
          </cell>
        </row>
        <row r="149">
          <cell r="H149" t="e">
            <v>#N/A</v>
          </cell>
          <cell r="I149" t="e">
            <v>#N/A</v>
          </cell>
          <cell r="M149">
            <v>0</v>
          </cell>
          <cell r="P149">
            <v>0</v>
          </cell>
          <cell r="R149">
            <v>0</v>
          </cell>
          <cell r="T149">
            <v>0</v>
          </cell>
          <cell r="U149">
            <v>0</v>
          </cell>
          <cell r="V149">
            <v>0</v>
          </cell>
          <cell r="W149">
            <v>0</v>
          </cell>
          <cell r="X149">
            <v>0</v>
          </cell>
          <cell r="Y149">
            <v>0</v>
          </cell>
          <cell r="Z149">
            <v>0</v>
          </cell>
          <cell r="AA149">
            <v>0</v>
          </cell>
          <cell r="AB149">
            <v>0</v>
          </cell>
          <cell r="AC149">
            <v>0</v>
          </cell>
          <cell r="AD149" t="str">
            <v>.</v>
          </cell>
          <cell r="AE149" t="e">
            <v>#N/A</v>
          </cell>
          <cell r="AG149">
            <v>0</v>
          </cell>
          <cell r="AH149">
            <v>0</v>
          </cell>
        </row>
        <row r="150">
          <cell r="H150" t="e">
            <v>#N/A</v>
          </cell>
          <cell r="I150" t="e">
            <v>#N/A</v>
          </cell>
          <cell r="M150">
            <v>0</v>
          </cell>
          <cell r="P150">
            <v>0</v>
          </cell>
          <cell r="R150">
            <v>0</v>
          </cell>
          <cell r="T150">
            <v>0</v>
          </cell>
          <cell r="U150">
            <v>0</v>
          </cell>
          <cell r="V150">
            <v>0</v>
          </cell>
          <cell r="W150">
            <v>0</v>
          </cell>
          <cell r="X150">
            <v>0</v>
          </cell>
          <cell r="Y150">
            <v>0</v>
          </cell>
          <cell r="Z150">
            <v>0</v>
          </cell>
          <cell r="AA150">
            <v>0</v>
          </cell>
          <cell r="AB150">
            <v>0</v>
          </cell>
          <cell r="AC150">
            <v>0</v>
          </cell>
          <cell r="AD150" t="str">
            <v>.</v>
          </cell>
          <cell r="AE150" t="e">
            <v>#N/A</v>
          </cell>
          <cell r="AG150">
            <v>0</v>
          </cell>
          <cell r="AH150">
            <v>0</v>
          </cell>
        </row>
        <row r="151">
          <cell r="H151" t="e">
            <v>#N/A</v>
          </cell>
          <cell r="I151" t="e">
            <v>#N/A</v>
          </cell>
          <cell r="M151">
            <v>0</v>
          </cell>
          <cell r="P151">
            <v>0</v>
          </cell>
          <cell r="R151">
            <v>0</v>
          </cell>
          <cell r="T151">
            <v>0</v>
          </cell>
          <cell r="U151">
            <v>0</v>
          </cell>
          <cell r="V151">
            <v>0</v>
          </cell>
          <cell r="W151">
            <v>0</v>
          </cell>
          <cell r="X151">
            <v>0</v>
          </cell>
          <cell r="Y151">
            <v>0</v>
          </cell>
          <cell r="Z151">
            <v>0</v>
          </cell>
          <cell r="AA151">
            <v>0</v>
          </cell>
          <cell r="AB151">
            <v>0</v>
          </cell>
          <cell r="AC151">
            <v>0</v>
          </cell>
          <cell r="AD151" t="str">
            <v>.</v>
          </cell>
          <cell r="AE151" t="e">
            <v>#N/A</v>
          </cell>
          <cell r="AG151">
            <v>0</v>
          </cell>
          <cell r="AH151">
            <v>0</v>
          </cell>
        </row>
        <row r="152">
          <cell r="H152" t="e">
            <v>#N/A</v>
          </cell>
          <cell r="I152" t="e">
            <v>#N/A</v>
          </cell>
          <cell r="M152">
            <v>0</v>
          </cell>
          <cell r="P152">
            <v>0</v>
          </cell>
          <cell r="R152">
            <v>0</v>
          </cell>
          <cell r="T152">
            <v>0</v>
          </cell>
          <cell r="U152">
            <v>0</v>
          </cell>
          <cell r="V152">
            <v>0</v>
          </cell>
          <cell r="W152">
            <v>0</v>
          </cell>
          <cell r="X152">
            <v>0</v>
          </cell>
          <cell r="Y152">
            <v>0</v>
          </cell>
          <cell r="Z152">
            <v>0</v>
          </cell>
          <cell r="AA152">
            <v>0</v>
          </cell>
          <cell r="AB152">
            <v>0</v>
          </cell>
          <cell r="AC152">
            <v>0</v>
          </cell>
          <cell r="AD152" t="str">
            <v>.</v>
          </cell>
          <cell r="AE152" t="e">
            <v>#N/A</v>
          </cell>
          <cell r="AG152">
            <v>0</v>
          </cell>
          <cell r="AH152">
            <v>0</v>
          </cell>
        </row>
        <row r="153">
          <cell r="H153" t="e">
            <v>#N/A</v>
          </cell>
          <cell r="I153" t="e">
            <v>#N/A</v>
          </cell>
          <cell r="M153">
            <v>0</v>
          </cell>
          <cell r="P153">
            <v>0</v>
          </cell>
          <cell r="R153">
            <v>0</v>
          </cell>
          <cell r="T153">
            <v>0</v>
          </cell>
          <cell r="U153">
            <v>0</v>
          </cell>
          <cell r="V153">
            <v>0</v>
          </cell>
          <cell r="W153">
            <v>0</v>
          </cell>
          <cell r="X153">
            <v>0</v>
          </cell>
          <cell r="Y153">
            <v>0</v>
          </cell>
          <cell r="Z153">
            <v>0</v>
          </cell>
          <cell r="AA153">
            <v>0</v>
          </cell>
          <cell r="AB153">
            <v>0</v>
          </cell>
          <cell r="AC153">
            <v>0</v>
          </cell>
          <cell r="AD153" t="str">
            <v>.</v>
          </cell>
          <cell r="AE153" t="e">
            <v>#N/A</v>
          </cell>
          <cell r="AG153">
            <v>0</v>
          </cell>
          <cell r="AH153">
            <v>0</v>
          </cell>
        </row>
        <row r="154">
          <cell r="H154" t="e">
            <v>#N/A</v>
          </cell>
          <cell r="I154" t="e">
            <v>#N/A</v>
          </cell>
          <cell r="M154">
            <v>0</v>
          </cell>
          <cell r="P154">
            <v>0</v>
          </cell>
          <cell r="R154">
            <v>0</v>
          </cell>
          <cell r="T154">
            <v>0</v>
          </cell>
          <cell r="U154">
            <v>0</v>
          </cell>
          <cell r="V154">
            <v>0</v>
          </cell>
          <cell r="W154">
            <v>0</v>
          </cell>
          <cell r="X154">
            <v>0</v>
          </cell>
          <cell r="Y154">
            <v>0</v>
          </cell>
          <cell r="Z154">
            <v>0</v>
          </cell>
          <cell r="AA154">
            <v>0</v>
          </cell>
          <cell r="AB154">
            <v>0</v>
          </cell>
          <cell r="AC154">
            <v>0</v>
          </cell>
          <cell r="AD154" t="str">
            <v>.</v>
          </cell>
          <cell r="AE154" t="e">
            <v>#N/A</v>
          </cell>
          <cell r="AG154">
            <v>0</v>
          </cell>
          <cell r="AH154">
            <v>0</v>
          </cell>
        </row>
        <row r="155">
          <cell r="H155" t="e">
            <v>#N/A</v>
          </cell>
          <cell r="I155" t="e">
            <v>#N/A</v>
          </cell>
          <cell r="M155">
            <v>0</v>
          </cell>
          <cell r="P155">
            <v>0</v>
          </cell>
          <cell r="R155">
            <v>0</v>
          </cell>
          <cell r="T155">
            <v>0</v>
          </cell>
          <cell r="U155">
            <v>0</v>
          </cell>
          <cell r="V155">
            <v>0</v>
          </cell>
          <cell r="W155">
            <v>0</v>
          </cell>
          <cell r="X155">
            <v>0</v>
          </cell>
          <cell r="Y155">
            <v>0</v>
          </cell>
          <cell r="Z155">
            <v>0</v>
          </cell>
          <cell r="AA155">
            <v>0</v>
          </cell>
          <cell r="AB155">
            <v>0</v>
          </cell>
          <cell r="AC155">
            <v>0</v>
          </cell>
          <cell r="AD155" t="str">
            <v>.</v>
          </cell>
          <cell r="AE155" t="e">
            <v>#N/A</v>
          </cell>
          <cell r="AG155">
            <v>0</v>
          </cell>
          <cell r="AH155">
            <v>0</v>
          </cell>
        </row>
        <row r="156">
          <cell r="H156" t="e">
            <v>#N/A</v>
          </cell>
          <cell r="I156" t="e">
            <v>#N/A</v>
          </cell>
          <cell r="M156">
            <v>0</v>
          </cell>
          <cell r="P156">
            <v>0</v>
          </cell>
          <cell r="R156">
            <v>0</v>
          </cell>
          <cell r="T156">
            <v>0</v>
          </cell>
          <cell r="U156">
            <v>0</v>
          </cell>
          <cell r="V156">
            <v>0</v>
          </cell>
          <cell r="W156">
            <v>0</v>
          </cell>
          <cell r="X156">
            <v>0</v>
          </cell>
          <cell r="Y156">
            <v>0</v>
          </cell>
          <cell r="Z156">
            <v>0</v>
          </cell>
          <cell r="AA156">
            <v>0</v>
          </cell>
          <cell r="AB156">
            <v>0</v>
          </cell>
          <cell r="AC156">
            <v>0</v>
          </cell>
          <cell r="AD156" t="str">
            <v>.</v>
          </cell>
          <cell r="AE156" t="e">
            <v>#N/A</v>
          </cell>
          <cell r="AG156">
            <v>0</v>
          </cell>
          <cell r="AH156">
            <v>0</v>
          </cell>
        </row>
        <row r="157">
          <cell r="V157">
            <v>1685.0000000000002</v>
          </cell>
          <cell r="W157">
            <v>1685.0000000000002</v>
          </cell>
          <cell r="X157">
            <v>0</v>
          </cell>
          <cell r="Y157">
            <v>0</v>
          </cell>
          <cell r="Z157">
            <v>0</v>
          </cell>
          <cell r="AA157">
            <v>0</v>
          </cell>
          <cell r="AB157">
            <v>0</v>
          </cell>
          <cell r="AC157">
            <v>0</v>
          </cell>
        </row>
        <row r="158">
          <cell r="V158">
            <v>20571.627452928664</v>
          </cell>
          <cell r="W158">
            <v>20571.627452928664</v>
          </cell>
        </row>
        <row r="160">
          <cell r="H160" t="e">
            <v>#N/A</v>
          </cell>
          <cell r="I160" t="e">
            <v>#N/A</v>
          </cell>
          <cell r="U160">
            <v>0</v>
          </cell>
          <cell r="V160">
            <v>0</v>
          </cell>
          <cell r="W160">
            <v>0</v>
          </cell>
          <cell r="AG160">
            <v>0</v>
          </cell>
          <cell r="AH160">
            <v>0</v>
          </cell>
        </row>
        <row r="161">
          <cell r="H161" t="e">
            <v>#N/A</v>
          </cell>
          <cell r="I161" t="e">
            <v>#N/A</v>
          </cell>
          <cell r="U161">
            <v>0</v>
          </cell>
          <cell r="V161">
            <v>0</v>
          </cell>
          <cell r="W161">
            <v>0</v>
          </cell>
          <cell r="AG161">
            <v>0</v>
          </cell>
          <cell r="AH161">
            <v>0</v>
          </cell>
        </row>
        <row r="162">
          <cell r="H162" t="e">
            <v>#N/A</v>
          </cell>
          <cell r="I162" t="e">
            <v>#N/A</v>
          </cell>
          <cell r="U162">
            <v>0</v>
          </cell>
          <cell r="V162">
            <v>0</v>
          </cell>
          <cell r="W162">
            <v>0</v>
          </cell>
          <cell r="AG162">
            <v>0</v>
          </cell>
          <cell r="AH162">
            <v>0</v>
          </cell>
        </row>
        <row r="163">
          <cell r="H163" t="e">
            <v>#N/A</v>
          </cell>
          <cell r="I163" t="e">
            <v>#N/A</v>
          </cell>
          <cell r="U163">
            <v>0</v>
          </cell>
          <cell r="V163">
            <v>0</v>
          </cell>
          <cell r="W163">
            <v>0</v>
          </cell>
          <cell r="AG163">
            <v>0</v>
          </cell>
          <cell r="AH163">
            <v>0</v>
          </cell>
        </row>
        <row r="164">
          <cell r="H164" t="e">
            <v>#N/A</v>
          </cell>
          <cell r="I164" t="e">
            <v>#N/A</v>
          </cell>
          <cell r="U164">
            <v>0</v>
          </cell>
          <cell r="V164">
            <v>0</v>
          </cell>
          <cell r="W164">
            <v>0</v>
          </cell>
          <cell r="AG164">
            <v>0</v>
          </cell>
          <cell r="AH164">
            <v>0</v>
          </cell>
        </row>
        <row r="165">
          <cell r="H165" t="e">
            <v>#N/A</v>
          </cell>
          <cell r="I165" t="e">
            <v>#N/A</v>
          </cell>
          <cell r="U165">
            <v>0</v>
          </cell>
          <cell r="V165">
            <v>0</v>
          </cell>
          <cell r="W165">
            <v>0</v>
          </cell>
          <cell r="AG165">
            <v>0</v>
          </cell>
          <cell r="AH165">
            <v>0</v>
          </cell>
        </row>
        <row r="166">
          <cell r="V166">
            <v>0</v>
          </cell>
          <cell r="W166">
            <v>0</v>
          </cell>
        </row>
        <row r="167">
          <cell r="F167" t="str">
            <v xml:space="preserve"> </v>
          </cell>
          <cell r="O167" t="str">
            <v>Cost Rate Var.</v>
          </cell>
          <cell r="P167" t="str">
            <v>Cost Rate Total</v>
          </cell>
          <cell r="Q167" t="str">
            <v>Pcs/h bzw.
Set-up (h)</v>
          </cell>
          <cell r="R167" t="str">
            <v>Pcs/h
TARGET</v>
          </cell>
          <cell r="V167" t="str">
            <v xml:space="preserve"> </v>
          </cell>
        </row>
        <row r="168">
          <cell r="A168" t="str">
            <v>Mneu1</v>
          </cell>
          <cell r="B168" t="str">
            <v>Säge</v>
          </cell>
          <cell r="F168" t="str">
            <v>I</v>
          </cell>
          <cell r="G168" t="str">
            <v>X</v>
          </cell>
          <cell r="H168">
            <v>1</v>
          </cell>
          <cell r="I168">
            <v>1</v>
          </cell>
          <cell r="J168" t="str">
            <v xml:space="preserve">Afa: 12 y; OEE: 81 % ; Takt: 5s; U: 5000 h/y; Invest: 0.2 Mio. Euro; </v>
          </cell>
          <cell r="K168">
            <v>1</v>
          </cell>
          <cell r="N168" t="str">
            <v>Set-up</v>
          </cell>
          <cell r="P168">
            <v>10.332224999999999</v>
          </cell>
          <cell r="Q168" t="str">
            <v>0.00</v>
          </cell>
          <cell r="U168">
            <v>0</v>
          </cell>
          <cell r="V168">
            <v>0</v>
          </cell>
          <cell r="W168">
            <v>0</v>
          </cell>
          <cell r="AB168" t="str">
            <v>I.X</v>
          </cell>
          <cell r="AC168" t="str">
            <v>1X</v>
          </cell>
        </row>
        <row r="169">
          <cell r="A169" t="str">
            <v>Eingangswelle</v>
          </cell>
          <cell r="B169" t="str">
            <v>Sägen</v>
          </cell>
          <cell r="F169" t="str">
            <v>I</v>
          </cell>
          <cell r="G169" t="str">
            <v>X</v>
          </cell>
          <cell r="H169">
            <v>1</v>
          </cell>
          <cell r="I169">
            <v>1</v>
          </cell>
          <cell r="J169" t="str">
            <v>WCC</v>
          </cell>
          <cell r="O169">
            <v>3.65</v>
          </cell>
          <cell r="P169">
            <v>10.332224999999999</v>
          </cell>
          <cell r="Q169">
            <v>583.20000000000027</v>
          </cell>
          <cell r="R169">
            <v>612.36000000000035</v>
          </cell>
          <cell r="U169">
            <v>0.62585733882030148</v>
          </cell>
          <cell r="V169">
            <v>1.7716435185185175</v>
          </cell>
          <cell r="W169">
            <v>1.6872795414462067</v>
          </cell>
          <cell r="AB169" t="str">
            <v>I.X</v>
          </cell>
          <cell r="AC169" t="str">
            <v>1X</v>
          </cell>
          <cell r="AG169" t="str">
            <v>Mas</v>
          </cell>
          <cell r="AH169">
            <v>1.7716435185185175</v>
          </cell>
          <cell r="AL169">
            <v>1.7716435185185175</v>
          </cell>
          <cell r="AO169">
            <v>0</v>
          </cell>
        </row>
        <row r="170">
          <cell r="B170" t="str">
            <v>Departmental Cost Rate</v>
          </cell>
          <cell r="F170" t="str">
            <v>I</v>
          </cell>
          <cell r="G170" t="str">
            <v>X</v>
          </cell>
          <cell r="H170">
            <v>1</v>
          </cell>
          <cell r="I170">
            <v>1</v>
          </cell>
          <cell r="J170" t="str">
            <v/>
          </cell>
          <cell r="N170" t="str">
            <v>Set-up</v>
          </cell>
          <cell r="O170">
            <v>32.837499999999999</v>
          </cell>
          <cell r="P170">
            <v>35.137500000000003</v>
          </cell>
          <cell r="Q170" t="str">
            <v>0.00</v>
          </cell>
          <cell r="U170">
            <v>0</v>
          </cell>
          <cell r="V170">
            <v>0</v>
          </cell>
          <cell r="W170" t="str">
            <v>0.00</v>
          </cell>
          <cell r="AB170" t="str">
            <v>I.X</v>
          </cell>
          <cell r="AC170" t="str">
            <v>1X</v>
          </cell>
          <cell r="AO170" t="str">
            <v/>
          </cell>
        </row>
        <row r="171">
          <cell r="A171" t="str">
            <v>Worker</v>
          </cell>
          <cell r="F171" t="str">
            <v>I</v>
          </cell>
          <cell r="G171" t="str">
            <v>X</v>
          </cell>
          <cell r="H171">
            <v>1</v>
          </cell>
          <cell r="I171">
            <v>1</v>
          </cell>
          <cell r="K171">
            <v>0</v>
          </cell>
          <cell r="L171" t="str">
            <v>Worker</v>
          </cell>
          <cell r="O171">
            <v>0</v>
          </cell>
          <cell r="P171">
            <v>0</v>
          </cell>
          <cell r="Q171">
            <v>583.20000000000027</v>
          </cell>
          <cell r="R171">
            <v>612.36000000000035</v>
          </cell>
          <cell r="U171">
            <v>0</v>
          </cell>
          <cell r="V171">
            <v>0</v>
          </cell>
          <cell r="W171">
            <v>0</v>
          </cell>
          <cell r="AB171" t="str">
            <v>I.X</v>
          </cell>
          <cell r="AC171" t="str">
            <v>1X</v>
          </cell>
          <cell r="AO171" t="str">
            <v/>
          </cell>
        </row>
        <row r="172">
          <cell r="H172" t="e">
            <v>#N/A</v>
          </cell>
          <cell r="I172" t="e">
            <v>#N/A</v>
          </cell>
          <cell r="AO172" t="str">
            <v/>
          </cell>
        </row>
        <row r="173">
          <cell r="A173" t="str">
            <v>Technican</v>
          </cell>
          <cell r="F173" t="str">
            <v>I</v>
          </cell>
          <cell r="G173" t="str">
            <v>X</v>
          </cell>
          <cell r="H173">
            <v>1</v>
          </cell>
          <cell r="I173">
            <v>1</v>
          </cell>
          <cell r="K173">
            <v>0</v>
          </cell>
          <cell r="L173" t="str">
            <v>Technican</v>
          </cell>
          <cell r="O173">
            <v>0</v>
          </cell>
          <cell r="P173">
            <v>0</v>
          </cell>
          <cell r="Q173">
            <v>583.20000000000027</v>
          </cell>
          <cell r="R173">
            <v>612.36000000000035</v>
          </cell>
          <cell r="U173">
            <v>0</v>
          </cell>
          <cell r="V173">
            <v>0</v>
          </cell>
          <cell r="W173">
            <v>0</v>
          </cell>
          <cell r="AB173" t="str">
            <v>I.X</v>
          </cell>
          <cell r="AC173" t="str">
            <v>1X</v>
          </cell>
          <cell r="AO173" t="str">
            <v/>
          </cell>
        </row>
        <row r="174">
          <cell r="H174" t="e">
            <v>#N/A</v>
          </cell>
          <cell r="I174" t="e">
            <v>#N/A</v>
          </cell>
          <cell r="AO174" t="str">
            <v/>
          </cell>
        </row>
        <row r="175">
          <cell r="A175" t="str">
            <v>Manpower</v>
          </cell>
          <cell r="F175" t="str">
            <v>I</v>
          </cell>
          <cell r="G175" t="str">
            <v>X</v>
          </cell>
          <cell r="H175">
            <v>1</v>
          </cell>
          <cell r="I175">
            <v>1</v>
          </cell>
          <cell r="K175">
            <v>0.33333333333333331</v>
          </cell>
          <cell r="L175" t="str">
            <v>Employees</v>
          </cell>
          <cell r="O175">
            <v>10.945833333333333</v>
          </cell>
          <cell r="P175">
            <v>11.7125</v>
          </cell>
          <cell r="Q175">
            <v>583.20000000000027</v>
          </cell>
          <cell r="R175">
            <v>612.36000000000035</v>
          </cell>
          <cell r="U175">
            <v>1.8768575674439862</v>
          </cell>
          <cell r="V175">
            <v>2.0083161865569266</v>
          </cell>
          <cell r="W175">
            <v>1.9126820824351676</v>
          </cell>
          <cell r="AB175" t="str">
            <v>I.X</v>
          </cell>
          <cell r="AC175" t="str">
            <v>1X</v>
          </cell>
          <cell r="AG175" t="str">
            <v>Pers</v>
          </cell>
          <cell r="AH175">
            <v>2.0083161865569266</v>
          </cell>
          <cell r="AI175">
            <v>3.7799597050754441</v>
          </cell>
          <cell r="AJ175" t="str">
            <v>Mas&amp;Pers</v>
          </cell>
          <cell r="AL175">
            <v>2.0083161865569266</v>
          </cell>
          <cell r="AM175">
            <v>3.7799597050754441</v>
          </cell>
          <cell r="AO175">
            <v>0</v>
          </cell>
        </row>
        <row r="176">
          <cell r="A176" t="str">
            <v>Mneu2</v>
          </cell>
          <cell r="B176" t="str">
            <v>Drehzentrum</v>
          </cell>
          <cell r="F176" t="str">
            <v>I</v>
          </cell>
          <cell r="G176" t="str">
            <v>X</v>
          </cell>
          <cell r="H176">
            <v>1</v>
          </cell>
          <cell r="I176">
            <v>1</v>
          </cell>
          <cell r="J176" t="str">
            <v xml:space="preserve">Afa: 12 y; OEE: 81 % ; Takt: 35s; U: 5000 h/y; Invest: 0.65 Mio. Euro; </v>
          </cell>
          <cell r="K176">
            <v>2</v>
          </cell>
          <cell r="N176" t="str">
            <v>Set-up</v>
          </cell>
          <cell r="P176">
            <v>32.909724999999995</v>
          </cell>
          <cell r="Q176" t="str">
            <v>0.00</v>
          </cell>
          <cell r="U176">
            <v>0</v>
          </cell>
          <cell r="V176">
            <v>0</v>
          </cell>
          <cell r="W176">
            <v>0</v>
          </cell>
          <cell r="AB176" t="str">
            <v>I.X</v>
          </cell>
          <cell r="AC176" t="str">
            <v>1X</v>
          </cell>
          <cell r="AO176" t="str">
            <v/>
          </cell>
        </row>
        <row r="177">
          <cell r="A177" t="str">
            <v>Eingangswelle</v>
          </cell>
          <cell r="B177" t="str">
            <v>Drehen, Fräsen, Bohren, Kerbverzahnung</v>
          </cell>
          <cell r="F177" t="str">
            <v>I</v>
          </cell>
          <cell r="G177" t="str">
            <v>X</v>
          </cell>
          <cell r="H177">
            <v>1</v>
          </cell>
          <cell r="I177">
            <v>1</v>
          </cell>
          <cell r="J177" t="str">
            <v>WCC</v>
          </cell>
          <cell r="O177">
            <v>11.762499999999999</v>
          </cell>
          <cell r="P177">
            <v>32.909724999999995</v>
          </cell>
          <cell r="Q177">
            <v>83.314285714285759</v>
          </cell>
          <cell r="R177">
            <v>87.480000000000047</v>
          </cell>
          <cell r="U177">
            <v>14.118227023319607</v>
          </cell>
          <cell r="V177">
            <v>39.500698731138513</v>
          </cell>
          <cell r="W177">
            <v>37.619713077274781</v>
          </cell>
          <cell r="AB177" t="str">
            <v>I.X</v>
          </cell>
          <cell r="AC177" t="str">
            <v>1X</v>
          </cell>
          <cell r="AG177" t="str">
            <v>Mas</v>
          </cell>
          <cell r="AH177">
            <v>39.500698731138513</v>
          </cell>
          <cell r="AL177">
            <v>39.500698731138513</v>
          </cell>
          <cell r="AO177">
            <v>0</v>
          </cell>
        </row>
        <row r="178">
          <cell r="B178" t="str">
            <v>Departmental Cost Rate</v>
          </cell>
          <cell r="F178" t="str">
            <v>I</v>
          </cell>
          <cell r="G178" t="str">
            <v>X</v>
          </cell>
          <cell r="H178">
            <v>1</v>
          </cell>
          <cell r="I178">
            <v>1</v>
          </cell>
          <cell r="J178" t="str">
            <v/>
          </cell>
          <cell r="N178" t="str">
            <v>Set-up</v>
          </cell>
          <cell r="O178">
            <v>32.837499999999999</v>
          </cell>
          <cell r="P178">
            <v>35.137500000000003</v>
          </cell>
          <cell r="Q178" t="str">
            <v>0.00</v>
          </cell>
          <cell r="U178">
            <v>0</v>
          </cell>
          <cell r="V178">
            <v>0</v>
          </cell>
          <cell r="W178" t="str">
            <v>0.00</v>
          </cell>
          <cell r="AB178" t="str">
            <v>I.X</v>
          </cell>
          <cell r="AC178" t="str">
            <v>1X</v>
          </cell>
          <cell r="AO178" t="str">
            <v/>
          </cell>
        </row>
        <row r="179">
          <cell r="A179" t="str">
            <v>Worker</v>
          </cell>
          <cell r="F179" t="str">
            <v>I</v>
          </cell>
          <cell r="G179" t="str">
            <v>X</v>
          </cell>
          <cell r="H179">
            <v>1</v>
          </cell>
          <cell r="I179">
            <v>1</v>
          </cell>
          <cell r="K179">
            <v>0</v>
          </cell>
          <cell r="L179" t="str">
            <v>Worker</v>
          </cell>
          <cell r="O179">
            <v>0</v>
          </cell>
          <cell r="P179">
            <v>0</v>
          </cell>
          <cell r="Q179">
            <v>83.314285714285759</v>
          </cell>
          <cell r="R179">
            <v>87.480000000000047</v>
          </cell>
          <cell r="U179">
            <v>0</v>
          </cell>
          <cell r="V179">
            <v>0</v>
          </cell>
          <cell r="W179">
            <v>0</v>
          </cell>
          <cell r="AB179" t="str">
            <v>I.X</v>
          </cell>
          <cell r="AC179" t="str">
            <v>1X</v>
          </cell>
          <cell r="AO179" t="str">
            <v/>
          </cell>
        </row>
        <row r="180">
          <cell r="H180" t="e">
            <v>#N/A</v>
          </cell>
          <cell r="I180" t="e">
            <v>#N/A</v>
          </cell>
          <cell r="AO180" t="str">
            <v/>
          </cell>
        </row>
        <row r="181">
          <cell r="A181" t="str">
            <v>Technican</v>
          </cell>
          <cell r="F181" t="str">
            <v>I</v>
          </cell>
          <cell r="G181" t="str">
            <v>X</v>
          </cell>
          <cell r="H181">
            <v>1</v>
          </cell>
          <cell r="I181">
            <v>1</v>
          </cell>
          <cell r="K181">
            <v>0</v>
          </cell>
          <cell r="L181" t="str">
            <v>Technican</v>
          </cell>
          <cell r="O181">
            <v>0</v>
          </cell>
          <cell r="P181">
            <v>0</v>
          </cell>
          <cell r="Q181">
            <v>83.314285714285759</v>
          </cell>
          <cell r="R181">
            <v>87.480000000000047</v>
          </cell>
          <cell r="U181">
            <v>0</v>
          </cell>
          <cell r="V181">
            <v>0</v>
          </cell>
          <cell r="W181">
            <v>0</v>
          </cell>
          <cell r="AB181" t="str">
            <v>I.X</v>
          </cell>
          <cell r="AC181" t="str">
            <v>1X</v>
          </cell>
          <cell r="AO181" t="str">
            <v/>
          </cell>
        </row>
        <row r="182">
          <cell r="H182" t="e">
            <v>#N/A</v>
          </cell>
          <cell r="I182" t="e">
            <v>#N/A</v>
          </cell>
          <cell r="AO182" t="str">
            <v/>
          </cell>
        </row>
        <row r="183">
          <cell r="A183" t="str">
            <v>Manpower</v>
          </cell>
          <cell r="F183" t="str">
            <v>I</v>
          </cell>
          <cell r="G183" t="str">
            <v>X</v>
          </cell>
          <cell r="H183">
            <v>1</v>
          </cell>
          <cell r="I183">
            <v>1</v>
          </cell>
          <cell r="K183">
            <v>0.5</v>
          </cell>
          <cell r="L183" t="str">
            <v>Employees</v>
          </cell>
          <cell r="O183">
            <v>16.418749999999999</v>
          </cell>
          <cell r="P183">
            <v>17.568750000000001</v>
          </cell>
          <cell r="Q183">
            <v>83.314285714285759</v>
          </cell>
          <cell r="R183">
            <v>87.480000000000047</v>
          </cell>
          <cell r="U183">
            <v>19.707004458161851</v>
          </cell>
          <cell r="V183">
            <v>21.087319958847726</v>
          </cell>
          <cell r="W183">
            <v>20.083161865569263</v>
          </cell>
          <cell r="AB183" t="str">
            <v>I.X</v>
          </cell>
          <cell r="AC183" t="str">
            <v>1X</v>
          </cell>
          <cell r="AG183" t="str">
            <v>Pers</v>
          </cell>
          <cell r="AH183">
            <v>21.087319958847726</v>
          </cell>
          <cell r="AI183">
            <v>60.588018689986242</v>
          </cell>
          <cell r="AJ183" t="str">
            <v>Mas&amp;Pers</v>
          </cell>
          <cell r="AL183">
            <v>21.087319958847726</v>
          </cell>
          <cell r="AM183">
            <v>60.588018689986242</v>
          </cell>
          <cell r="AO183">
            <v>0</v>
          </cell>
        </row>
        <row r="184">
          <cell r="A184">
            <v>14471</v>
          </cell>
          <cell r="B184" t="str">
            <v>Waschmaschine HD</v>
          </cell>
          <cell r="F184" t="str">
            <v>I</v>
          </cell>
          <cell r="G184" t="str">
            <v>X</v>
          </cell>
          <cell r="H184">
            <v>1</v>
          </cell>
          <cell r="I184">
            <v>1</v>
          </cell>
          <cell r="J184" t="str">
            <v xml:space="preserve">Afa: 12 y; OEE: 81 % ; Takt: 3s; U: 5000 h/y; Invest: 0.6 Mio. Euro; </v>
          </cell>
          <cell r="K184">
            <v>3</v>
          </cell>
          <cell r="N184" t="str">
            <v>Set-up</v>
          </cell>
          <cell r="P184">
            <v>40.02675</v>
          </cell>
          <cell r="Q184" t="str">
            <v>0.00</v>
          </cell>
          <cell r="U184">
            <v>0</v>
          </cell>
          <cell r="V184">
            <v>0</v>
          </cell>
          <cell r="W184">
            <v>0</v>
          </cell>
          <cell r="AB184" t="str">
            <v>I.X</v>
          </cell>
          <cell r="AC184" t="str">
            <v>1X</v>
          </cell>
          <cell r="AO184" t="str">
            <v/>
          </cell>
        </row>
        <row r="185">
          <cell r="A185" t="str">
            <v>Eingangswelle</v>
          </cell>
          <cell r="B185" t="str">
            <v>1xWaschen</v>
          </cell>
          <cell r="F185" t="str">
            <v>I</v>
          </cell>
          <cell r="G185" t="str">
            <v>X</v>
          </cell>
          <cell r="H185">
            <v>1</v>
          </cell>
          <cell r="I185">
            <v>1</v>
          </cell>
          <cell r="J185" t="str">
            <v>WCC</v>
          </cell>
          <cell r="O185">
            <v>12.3125</v>
          </cell>
          <cell r="P185">
            <v>40.02675</v>
          </cell>
          <cell r="Q185">
            <v>850.50000000000057</v>
          </cell>
          <cell r="R185">
            <v>893.02500000000066</v>
          </cell>
          <cell r="U185">
            <v>1.4476778365667244</v>
          </cell>
          <cell r="V185">
            <v>4.706261022927686</v>
          </cell>
          <cell r="W185">
            <v>4.482153355169225</v>
          </cell>
          <cell r="AB185" t="str">
            <v>I.X</v>
          </cell>
          <cell r="AC185" t="str">
            <v>1X</v>
          </cell>
          <cell r="AG185" t="str">
            <v>Mas</v>
          </cell>
          <cell r="AH185">
            <v>4.706261022927686</v>
          </cell>
          <cell r="AL185">
            <v>4.706261022927686</v>
          </cell>
          <cell r="AO185">
            <v>0</v>
          </cell>
        </row>
        <row r="186">
          <cell r="B186" t="str">
            <v>Departmental Cost Rate</v>
          </cell>
          <cell r="F186" t="str">
            <v>I</v>
          </cell>
          <cell r="G186" t="str">
            <v>X</v>
          </cell>
          <cell r="H186">
            <v>1</v>
          </cell>
          <cell r="I186">
            <v>1</v>
          </cell>
          <cell r="J186" t="str">
            <v/>
          </cell>
          <cell r="N186" t="str">
            <v>Set-up</v>
          </cell>
          <cell r="O186">
            <v>32.837499999999999</v>
          </cell>
          <cell r="P186">
            <v>35.137500000000003</v>
          </cell>
          <cell r="Q186" t="str">
            <v>0.00</v>
          </cell>
          <cell r="U186">
            <v>0</v>
          </cell>
          <cell r="V186">
            <v>0</v>
          </cell>
          <cell r="W186" t="str">
            <v>0.00</v>
          </cell>
          <cell r="AB186" t="str">
            <v>I.X</v>
          </cell>
          <cell r="AC186" t="str">
            <v>1X</v>
          </cell>
          <cell r="AO186" t="str">
            <v/>
          </cell>
        </row>
        <row r="187">
          <cell r="A187" t="str">
            <v>Worker</v>
          </cell>
          <cell r="F187" t="str">
            <v>I</v>
          </cell>
          <cell r="G187" t="str">
            <v>X</v>
          </cell>
          <cell r="H187">
            <v>1</v>
          </cell>
          <cell r="I187">
            <v>1</v>
          </cell>
          <cell r="K187">
            <v>0</v>
          </cell>
          <cell r="L187" t="str">
            <v>Worker</v>
          </cell>
          <cell r="O187">
            <v>0</v>
          </cell>
          <cell r="P187">
            <v>0</v>
          </cell>
          <cell r="Q187">
            <v>850.50000000000057</v>
          </cell>
          <cell r="R187">
            <v>893.02500000000066</v>
          </cell>
          <cell r="U187">
            <v>0</v>
          </cell>
          <cell r="V187">
            <v>0</v>
          </cell>
          <cell r="W187">
            <v>0</v>
          </cell>
          <cell r="AB187" t="str">
            <v>I.X</v>
          </cell>
          <cell r="AC187" t="str">
            <v>1X</v>
          </cell>
          <cell r="AO187" t="str">
            <v/>
          </cell>
        </row>
        <row r="188">
          <cell r="H188" t="e">
            <v>#N/A</v>
          </cell>
          <cell r="I188" t="e">
            <v>#N/A</v>
          </cell>
          <cell r="AO188" t="str">
            <v/>
          </cell>
        </row>
        <row r="189">
          <cell r="A189" t="str">
            <v>Technican</v>
          </cell>
          <cell r="F189" t="str">
            <v>I</v>
          </cell>
          <cell r="G189" t="str">
            <v>X</v>
          </cell>
          <cell r="H189">
            <v>1</v>
          </cell>
          <cell r="I189">
            <v>1</v>
          </cell>
          <cell r="K189">
            <v>0</v>
          </cell>
          <cell r="L189" t="str">
            <v>Technican</v>
          </cell>
          <cell r="O189">
            <v>0</v>
          </cell>
          <cell r="P189">
            <v>0</v>
          </cell>
          <cell r="Q189">
            <v>850.50000000000057</v>
          </cell>
          <cell r="R189">
            <v>893.02500000000066</v>
          </cell>
          <cell r="U189">
            <v>0</v>
          </cell>
          <cell r="V189">
            <v>0</v>
          </cell>
          <cell r="W189">
            <v>0</v>
          </cell>
          <cell r="AB189" t="str">
            <v>I.X</v>
          </cell>
          <cell r="AC189" t="str">
            <v>1X</v>
          </cell>
          <cell r="AO189" t="str">
            <v/>
          </cell>
        </row>
        <row r="190">
          <cell r="H190" t="e">
            <v>#N/A</v>
          </cell>
          <cell r="I190" t="e">
            <v>#N/A</v>
          </cell>
          <cell r="AO190" t="str">
            <v/>
          </cell>
        </row>
        <row r="191">
          <cell r="A191" t="str">
            <v>Manpower</v>
          </cell>
          <cell r="F191" t="str">
            <v>I</v>
          </cell>
          <cell r="G191" t="str">
            <v>X</v>
          </cell>
          <cell r="H191">
            <v>1</v>
          </cell>
          <cell r="I191">
            <v>1</v>
          </cell>
          <cell r="K191">
            <v>3.7968750000000002E-2</v>
          </cell>
          <cell r="L191" t="str">
            <v>Employees</v>
          </cell>
          <cell r="O191">
            <v>1.246798828125</v>
          </cell>
          <cell r="P191">
            <v>1.3341269531250002</v>
          </cell>
          <cell r="Q191">
            <v>850.50000000000057</v>
          </cell>
          <cell r="R191">
            <v>893.02500000000066</v>
          </cell>
          <cell r="U191">
            <v>0.14659598214285705</v>
          </cell>
          <cell r="V191">
            <v>0.15686383928571421</v>
          </cell>
          <cell r="W191">
            <v>0.14939413265306112</v>
          </cell>
          <cell r="AB191" t="str">
            <v>I.X</v>
          </cell>
          <cell r="AC191" t="str">
            <v>1X</v>
          </cell>
          <cell r="AG191" t="str">
            <v>Pers</v>
          </cell>
          <cell r="AH191">
            <v>0.15686383928571421</v>
          </cell>
          <cell r="AI191">
            <v>4.8631248622134002</v>
          </cell>
          <cell r="AJ191" t="str">
            <v>Mas&amp;Pers</v>
          </cell>
          <cell r="AL191">
            <v>0.15686383928571421</v>
          </cell>
          <cell r="AM191">
            <v>4.8631248622134002</v>
          </cell>
          <cell r="AO191">
            <v>0</v>
          </cell>
        </row>
        <row r="192">
          <cell r="A192" t="str">
            <v>Mneu1</v>
          </cell>
          <cell r="B192" t="str">
            <v>1. Kreissägeautomat</v>
          </cell>
          <cell r="F192" t="str">
            <v>II</v>
          </cell>
          <cell r="G192" t="str">
            <v>X</v>
          </cell>
          <cell r="H192">
            <v>1</v>
          </cell>
          <cell r="I192">
            <v>1</v>
          </cell>
          <cell r="J192" t="str">
            <v xml:space="preserve">Afa: 12 y; OEE: 81 % ; Takt: 5s; U: 5000 h/y; Invest: 0.2 Mio. Euro; </v>
          </cell>
          <cell r="K192">
            <v>4</v>
          </cell>
          <cell r="N192" t="str">
            <v>Set-up</v>
          </cell>
          <cell r="P192">
            <v>10.332224999999999</v>
          </cell>
          <cell r="Q192" t="str">
            <v>0.00</v>
          </cell>
          <cell r="U192">
            <v>0</v>
          </cell>
          <cell r="V192">
            <v>0</v>
          </cell>
          <cell r="W192">
            <v>0</v>
          </cell>
          <cell r="AB192" t="str">
            <v>II.X</v>
          </cell>
          <cell r="AC192" t="str">
            <v>1X</v>
          </cell>
          <cell r="AO192" t="str">
            <v/>
          </cell>
        </row>
        <row r="193">
          <cell r="A193" t="str">
            <v>Ritzel</v>
          </cell>
          <cell r="B193" t="str">
            <v>Sägen</v>
          </cell>
          <cell r="F193" t="str">
            <v>II</v>
          </cell>
          <cell r="G193" t="str">
            <v>X</v>
          </cell>
          <cell r="H193">
            <v>1</v>
          </cell>
          <cell r="I193">
            <v>1</v>
          </cell>
          <cell r="J193" t="str">
            <v>WCC</v>
          </cell>
          <cell r="O193">
            <v>3.65</v>
          </cell>
          <cell r="P193">
            <v>10.332224999999999</v>
          </cell>
          <cell r="Q193">
            <v>583.20000000000027</v>
          </cell>
          <cell r="R193">
            <v>612.36000000000035</v>
          </cell>
          <cell r="U193">
            <v>0.62585733882030148</v>
          </cell>
          <cell r="V193">
            <v>1.7716435185185175</v>
          </cell>
          <cell r="W193">
            <v>1.6872795414462067</v>
          </cell>
          <cell r="AB193" t="str">
            <v>II.X</v>
          </cell>
          <cell r="AC193" t="str">
            <v>1X</v>
          </cell>
          <cell r="AG193" t="str">
            <v>Mas</v>
          </cell>
          <cell r="AH193">
            <v>1.7716435185185175</v>
          </cell>
          <cell r="AL193">
            <v>1.7716435185185175</v>
          </cell>
          <cell r="AO193">
            <v>0</v>
          </cell>
        </row>
        <row r="194">
          <cell r="B194" t="str">
            <v>Departmental Cost Rate</v>
          </cell>
          <cell r="F194" t="str">
            <v>II</v>
          </cell>
          <cell r="G194" t="str">
            <v>X</v>
          </cell>
          <cell r="H194">
            <v>1</v>
          </cell>
          <cell r="I194">
            <v>1</v>
          </cell>
          <cell r="J194" t="str">
            <v/>
          </cell>
          <cell r="N194" t="str">
            <v>Set-up</v>
          </cell>
          <cell r="O194">
            <v>32.837499999999999</v>
          </cell>
          <cell r="P194">
            <v>35.137500000000003</v>
          </cell>
          <cell r="Q194" t="str">
            <v>0.00</v>
          </cell>
          <cell r="U194">
            <v>0</v>
          </cell>
          <cell r="V194">
            <v>0</v>
          </cell>
          <cell r="W194" t="str">
            <v>0.00</v>
          </cell>
          <cell r="AB194" t="str">
            <v>II.X</v>
          </cell>
          <cell r="AC194" t="str">
            <v>1X</v>
          </cell>
          <cell r="AO194" t="str">
            <v/>
          </cell>
        </row>
        <row r="195">
          <cell r="A195" t="str">
            <v>Worker</v>
          </cell>
          <cell r="F195" t="str">
            <v>II</v>
          </cell>
          <cell r="G195" t="str">
            <v>X</v>
          </cell>
          <cell r="H195">
            <v>1</v>
          </cell>
          <cell r="I195">
            <v>1</v>
          </cell>
          <cell r="K195">
            <v>0</v>
          </cell>
          <cell r="L195" t="str">
            <v>Worker</v>
          </cell>
          <cell r="O195">
            <v>0</v>
          </cell>
          <cell r="P195">
            <v>0</v>
          </cell>
          <cell r="Q195">
            <v>583.20000000000027</v>
          </cell>
          <cell r="R195">
            <v>612.36000000000035</v>
          </cell>
          <cell r="U195">
            <v>0</v>
          </cell>
          <cell r="V195">
            <v>0</v>
          </cell>
          <cell r="W195">
            <v>0</v>
          </cell>
          <cell r="AB195" t="str">
            <v>II.X</v>
          </cell>
          <cell r="AC195" t="str">
            <v>1X</v>
          </cell>
          <cell r="AO195" t="str">
            <v/>
          </cell>
        </row>
        <row r="196">
          <cell r="H196" t="e">
            <v>#N/A</v>
          </cell>
          <cell r="I196" t="e">
            <v>#N/A</v>
          </cell>
          <cell r="AO196" t="str">
            <v/>
          </cell>
        </row>
        <row r="197">
          <cell r="A197" t="str">
            <v>Technican</v>
          </cell>
          <cell r="F197" t="str">
            <v>II</v>
          </cell>
          <cell r="G197" t="str">
            <v>X</v>
          </cell>
          <cell r="H197">
            <v>1</v>
          </cell>
          <cell r="I197">
            <v>1</v>
          </cell>
          <cell r="K197">
            <v>0</v>
          </cell>
          <cell r="L197" t="str">
            <v>Technican</v>
          </cell>
          <cell r="O197">
            <v>0</v>
          </cell>
          <cell r="P197">
            <v>0</v>
          </cell>
          <cell r="Q197">
            <v>583.20000000000027</v>
          </cell>
          <cell r="R197">
            <v>612.36000000000035</v>
          </cell>
          <cell r="U197">
            <v>0</v>
          </cell>
          <cell r="V197">
            <v>0</v>
          </cell>
          <cell r="W197">
            <v>0</v>
          </cell>
          <cell r="AB197" t="str">
            <v>II.X</v>
          </cell>
          <cell r="AC197" t="str">
            <v>1X</v>
          </cell>
          <cell r="AO197" t="str">
            <v/>
          </cell>
        </row>
        <row r="198">
          <cell r="H198" t="e">
            <v>#N/A</v>
          </cell>
          <cell r="I198" t="e">
            <v>#N/A</v>
          </cell>
          <cell r="AO198" t="str">
            <v/>
          </cell>
        </row>
        <row r="199">
          <cell r="A199" t="str">
            <v>Manpower</v>
          </cell>
          <cell r="F199" t="str">
            <v>II</v>
          </cell>
          <cell r="G199" t="str">
            <v>X</v>
          </cell>
          <cell r="H199">
            <v>1</v>
          </cell>
          <cell r="I199">
            <v>1</v>
          </cell>
          <cell r="K199">
            <v>0.33333333333333331</v>
          </cell>
          <cell r="L199" t="str">
            <v>Employees</v>
          </cell>
          <cell r="O199">
            <v>10.945833333333333</v>
          </cell>
          <cell r="P199">
            <v>11.7125</v>
          </cell>
          <cell r="Q199">
            <v>583.20000000000027</v>
          </cell>
          <cell r="R199">
            <v>612.36000000000035</v>
          </cell>
          <cell r="U199">
            <v>1.8768575674439862</v>
          </cell>
          <cell r="V199">
            <v>2.0083161865569266</v>
          </cell>
          <cell r="W199">
            <v>1.9126820824351676</v>
          </cell>
          <cell r="AB199" t="str">
            <v>II.X</v>
          </cell>
          <cell r="AC199" t="str">
            <v>1X</v>
          </cell>
          <cell r="AG199" t="str">
            <v>Pers</v>
          </cell>
          <cell r="AH199">
            <v>2.0083161865569266</v>
          </cell>
          <cell r="AI199">
            <v>3.7799597050754441</v>
          </cell>
          <cell r="AJ199" t="str">
            <v>Mas&amp;Pers</v>
          </cell>
          <cell r="AL199">
            <v>2.0083161865569266</v>
          </cell>
          <cell r="AM199">
            <v>3.7799597050754441</v>
          </cell>
          <cell r="AO199">
            <v>0</v>
          </cell>
        </row>
        <row r="200">
          <cell r="A200" t="str">
            <v>Mneu2</v>
          </cell>
          <cell r="B200" t="str">
            <v>2. Drehmaschine (4-Spindler)</v>
          </cell>
          <cell r="F200" t="str">
            <v>II</v>
          </cell>
          <cell r="G200" t="str">
            <v>X</v>
          </cell>
          <cell r="H200">
            <v>1</v>
          </cell>
          <cell r="I200">
            <v>1</v>
          </cell>
          <cell r="J200" t="str">
            <v xml:space="preserve">Afa: 12 y; OEE: 81 % ; Takt: 27s; U: 5000 h/y; Invest: 0.65 Mio. Euro; </v>
          </cell>
          <cell r="K200">
            <v>5</v>
          </cell>
          <cell r="N200" t="str">
            <v>Set-up</v>
          </cell>
          <cell r="P200">
            <v>32.665724999999995</v>
          </cell>
          <cell r="Q200" t="str">
            <v>0.00</v>
          </cell>
          <cell r="U200">
            <v>0</v>
          </cell>
          <cell r="V200">
            <v>0</v>
          </cell>
          <cell r="W200">
            <v>0</v>
          </cell>
          <cell r="AB200" t="str">
            <v>II.X</v>
          </cell>
          <cell r="AC200" t="str">
            <v>1X</v>
          </cell>
          <cell r="AO200" t="str">
            <v/>
          </cell>
        </row>
        <row r="201">
          <cell r="A201" t="str">
            <v>Ritzel</v>
          </cell>
          <cell r="B201" t="str">
            <v>Drehen</v>
          </cell>
          <cell r="F201" t="str">
            <v>II</v>
          </cell>
          <cell r="G201" t="str">
            <v>X</v>
          </cell>
          <cell r="H201">
            <v>1</v>
          </cell>
          <cell r="I201">
            <v>1</v>
          </cell>
          <cell r="J201" t="str">
            <v>WCC</v>
          </cell>
          <cell r="O201">
            <v>11.8125</v>
          </cell>
          <cell r="P201">
            <v>32.665724999999995</v>
          </cell>
          <cell r="Q201">
            <v>108.00000000000001</v>
          </cell>
          <cell r="R201">
            <v>113.40000000000002</v>
          </cell>
          <cell r="U201">
            <v>10.937499999999998</v>
          </cell>
          <cell r="V201">
            <v>30.24604166666666</v>
          </cell>
          <cell r="W201">
            <v>28.805753968253956</v>
          </cell>
          <cell r="AB201" t="str">
            <v>II.X</v>
          </cell>
          <cell r="AC201" t="str">
            <v>1X</v>
          </cell>
          <cell r="AG201" t="str">
            <v>Mas</v>
          </cell>
          <cell r="AH201">
            <v>30.24604166666666</v>
          </cell>
          <cell r="AL201">
            <v>30.24604166666666</v>
          </cell>
          <cell r="AO201">
            <v>0</v>
          </cell>
        </row>
        <row r="202">
          <cell r="B202" t="str">
            <v>Departmental Cost Rate</v>
          </cell>
          <cell r="F202" t="str">
            <v>II</v>
          </cell>
          <cell r="G202" t="str">
            <v>X</v>
          </cell>
          <cell r="H202">
            <v>1</v>
          </cell>
          <cell r="I202">
            <v>1</v>
          </cell>
          <cell r="J202" t="str">
            <v/>
          </cell>
          <cell r="N202" t="str">
            <v>Set-up</v>
          </cell>
          <cell r="O202">
            <v>32.837499999999999</v>
          </cell>
          <cell r="P202">
            <v>35.137500000000003</v>
          </cell>
          <cell r="Q202" t="str">
            <v>0.00</v>
          </cell>
          <cell r="U202">
            <v>0</v>
          </cell>
          <cell r="V202">
            <v>0</v>
          </cell>
          <cell r="W202" t="str">
            <v>0.00</v>
          </cell>
          <cell r="AB202" t="str">
            <v>II.X</v>
          </cell>
          <cell r="AC202" t="str">
            <v>1X</v>
          </cell>
          <cell r="AO202" t="str">
            <v/>
          </cell>
        </row>
        <row r="203">
          <cell r="A203" t="str">
            <v>Worker</v>
          </cell>
          <cell r="F203" t="str">
            <v>II</v>
          </cell>
          <cell r="G203" t="str">
            <v>X</v>
          </cell>
          <cell r="H203">
            <v>1</v>
          </cell>
          <cell r="I203">
            <v>1</v>
          </cell>
          <cell r="K203">
            <v>0</v>
          </cell>
          <cell r="L203" t="str">
            <v>Worker</v>
          </cell>
          <cell r="O203">
            <v>0</v>
          </cell>
          <cell r="P203">
            <v>0</v>
          </cell>
          <cell r="Q203">
            <v>108.00000000000001</v>
          </cell>
          <cell r="R203">
            <v>113.40000000000002</v>
          </cell>
          <cell r="U203">
            <v>0</v>
          </cell>
          <cell r="V203">
            <v>0</v>
          </cell>
          <cell r="W203">
            <v>0</v>
          </cell>
          <cell r="AB203" t="str">
            <v>II.X</v>
          </cell>
          <cell r="AC203" t="str">
            <v>1X</v>
          </cell>
          <cell r="AO203" t="str">
            <v/>
          </cell>
        </row>
        <row r="204">
          <cell r="H204" t="e">
            <v>#N/A</v>
          </cell>
          <cell r="I204" t="e">
            <v>#N/A</v>
          </cell>
          <cell r="AO204" t="str">
            <v/>
          </cell>
        </row>
        <row r="205">
          <cell r="A205" t="str">
            <v>Technican</v>
          </cell>
          <cell r="F205" t="str">
            <v>II</v>
          </cell>
          <cell r="G205" t="str">
            <v>X</v>
          </cell>
          <cell r="H205">
            <v>1</v>
          </cell>
          <cell r="I205">
            <v>1</v>
          </cell>
          <cell r="K205">
            <v>0</v>
          </cell>
          <cell r="L205" t="str">
            <v>Technican</v>
          </cell>
          <cell r="O205">
            <v>0</v>
          </cell>
          <cell r="P205">
            <v>0</v>
          </cell>
          <cell r="Q205">
            <v>108.00000000000001</v>
          </cell>
          <cell r="R205">
            <v>113.40000000000002</v>
          </cell>
          <cell r="U205">
            <v>0</v>
          </cell>
          <cell r="V205">
            <v>0</v>
          </cell>
          <cell r="W205">
            <v>0</v>
          </cell>
          <cell r="AB205" t="str">
            <v>II.X</v>
          </cell>
          <cell r="AC205" t="str">
            <v>1X</v>
          </cell>
          <cell r="AO205" t="str">
            <v/>
          </cell>
        </row>
        <row r="206">
          <cell r="H206" t="e">
            <v>#N/A</v>
          </cell>
          <cell r="I206" t="e">
            <v>#N/A</v>
          </cell>
          <cell r="AO206" t="str">
            <v/>
          </cell>
        </row>
        <row r="207">
          <cell r="A207" t="str">
            <v>Manpower</v>
          </cell>
          <cell r="F207" t="str">
            <v>II</v>
          </cell>
          <cell r="G207" t="str">
            <v>X</v>
          </cell>
          <cell r="H207">
            <v>1</v>
          </cell>
          <cell r="I207">
            <v>1</v>
          </cell>
          <cell r="K207">
            <v>0.5</v>
          </cell>
          <cell r="L207" t="str">
            <v>Employees</v>
          </cell>
          <cell r="O207">
            <v>16.418749999999999</v>
          </cell>
          <cell r="P207">
            <v>17.568750000000001</v>
          </cell>
          <cell r="Q207">
            <v>108.00000000000001</v>
          </cell>
          <cell r="R207">
            <v>113.40000000000002</v>
          </cell>
          <cell r="U207">
            <v>15.202546296296294</v>
          </cell>
          <cell r="V207">
            <v>16.267361111111111</v>
          </cell>
          <cell r="W207">
            <v>15.492724867724863</v>
          </cell>
          <cell r="AB207" t="str">
            <v>II.X</v>
          </cell>
          <cell r="AC207" t="str">
            <v>1X</v>
          </cell>
          <cell r="AG207" t="str">
            <v>Pers</v>
          </cell>
          <cell r="AH207">
            <v>16.267361111111111</v>
          </cell>
          <cell r="AI207">
            <v>46.51340277777777</v>
          </cell>
          <cell r="AJ207" t="str">
            <v>Mas&amp;Pers</v>
          </cell>
          <cell r="AL207">
            <v>16.267361111111111</v>
          </cell>
          <cell r="AM207">
            <v>46.51340277777777</v>
          </cell>
          <cell r="AO207">
            <v>0</v>
          </cell>
        </row>
        <row r="208">
          <cell r="A208" t="str">
            <v>Mneu3</v>
          </cell>
          <cell r="B208" t="str">
            <v>2. Fräsmaschine</v>
          </cell>
          <cell r="F208" t="str">
            <v>II</v>
          </cell>
          <cell r="G208" t="str">
            <v>X</v>
          </cell>
          <cell r="H208">
            <v>1</v>
          </cell>
          <cell r="I208">
            <v>1</v>
          </cell>
          <cell r="J208" t="str">
            <v xml:space="preserve">Afa: 12 y; OEE: 81 % ; Takt: 33s; U: 5000 h/y; Invest: 0.45 Mio. Euro; </v>
          </cell>
          <cell r="K208">
            <v>6</v>
          </cell>
          <cell r="N208" t="str">
            <v>Set-up</v>
          </cell>
          <cell r="P208">
            <v>23.829750000000001</v>
          </cell>
          <cell r="Q208" t="str">
            <v>0.00</v>
          </cell>
          <cell r="U208">
            <v>0</v>
          </cell>
          <cell r="V208">
            <v>0</v>
          </cell>
          <cell r="W208">
            <v>0</v>
          </cell>
          <cell r="AB208" t="str">
            <v>II.X</v>
          </cell>
          <cell r="AC208" t="str">
            <v>1X</v>
          </cell>
          <cell r="AO208" t="str">
            <v/>
          </cell>
        </row>
        <row r="209">
          <cell r="A209" t="str">
            <v>Ritzel</v>
          </cell>
          <cell r="B209" t="str">
            <v>Verzahnung fräsen</v>
          </cell>
          <cell r="F209" t="str">
            <v>II</v>
          </cell>
          <cell r="G209" t="str">
            <v>X</v>
          </cell>
          <cell r="H209">
            <v>1</v>
          </cell>
          <cell r="I209">
            <v>1</v>
          </cell>
          <cell r="J209" t="str">
            <v>WCC</v>
          </cell>
          <cell r="O209">
            <v>7.8000000000000007</v>
          </cell>
          <cell r="P209">
            <v>23.829750000000001</v>
          </cell>
          <cell r="Q209">
            <v>88.363636363636374</v>
          </cell>
          <cell r="R209">
            <v>92.781818181818196</v>
          </cell>
          <cell r="U209">
            <v>8.8271604938271597</v>
          </cell>
          <cell r="V209">
            <v>26.96782407407407</v>
          </cell>
          <cell r="W209">
            <v>25.683641975308639</v>
          </cell>
          <cell r="AB209" t="str">
            <v>II.X</v>
          </cell>
          <cell r="AC209" t="str">
            <v>1X</v>
          </cell>
          <cell r="AG209" t="str">
            <v>Mas</v>
          </cell>
          <cell r="AH209">
            <v>26.96782407407407</v>
          </cell>
          <cell r="AL209">
            <v>24.701620370370367</v>
          </cell>
          <cell r="AO209">
            <v>2.2662037037037024</v>
          </cell>
        </row>
        <row r="210">
          <cell r="B210" t="str">
            <v>Departmental Cost Rate</v>
          </cell>
          <cell r="F210" t="str">
            <v>II</v>
          </cell>
          <cell r="G210" t="str">
            <v>X</v>
          </cell>
          <cell r="H210">
            <v>1</v>
          </cell>
          <cell r="I210">
            <v>1</v>
          </cell>
          <cell r="J210" t="str">
            <v/>
          </cell>
          <cell r="N210" t="str">
            <v>Set-up</v>
          </cell>
          <cell r="O210">
            <v>32.837499999999999</v>
          </cell>
          <cell r="P210">
            <v>35.137500000000003</v>
          </cell>
          <cell r="Q210" t="str">
            <v>0.00</v>
          </cell>
          <cell r="U210">
            <v>0</v>
          </cell>
          <cell r="V210">
            <v>0</v>
          </cell>
          <cell r="W210" t="str">
            <v>0.00</v>
          </cell>
          <cell r="AB210" t="str">
            <v>II.X</v>
          </cell>
          <cell r="AC210" t="str">
            <v>1X</v>
          </cell>
          <cell r="AO210" t="str">
            <v/>
          </cell>
        </row>
        <row r="211">
          <cell r="A211" t="str">
            <v>Worker</v>
          </cell>
          <cell r="F211" t="str">
            <v>II</v>
          </cell>
          <cell r="G211" t="str">
            <v>X</v>
          </cell>
          <cell r="H211">
            <v>1</v>
          </cell>
          <cell r="I211">
            <v>1</v>
          </cell>
          <cell r="K211">
            <v>0</v>
          </cell>
          <cell r="L211" t="str">
            <v>Worker</v>
          </cell>
          <cell r="O211">
            <v>0</v>
          </cell>
          <cell r="P211">
            <v>0</v>
          </cell>
          <cell r="Q211">
            <v>88.363636363636374</v>
          </cell>
          <cell r="R211">
            <v>92.781818181818196</v>
          </cell>
          <cell r="U211">
            <v>0</v>
          </cell>
          <cell r="V211">
            <v>0</v>
          </cell>
          <cell r="W211">
            <v>0</v>
          </cell>
          <cell r="AB211" t="str">
            <v>II.X</v>
          </cell>
          <cell r="AC211" t="str">
            <v>1X</v>
          </cell>
          <cell r="AO211" t="str">
            <v/>
          </cell>
        </row>
        <row r="212">
          <cell r="H212" t="e">
            <v>#N/A</v>
          </cell>
          <cell r="I212" t="e">
            <v>#N/A</v>
          </cell>
          <cell r="AO212" t="str">
            <v/>
          </cell>
        </row>
        <row r="213">
          <cell r="A213" t="str">
            <v>Technican</v>
          </cell>
          <cell r="F213" t="str">
            <v>II</v>
          </cell>
          <cell r="G213" t="str">
            <v>X</v>
          </cell>
          <cell r="H213">
            <v>1</v>
          </cell>
          <cell r="I213">
            <v>1</v>
          </cell>
          <cell r="K213">
            <v>0</v>
          </cell>
          <cell r="L213" t="str">
            <v>Technican</v>
          </cell>
          <cell r="O213">
            <v>0</v>
          </cell>
          <cell r="P213">
            <v>0</v>
          </cell>
          <cell r="Q213">
            <v>88.363636363636374</v>
          </cell>
          <cell r="R213">
            <v>92.781818181818196</v>
          </cell>
          <cell r="U213">
            <v>0</v>
          </cell>
          <cell r="V213">
            <v>0</v>
          </cell>
          <cell r="W213">
            <v>0</v>
          </cell>
          <cell r="AB213" t="str">
            <v>II.X</v>
          </cell>
          <cell r="AC213" t="str">
            <v>1X</v>
          </cell>
          <cell r="AO213" t="str">
            <v/>
          </cell>
        </row>
        <row r="214">
          <cell r="H214" t="e">
            <v>#N/A</v>
          </cell>
          <cell r="I214" t="e">
            <v>#N/A</v>
          </cell>
          <cell r="AO214" t="str">
            <v/>
          </cell>
        </row>
        <row r="215">
          <cell r="A215" t="str">
            <v>Manpower</v>
          </cell>
          <cell r="F215" t="str">
            <v>II</v>
          </cell>
          <cell r="G215" t="str">
            <v>X</v>
          </cell>
          <cell r="H215">
            <v>1</v>
          </cell>
          <cell r="I215">
            <v>1</v>
          </cell>
          <cell r="K215">
            <v>0.33333333333333331</v>
          </cell>
          <cell r="L215" t="str">
            <v>Employees</v>
          </cell>
          <cell r="O215">
            <v>10.945833333333333</v>
          </cell>
          <cell r="P215">
            <v>11.7125</v>
          </cell>
          <cell r="Q215">
            <v>88.363636363636374</v>
          </cell>
          <cell r="R215">
            <v>92.781818181818196</v>
          </cell>
          <cell r="U215">
            <v>12.387259945130314</v>
          </cell>
          <cell r="V215">
            <v>13.254886831275719</v>
          </cell>
          <cell r="W215">
            <v>12.623701744072113</v>
          </cell>
          <cell r="AB215" t="str">
            <v>II.X</v>
          </cell>
          <cell r="AC215" t="str">
            <v>1X</v>
          </cell>
          <cell r="AG215" t="str">
            <v>Pers</v>
          </cell>
          <cell r="AH215">
            <v>13.254886831275719</v>
          </cell>
          <cell r="AI215">
            <v>40.222710905349786</v>
          </cell>
          <cell r="AJ215" t="str">
            <v>Mas&amp;Pers</v>
          </cell>
          <cell r="AL215">
            <v>13.254886831275719</v>
          </cell>
          <cell r="AM215">
            <v>37.95650720164609</v>
          </cell>
          <cell r="AO215">
            <v>0</v>
          </cell>
        </row>
        <row r="216">
          <cell r="A216" t="str">
            <v>Mneu</v>
          </cell>
          <cell r="B216" t="str">
            <v>3. Induktivhärteanlage</v>
          </cell>
          <cell r="F216" t="str">
            <v>II</v>
          </cell>
          <cell r="G216" t="str">
            <v>X</v>
          </cell>
          <cell r="H216">
            <v>1</v>
          </cell>
          <cell r="I216">
            <v>1</v>
          </cell>
          <cell r="J216" t="str">
            <v xml:space="preserve">Afa: 12 y; OEE: 81 % ; Takt: 13s; U: 5000 h/y; Invest: 0.9 Mio. Euro; </v>
          </cell>
          <cell r="K216">
            <v>7</v>
          </cell>
          <cell r="N216" t="str">
            <v>Set-up</v>
          </cell>
          <cell r="P216">
            <v>54.914249999999996</v>
          </cell>
          <cell r="Q216" t="str">
            <v>0.00</v>
          </cell>
          <cell r="U216">
            <v>0</v>
          </cell>
          <cell r="V216">
            <v>0</v>
          </cell>
          <cell r="W216">
            <v>0</v>
          </cell>
          <cell r="AB216" t="str">
            <v>II.X</v>
          </cell>
          <cell r="AC216" t="str">
            <v>1X</v>
          </cell>
          <cell r="AO216" t="str">
            <v/>
          </cell>
        </row>
        <row r="217">
          <cell r="A217" t="str">
            <v>Ritzel</v>
          </cell>
          <cell r="B217" t="str">
            <v>Induktivhärten intern (konturnah)</v>
          </cell>
          <cell r="F217" t="str">
            <v>II</v>
          </cell>
          <cell r="G217" t="str">
            <v>X</v>
          </cell>
          <cell r="H217">
            <v>1</v>
          </cell>
          <cell r="I217">
            <v>1</v>
          </cell>
          <cell r="J217" t="str">
            <v>WCC</v>
          </cell>
          <cell r="O217">
            <v>22.412500000000001</v>
          </cell>
          <cell r="P217">
            <v>54.914249999999996</v>
          </cell>
          <cell r="Q217">
            <v>224.30769230769195</v>
          </cell>
          <cell r="R217">
            <v>235.52307692307656</v>
          </cell>
          <cell r="U217">
            <v>9.9918552812071493</v>
          </cell>
          <cell r="V217">
            <v>24.481661522633782</v>
          </cell>
          <cell r="W217">
            <v>23.315868116794078</v>
          </cell>
          <cell r="AB217" t="str">
            <v>II.X</v>
          </cell>
          <cell r="AC217" t="str">
            <v>1X</v>
          </cell>
          <cell r="AG217" t="str">
            <v>Mas</v>
          </cell>
          <cell r="AH217">
            <v>24.481661522633782</v>
          </cell>
          <cell r="AL217">
            <v>24.481661522633782</v>
          </cell>
          <cell r="AO217">
            <v>0</v>
          </cell>
        </row>
        <row r="218">
          <cell r="B218" t="str">
            <v>Departmental Cost Rate</v>
          </cell>
          <cell r="F218" t="str">
            <v>II</v>
          </cell>
          <cell r="G218" t="str">
            <v>X</v>
          </cell>
          <cell r="H218">
            <v>1</v>
          </cell>
          <cell r="I218">
            <v>1</v>
          </cell>
          <cell r="J218" t="str">
            <v/>
          </cell>
          <cell r="N218" t="str">
            <v>Set-up</v>
          </cell>
          <cell r="O218">
            <v>32.837499999999999</v>
          </cell>
          <cell r="P218">
            <v>35.137500000000003</v>
          </cell>
          <cell r="Q218" t="str">
            <v>0.00</v>
          </cell>
          <cell r="U218">
            <v>0</v>
          </cell>
          <cell r="V218">
            <v>0</v>
          </cell>
          <cell r="W218" t="str">
            <v>0.00</v>
          </cell>
          <cell r="AB218" t="str">
            <v>II.X</v>
          </cell>
          <cell r="AC218" t="str">
            <v>1X</v>
          </cell>
          <cell r="AO218" t="str">
            <v/>
          </cell>
        </row>
        <row r="219">
          <cell r="A219" t="str">
            <v>Worker</v>
          </cell>
          <cell r="F219" t="str">
            <v>II</v>
          </cell>
          <cell r="G219" t="str">
            <v>X</v>
          </cell>
          <cell r="H219">
            <v>1</v>
          </cell>
          <cell r="I219">
            <v>1</v>
          </cell>
          <cell r="K219">
            <v>0</v>
          </cell>
          <cell r="L219" t="str">
            <v>Worker</v>
          </cell>
          <cell r="O219">
            <v>0</v>
          </cell>
          <cell r="P219">
            <v>0</v>
          </cell>
          <cell r="Q219">
            <v>224.30769230769195</v>
          </cell>
          <cell r="R219">
            <v>235.52307692307656</v>
          </cell>
          <cell r="U219">
            <v>0</v>
          </cell>
          <cell r="V219">
            <v>0</v>
          </cell>
          <cell r="W219">
            <v>0</v>
          </cell>
          <cell r="AB219" t="str">
            <v>II.X</v>
          </cell>
          <cell r="AC219" t="str">
            <v>1X</v>
          </cell>
          <cell r="AO219" t="str">
            <v/>
          </cell>
        </row>
        <row r="220">
          <cell r="H220" t="e">
            <v>#N/A</v>
          </cell>
          <cell r="I220" t="e">
            <v>#N/A</v>
          </cell>
          <cell r="AO220" t="str">
            <v/>
          </cell>
        </row>
        <row r="221">
          <cell r="A221" t="str">
            <v>Technican</v>
          </cell>
          <cell r="F221" t="str">
            <v>II</v>
          </cell>
          <cell r="G221" t="str">
            <v>X</v>
          </cell>
          <cell r="H221">
            <v>1</v>
          </cell>
          <cell r="I221">
            <v>1</v>
          </cell>
          <cell r="K221">
            <v>0</v>
          </cell>
          <cell r="L221" t="str">
            <v>Technican</v>
          </cell>
          <cell r="O221">
            <v>0</v>
          </cell>
          <cell r="P221">
            <v>0</v>
          </cell>
          <cell r="Q221">
            <v>224.30769230769195</v>
          </cell>
          <cell r="R221">
            <v>235.52307692307656</v>
          </cell>
          <cell r="U221">
            <v>0</v>
          </cell>
          <cell r="V221">
            <v>0</v>
          </cell>
          <cell r="W221">
            <v>0</v>
          </cell>
          <cell r="AB221" t="str">
            <v>II.X</v>
          </cell>
          <cell r="AC221" t="str">
            <v>1X</v>
          </cell>
          <cell r="AO221" t="str">
            <v/>
          </cell>
        </row>
        <row r="222">
          <cell r="H222" t="e">
            <v>#N/A</v>
          </cell>
          <cell r="I222" t="e">
            <v>#N/A</v>
          </cell>
          <cell r="AO222" t="str">
            <v/>
          </cell>
        </row>
        <row r="223">
          <cell r="A223" t="str">
            <v>Manpower</v>
          </cell>
          <cell r="F223" t="str">
            <v>II</v>
          </cell>
          <cell r="G223" t="str">
            <v>X</v>
          </cell>
          <cell r="H223">
            <v>1</v>
          </cell>
          <cell r="I223">
            <v>1</v>
          </cell>
          <cell r="K223">
            <v>0.33333333333333331</v>
          </cell>
          <cell r="L223" t="str">
            <v>Employees</v>
          </cell>
          <cell r="O223">
            <v>10.945833333333333</v>
          </cell>
          <cell r="P223">
            <v>11.7125</v>
          </cell>
          <cell r="Q223">
            <v>224.30769230769195</v>
          </cell>
          <cell r="R223">
            <v>235.52307692307656</v>
          </cell>
          <cell r="U223">
            <v>4.8798296753543742</v>
          </cell>
          <cell r="V223">
            <v>5.2216220850480193</v>
          </cell>
          <cell r="W223">
            <v>4.972973414331447</v>
          </cell>
          <cell r="AB223" t="str">
            <v>II.X</v>
          </cell>
          <cell r="AC223" t="str">
            <v>1X</v>
          </cell>
          <cell r="AG223" t="str">
            <v>Pers</v>
          </cell>
          <cell r="AH223">
            <v>5.2216220850480193</v>
          </cell>
          <cell r="AI223">
            <v>29.703283607681801</v>
          </cell>
          <cell r="AJ223" t="str">
            <v>Mas&amp;Pers</v>
          </cell>
          <cell r="AL223">
            <v>5.2216220850480193</v>
          </cell>
          <cell r="AM223">
            <v>29.703283607681801</v>
          </cell>
          <cell r="AO223">
            <v>0</v>
          </cell>
        </row>
        <row r="224">
          <cell r="A224">
            <v>10360</v>
          </cell>
          <cell r="B224" t="str">
            <v>4. Schleifmaschine</v>
          </cell>
          <cell r="F224" t="str">
            <v>II</v>
          </cell>
          <cell r="G224" t="str">
            <v>X</v>
          </cell>
          <cell r="H224">
            <v>1</v>
          </cell>
          <cell r="I224">
            <v>1</v>
          </cell>
          <cell r="J224" t="str">
            <v xml:space="preserve">Afa: 12 y; OEE: 81 % ; Takt: 25s; U: 5000 h/y; Invest: 0.48 Mio. Euro; </v>
          </cell>
          <cell r="K224">
            <v>8</v>
          </cell>
          <cell r="N224" t="str">
            <v>Set-up</v>
          </cell>
          <cell r="P224">
            <v>29.387499999999996</v>
          </cell>
          <cell r="Q224">
            <v>0</v>
          </cell>
          <cell r="U224">
            <v>0</v>
          </cell>
          <cell r="V224">
            <v>0</v>
          </cell>
          <cell r="W224">
            <v>0</v>
          </cell>
          <cell r="AB224" t="str">
            <v>II.X</v>
          </cell>
          <cell r="AC224" t="str">
            <v>1X</v>
          </cell>
          <cell r="AO224" t="str">
            <v/>
          </cell>
        </row>
        <row r="225">
          <cell r="A225" t="str">
            <v>Ritzel</v>
          </cell>
          <cell r="B225" t="str">
            <v>Schleifen</v>
          </cell>
          <cell r="F225" t="str">
            <v>II</v>
          </cell>
          <cell r="G225" t="str">
            <v>X</v>
          </cell>
          <cell r="H225">
            <v>1</v>
          </cell>
          <cell r="I225">
            <v>1</v>
          </cell>
          <cell r="J225" t="str">
            <v/>
          </cell>
          <cell r="O225">
            <v>6.8999999999999995</v>
          </cell>
          <cell r="P225">
            <v>29.387499999999996</v>
          </cell>
          <cell r="Q225">
            <v>116.63999999999992</v>
          </cell>
          <cell r="R225">
            <v>122.47199999999992</v>
          </cell>
          <cell r="U225">
            <v>5.9156378600823079</v>
          </cell>
          <cell r="V225">
            <v>25.195044581618667</v>
          </cell>
          <cell r="W225">
            <v>23.995280553922541</v>
          </cell>
          <cell r="AB225" t="str">
            <v>II.X</v>
          </cell>
          <cell r="AC225" t="str">
            <v>1X</v>
          </cell>
          <cell r="AG225" t="str">
            <v>Mas</v>
          </cell>
          <cell r="AH225">
            <v>25.195044581618667</v>
          </cell>
          <cell r="AL225">
            <v>26.544067215363526</v>
          </cell>
          <cell r="AO225">
            <v>-1.349022633744859</v>
          </cell>
        </row>
        <row r="226">
          <cell r="B226" t="str">
            <v>Departmental Cost Rate</v>
          </cell>
          <cell r="F226" t="str">
            <v>II</v>
          </cell>
          <cell r="G226" t="str">
            <v>X</v>
          </cell>
          <cell r="H226">
            <v>1</v>
          </cell>
          <cell r="I226">
            <v>1</v>
          </cell>
          <cell r="J226" t="str">
            <v/>
          </cell>
          <cell r="N226" t="str">
            <v>Set-up</v>
          </cell>
          <cell r="O226">
            <v>32.837499999999999</v>
          </cell>
          <cell r="P226">
            <v>35.137500000000003</v>
          </cell>
          <cell r="Q226">
            <v>0</v>
          </cell>
          <cell r="U226">
            <v>0</v>
          </cell>
          <cell r="V226">
            <v>0</v>
          </cell>
          <cell r="W226" t="str">
            <v>0.00</v>
          </cell>
          <cell r="AB226" t="str">
            <v>II.X</v>
          </cell>
          <cell r="AC226" t="str">
            <v>1X</v>
          </cell>
          <cell r="AO226" t="str">
            <v/>
          </cell>
        </row>
        <row r="227">
          <cell r="A227" t="str">
            <v>Worker</v>
          </cell>
          <cell r="F227" t="str">
            <v>II</v>
          </cell>
          <cell r="G227" t="str">
            <v>X</v>
          </cell>
          <cell r="H227">
            <v>1</v>
          </cell>
          <cell r="I227">
            <v>1</v>
          </cell>
          <cell r="K227">
            <v>0</v>
          </cell>
          <cell r="L227" t="str">
            <v>Worker</v>
          </cell>
          <cell r="O227">
            <v>0</v>
          </cell>
          <cell r="P227">
            <v>0</v>
          </cell>
          <cell r="Q227">
            <v>116.63999999999992</v>
          </cell>
          <cell r="R227">
            <v>122.47199999999992</v>
          </cell>
          <cell r="U227">
            <v>0</v>
          </cell>
          <cell r="V227">
            <v>0</v>
          </cell>
          <cell r="W227">
            <v>0</v>
          </cell>
          <cell r="AB227" t="str">
            <v>II.X</v>
          </cell>
          <cell r="AC227" t="str">
            <v>1X</v>
          </cell>
          <cell r="AO227" t="str">
            <v/>
          </cell>
        </row>
        <row r="228">
          <cell r="H228" t="e">
            <v>#N/A</v>
          </cell>
          <cell r="I228" t="e">
            <v>#N/A</v>
          </cell>
          <cell r="AO228" t="str">
            <v/>
          </cell>
        </row>
        <row r="229">
          <cell r="A229" t="str">
            <v>Technican</v>
          </cell>
          <cell r="F229" t="str">
            <v>II</v>
          </cell>
          <cell r="G229" t="str">
            <v>X</v>
          </cell>
          <cell r="H229">
            <v>1</v>
          </cell>
          <cell r="I229">
            <v>1</v>
          </cell>
          <cell r="K229">
            <v>0</v>
          </cell>
          <cell r="L229" t="str">
            <v>Technican</v>
          </cell>
          <cell r="O229">
            <v>0</v>
          </cell>
          <cell r="P229">
            <v>0</v>
          </cell>
          <cell r="Q229">
            <v>116.63999999999992</v>
          </cell>
          <cell r="R229">
            <v>122.47199999999992</v>
          </cell>
          <cell r="U229">
            <v>0</v>
          </cell>
          <cell r="V229">
            <v>0</v>
          </cell>
          <cell r="W229">
            <v>0</v>
          </cell>
          <cell r="AB229" t="str">
            <v>II.X</v>
          </cell>
          <cell r="AC229" t="str">
            <v>1X</v>
          </cell>
          <cell r="AO229" t="str">
            <v/>
          </cell>
        </row>
        <row r="230">
          <cell r="H230" t="e">
            <v>#N/A</v>
          </cell>
          <cell r="I230" t="e">
            <v>#N/A</v>
          </cell>
          <cell r="AO230" t="str">
            <v/>
          </cell>
        </row>
        <row r="231">
          <cell r="A231" t="str">
            <v>Manpower</v>
          </cell>
          <cell r="F231" t="str">
            <v>II</v>
          </cell>
          <cell r="G231" t="str">
            <v>X</v>
          </cell>
          <cell r="H231">
            <v>1</v>
          </cell>
          <cell r="I231">
            <v>1</v>
          </cell>
          <cell r="K231">
            <v>0.33333333333333331</v>
          </cell>
          <cell r="L231" t="str">
            <v>Employees</v>
          </cell>
          <cell r="O231">
            <v>10.945833333333333</v>
          </cell>
          <cell r="P231">
            <v>11.7125</v>
          </cell>
          <cell r="Q231">
            <v>116.63999999999992</v>
          </cell>
          <cell r="R231">
            <v>122.47199999999992</v>
          </cell>
          <cell r="U231">
            <v>9.3842878372199419</v>
          </cell>
          <cell r="V231">
            <v>10.041580932784642</v>
          </cell>
          <cell r="W231">
            <v>9.5634104121758501</v>
          </cell>
          <cell r="AB231" t="str">
            <v>II.X</v>
          </cell>
          <cell r="AC231" t="str">
            <v>1X</v>
          </cell>
          <cell r="AG231" t="str">
            <v>Pers</v>
          </cell>
          <cell r="AH231">
            <v>10.041580932784642</v>
          </cell>
          <cell r="AI231">
            <v>35.236625514403308</v>
          </cell>
          <cell r="AJ231" t="str">
            <v>Mas&amp;Pers</v>
          </cell>
          <cell r="AL231">
            <v>10.041580932784642</v>
          </cell>
          <cell r="AM231">
            <v>36.585648148148167</v>
          </cell>
          <cell r="AO231">
            <v>0</v>
          </cell>
        </row>
        <row r="232">
          <cell r="A232" t="str">
            <v>Mneu</v>
          </cell>
          <cell r="B232" t="str">
            <v>6. Rissprüfanlage</v>
          </cell>
          <cell r="F232" t="str">
            <v>II</v>
          </cell>
          <cell r="G232" t="str">
            <v>X</v>
          </cell>
          <cell r="H232">
            <v>1</v>
          </cell>
          <cell r="I232">
            <v>1</v>
          </cell>
          <cell r="J232" t="str">
            <v xml:space="preserve">Afa: 12 y; OEE: 81 % ; Takt: 12s; U: 5000 h/y; Invest: 0.209 Mio. Euro; </v>
          </cell>
          <cell r="K232">
            <v>9</v>
          </cell>
          <cell r="N232" t="str">
            <v>Set-up</v>
          </cell>
          <cell r="P232">
            <v>11.765974999999999</v>
          </cell>
          <cell r="Q232" t="str">
            <v>0.00</v>
          </cell>
          <cell r="U232">
            <v>0</v>
          </cell>
          <cell r="V232">
            <v>0</v>
          </cell>
          <cell r="W232">
            <v>0</v>
          </cell>
          <cell r="AB232" t="str">
            <v>II.X</v>
          </cell>
          <cell r="AC232" t="str">
            <v>1X</v>
          </cell>
          <cell r="AO232" t="str">
            <v/>
          </cell>
        </row>
        <row r="233">
          <cell r="A233" t="str">
            <v>Ritzel</v>
          </cell>
          <cell r="B233" t="str">
            <v>Rissprüfen</v>
          </cell>
          <cell r="F233" t="str">
            <v>II</v>
          </cell>
          <cell r="G233" t="str">
            <v>X</v>
          </cell>
          <cell r="H233">
            <v>1</v>
          </cell>
          <cell r="I233">
            <v>1</v>
          </cell>
          <cell r="J233" t="str">
            <v>WCC</v>
          </cell>
          <cell r="O233">
            <v>4.6875</v>
          </cell>
          <cell r="P233">
            <v>11.765974999999999</v>
          </cell>
          <cell r="Q233">
            <v>243.00000000000003</v>
          </cell>
          <cell r="R233">
            <v>255.15000000000003</v>
          </cell>
          <cell r="U233">
            <v>1.9290123456790123</v>
          </cell>
          <cell r="V233">
            <v>4.8419650205761311</v>
          </cell>
          <cell r="W233">
            <v>4.6113952576915533</v>
          </cell>
          <cell r="AB233" t="str">
            <v>II.X</v>
          </cell>
          <cell r="AC233" t="str">
            <v>1X</v>
          </cell>
          <cell r="AG233" t="str">
            <v>Mas</v>
          </cell>
          <cell r="AH233">
            <v>4.8419650205761311</v>
          </cell>
          <cell r="AL233">
            <v>4.8419650205761311</v>
          </cell>
          <cell r="AO233">
            <v>0</v>
          </cell>
        </row>
        <row r="234">
          <cell r="B234" t="str">
            <v>Departmental Cost Rate</v>
          </cell>
          <cell r="F234" t="str">
            <v>II</v>
          </cell>
          <cell r="G234" t="str">
            <v>X</v>
          </cell>
          <cell r="H234">
            <v>1</v>
          </cell>
          <cell r="I234">
            <v>1</v>
          </cell>
          <cell r="J234" t="str">
            <v/>
          </cell>
          <cell r="N234" t="str">
            <v>Set-up</v>
          </cell>
          <cell r="O234">
            <v>32.837499999999999</v>
          </cell>
          <cell r="P234">
            <v>35.137500000000003</v>
          </cell>
          <cell r="Q234" t="str">
            <v>0.00</v>
          </cell>
          <cell r="U234">
            <v>0</v>
          </cell>
          <cell r="V234">
            <v>0</v>
          </cell>
          <cell r="W234" t="str">
            <v>0.00</v>
          </cell>
          <cell r="AB234" t="str">
            <v>II.X</v>
          </cell>
          <cell r="AC234" t="str">
            <v>1X</v>
          </cell>
          <cell r="AO234" t="str">
            <v/>
          </cell>
        </row>
        <row r="235">
          <cell r="A235" t="str">
            <v>Worker</v>
          </cell>
          <cell r="F235" t="str">
            <v>II</v>
          </cell>
          <cell r="G235" t="str">
            <v>X</v>
          </cell>
          <cell r="H235">
            <v>1</v>
          </cell>
          <cell r="I235">
            <v>1</v>
          </cell>
          <cell r="K235">
            <v>0</v>
          </cell>
          <cell r="L235" t="str">
            <v>Worker</v>
          </cell>
          <cell r="O235">
            <v>0</v>
          </cell>
          <cell r="P235">
            <v>0</v>
          </cell>
          <cell r="Q235">
            <v>243.00000000000003</v>
          </cell>
          <cell r="R235">
            <v>255.15000000000003</v>
          </cell>
          <cell r="U235">
            <v>0</v>
          </cell>
          <cell r="V235">
            <v>0</v>
          </cell>
          <cell r="W235">
            <v>0</v>
          </cell>
          <cell r="AB235" t="str">
            <v>II.X</v>
          </cell>
          <cell r="AC235" t="str">
            <v>1X</v>
          </cell>
          <cell r="AO235" t="str">
            <v/>
          </cell>
        </row>
        <row r="236">
          <cell r="H236" t="e">
            <v>#N/A</v>
          </cell>
          <cell r="I236" t="e">
            <v>#N/A</v>
          </cell>
          <cell r="AO236" t="str">
            <v/>
          </cell>
        </row>
        <row r="237">
          <cell r="A237" t="str">
            <v>Technican</v>
          </cell>
          <cell r="F237" t="str">
            <v>II</v>
          </cell>
          <cell r="G237" t="str">
            <v>X</v>
          </cell>
          <cell r="H237">
            <v>1</v>
          </cell>
          <cell r="I237">
            <v>1</v>
          </cell>
          <cell r="K237">
            <v>0</v>
          </cell>
          <cell r="L237" t="str">
            <v>Technican</v>
          </cell>
          <cell r="O237">
            <v>0</v>
          </cell>
          <cell r="P237">
            <v>0</v>
          </cell>
          <cell r="Q237">
            <v>243.00000000000003</v>
          </cell>
          <cell r="R237">
            <v>255.15000000000003</v>
          </cell>
          <cell r="U237">
            <v>0</v>
          </cell>
          <cell r="V237">
            <v>0</v>
          </cell>
          <cell r="W237">
            <v>0</v>
          </cell>
          <cell r="AB237" t="str">
            <v>II.X</v>
          </cell>
          <cell r="AC237" t="str">
            <v>1X</v>
          </cell>
          <cell r="AO237" t="str">
            <v/>
          </cell>
        </row>
        <row r="238">
          <cell r="H238" t="e">
            <v>#N/A</v>
          </cell>
          <cell r="I238" t="e">
            <v>#N/A</v>
          </cell>
          <cell r="AO238" t="str">
            <v/>
          </cell>
        </row>
        <row r="239">
          <cell r="A239" t="str">
            <v>Manpower</v>
          </cell>
          <cell r="F239" t="str">
            <v>II</v>
          </cell>
          <cell r="G239" t="str">
            <v>X</v>
          </cell>
          <cell r="H239">
            <v>1</v>
          </cell>
          <cell r="I239">
            <v>1</v>
          </cell>
          <cell r="K239">
            <v>1</v>
          </cell>
          <cell r="L239" t="str">
            <v>Employees</v>
          </cell>
          <cell r="O239">
            <v>32.837499999999999</v>
          </cell>
          <cell r="P239">
            <v>35.137500000000003</v>
          </cell>
          <cell r="Q239">
            <v>243.00000000000003</v>
          </cell>
          <cell r="R239">
            <v>255.15000000000003</v>
          </cell>
          <cell r="U239">
            <v>13.513374485596707</v>
          </cell>
          <cell r="V239">
            <v>14.459876543209877</v>
          </cell>
          <cell r="W239">
            <v>13.771310993533216</v>
          </cell>
          <cell r="AB239" t="str">
            <v>II.X</v>
          </cell>
          <cell r="AC239" t="str">
            <v>1X</v>
          </cell>
          <cell r="AG239" t="str">
            <v>Pers</v>
          </cell>
          <cell r="AH239">
            <v>14.459876543209877</v>
          </cell>
          <cell r="AI239">
            <v>19.301841563786006</v>
          </cell>
          <cell r="AJ239" t="str">
            <v>Mas&amp;Pers</v>
          </cell>
          <cell r="AL239">
            <v>14.459876543209877</v>
          </cell>
          <cell r="AM239">
            <v>19.301841563786006</v>
          </cell>
          <cell r="AO239">
            <v>0</v>
          </cell>
        </row>
        <row r="240">
          <cell r="A240">
            <v>10390</v>
          </cell>
          <cell r="B240" t="str">
            <v>Waschmaschine</v>
          </cell>
          <cell r="F240" t="str">
            <v>II</v>
          </cell>
          <cell r="G240" t="str">
            <v>X</v>
          </cell>
          <cell r="H240">
            <v>1</v>
          </cell>
          <cell r="I240">
            <v>1</v>
          </cell>
          <cell r="J240" t="str">
            <v xml:space="preserve">Afa: 12 y; OEE: 81 % ; Takt: 2s; U: 5000 h/y; Invest: 0.25 Mio. Euro; </v>
          </cell>
          <cell r="K240">
            <v>10</v>
          </cell>
          <cell r="N240" t="str">
            <v>Set-up</v>
          </cell>
          <cell r="P240">
            <v>19.375</v>
          </cell>
          <cell r="Q240">
            <v>0</v>
          </cell>
          <cell r="U240">
            <v>0</v>
          </cell>
          <cell r="V240">
            <v>0</v>
          </cell>
          <cell r="W240">
            <v>0</v>
          </cell>
          <cell r="AB240" t="str">
            <v>II.X</v>
          </cell>
          <cell r="AC240" t="str">
            <v>1X</v>
          </cell>
          <cell r="AO240" t="str">
            <v/>
          </cell>
        </row>
        <row r="241">
          <cell r="A241" t="str">
            <v>Ritzel</v>
          </cell>
          <cell r="B241" t="str">
            <v>Waschen DLW</v>
          </cell>
          <cell r="F241" t="str">
            <v>II</v>
          </cell>
          <cell r="G241" t="str">
            <v>X</v>
          </cell>
          <cell r="H241">
            <v>1</v>
          </cell>
          <cell r="I241">
            <v>1</v>
          </cell>
          <cell r="J241" t="str">
            <v/>
          </cell>
          <cell r="O241">
            <v>5.7750000000000004</v>
          </cell>
          <cell r="P241">
            <v>19.375</v>
          </cell>
          <cell r="Q241">
            <v>637.875</v>
          </cell>
          <cell r="R241">
            <v>669.76875000000007</v>
          </cell>
          <cell r="U241">
            <v>0.90534979423868311</v>
          </cell>
          <cell r="V241">
            <v>3.0374289633548894</v>
          </cell>
          <cell r="W241">
            <v>2.8927894889094183</v>
          </cell>
          <cell r="AB241" t="str">
            <v>II.X</v>
          </cell>
          <cell r="AC241" t="str">
            <v>1X</v>
          </cell>
          <cell r="AG241" t="str">
            <v>Mas</v>
          </cell>
          <cell r="AH241">
            <v>3.0374289633548894</v>
          </cell>
          <cell r="AL241">
            <v>1.5187144816774447</v>
          </cell>
          <cell r="AO241">
            <v>1.5187144816774447</v>
          </cell>
        </row>
        <row r="242">
          <cell r="B242" t="str">
            <v>Departmental Cost Rate</v>
          </cell>
          <cell r="F242" t="str">
            <v>II</v>
          </cell>
          <cell r="G242" t="str">
            <v>X</v>
          </cell>
          <cell r="H242">
            <v>1</v>
          </cell>
          <cell r="I242">
            <v>1</v>
          </cell>
          <cell r="J242" t="str">
            <v/>
          </cell>
          <cell r="N242" t="str">
            <v>Set-up</v>
          </cell>
          <cell r="O242">
            <v>32.837499999999999</v>
          </cell>
          <cell r="P242">
            <v>35.137500000000003</v>
          </cell>
          <cell r="Q242">
            <v>0</v>
          </cell>
          <cell r="U242">
            <v>0</v>
          </cell>
          <cell r="V242">
            <v>0</v>
          </cell>
          <cell r="W242" t="str">
            <v>0.00</v>
          </cell>
          <cell r="AB242" t="str">
            <v>II.X</v>
          </cell>
          <cell r="AC242" t="str">
            <v>1X</v>
          </cell>
          <cell r="AO242" t="str">
            <v/>
          </cell>
        </row>
        <row r="243">
          <cell r="A243" t="str">
            <v>Worker</v>
          </cell>
          <cell r="F243" t="str">
            <v>II</v>
          </cell>
          <cell r="G243" t="str">
            <v>X</v>
          </cell>
          <cell r="H243">
            <v>1</v>
          </cell>
          <cell r="I243">
            <v>1</v>
          </cell>
          <cell r="K243">
            <v>0</v>
          </cell>
          <cell r="L243" t="str">
            <v>Worker</v>
          </cell>
          <cell r="O243">
            <v>0</v>
          </cell>
          <cell r="P243">
            <v>0</v>
          </cell>
          <cell r="Q243">
            <v>637.875</v>
          </cell>
          <cell r="R243">
            <v>669.76875000000007</v>
          </cell>
          <cell r="U243">
            <v>0</v>
          </cell>
          <cell r="V243">
            <v>0</v>
          </cell>
          <cell r="W243">
            <v>0</v>
          </cell>
          <cell r="AB243" t="str">
            <v>II.X</v>
          </cell>
          <cell r="AC243" t="str">
            <v>1X</v>
          </cell>
          <cell r="AO243" t="str">
            <v/>
          </cell>
        </row>
        <row r="244">
          <cell r="H244" t="e">
            <v>#N/A</v>
          </cell>
          <cell r="I244" t="e">
            <v>#N/A</v>
          </cell>
          <cell r="AO244" t="str">
            <v/>
          </cell>
        </row>
        <row r="245">
          <cell r="A245" t="str">
            <v>Technican</v>
          </cell>
          <cell r="F245" t="str">
            <v>II</v>
          </cell>
          <cell r="G245" t="str">
            <v>X</v>
          </cell>
          <cell r="H245">
            <v>1</v>
          </cell>
          <cell r="I245">
            <v>1</v>
          </cell>
          <cell r="K245">
            <v>0</v>
          </cell>
          <cell r="L245" t="str">
            <v>Technican</v>
          </cell>
          <cell r="O245">
            <v>0</v>
          </cell>
          <cell r="P245">
            <v>0</v>
          </cell>
          <cell r="Q245">
            <v>637.875</v>
          </cell>
          <cell r="R245">
            <v>669.76875000000007</v>
          </cell>
          <cell r="U245">
            <v>0</v>
          </cell>
          <cell r="V245">
            <v>0</v>
          </cell>
          <cell r="W245">
            <v>0</v>
          </cell>
          <cell r="AB245" t="str">
            <v>II.X</v>
          </cell>
          <cell r="AC245" t="str">
            <v>1X</v>
          </cell>
          <cell r="AO245" t="str">
            <v/>
          </cell>
        </row>
        <row r="246">
          <cell r="H246" t="e">
            <v>#N/A</v>
          </cell>
          <cell r="I246" t="e">
            <v>#N/A</v>
          </cell>
          <cell r="AO246" t="str">
            <v/>
          </cell>
        </row>
        <row r="247">
          <cell r="A247" t="str">
            <v>Manpower</v>
          </cell>
          <cell r="F247" t="str">
            <v>II</v>
          </cell>
          <cell r="G247" t="str">
            <v>X</v>
          </cell>
          <cell r="H247">
            <v>1</v>
          </cell>
          <cell r="I247">
            <v>1</v>
          </cell>
          <cell r="K247">
            <v>0.11390625000000001</v>
          </cell>
          <cell r="L247" t="str">
            <v>Employees</v>
          </cell>
          <cell r="O247">
            <v>3.7403964843750002</v>
          </cell>
          <cell r="P247">
            <v>4.002380859375001</v>
          </cell>
          <cell r="Q247">
            <v>637.875</v>
          </cell>
          <cell r="R247">
            <v>669.76875000000007</v>
          </cell>
          <cell r="U247">
            <v>0.58638392857142863</v>
          </cell>
          <cell r="V247">
            <v>0.62745535714285727</v>
          </cell>
          <cell r="W247">
            <v>0.59757653061224503</v>
          </cell>
          <cell r="AB247" t="str">
            <v>II.X</v>
          </cell>
          <cell r="AC247" t="str">
            <v>1X</v>
          </cell>
          <cell r="AG247" t="str">
            <v>Pers</v>
          </cell>
          <cell r="AH247">
            <v>0.62745535714285727</v>
          </cell>
          <cell r="AI247">
            <v>3.6648843204977468</v>
          </cell>
          <cell r="AJ247" t="str">
            <v>Mas&amp;Pers</v>
          </cell>
          <cell r="AL247">
            <v>0.31372767857142864</v>
          </cell>
          <cell r="AM247">
            <v>1.8324421602488734</v>
          </cell>
          <cell r="AO247">
            <v>0.31372767857142864</v>
          </cell>
        </row>
        <row r="248">
          <cell r="A248" t="str">
            <v>Mneu</v>
          </cell>
          <cell r="B248" t="str">
            <v>Waschmaschine</v>
          </cell>
          <cell r="F248" t="str">
            <v>II</v>
          </cell>
          <cell r="G248" t="str">
            <v>X</v>
          </cell>
          <cell r="H248">
            <v>1</v>
          </cell>
          <cell r="I248">
            <v>1</v>
          </cell>
          <cell r="J248" t="str">
            <v xml:space="preserve">Afa: 12 y; OEE: 81 % ; Takt: 9s; U: 5000 h/y; Invest: 0.6 Mio. Euro; </v>
          </cell>
          <cell r="K248">
            <v>11</v>
          </cell>
          <cell r="N248" t="str">
            <v>Set-up</v>
          </cell>
          <cell r="P248">
            <v>40.02675</v>
          </cell>
          <cell r="Q248" t="str">
            <v>0.00</v>
          </cell>
          <cell r="U248">
            <v>0</v>
          </cell>
          <cell r="V248">
            <v>0</v>
          </cell>
          <cell r="W248">
            <v>0</v>
          </cell>
          <cell r="AB248" t="str">
            <v>II.X</v>
          </cell>
          <cell r="AC248" t="str">
            <v>1X</v>
          </cell>
          <cell r="AO248" t="str">
            <v/>
          </cell>
        </row>
        <row r="249">
          <cell r="A249" t="str">
            <v>Ritzel</v>
          </cell>
          <cell r="B249" t="str">
            <v>Waschen HD</v>
          </cell>
          <cell r="F249" t="str">
            <v>II</v>
          </cell>
          <cell r="G249" t="str">
            <v>X</v>
          </cell>
          <cell r="H249">
            <v>1</v>
          </cell>
          <cell r="I249">
            <v>1</v>
          </cell>
          <cell r="J249" t="str">
            <v>WCC</v>
          </cell>
          <cell r="O249">
            <v>12.3125</v>
          </cell>
          <cell r="P249">
            <v>40.02675</v>
          </cell>
          <cell r="Q249">
            <v>340.1999999999997</v>
          </cell>
          <cell r="R249">
            <v>357.2099999999997</v>
          </cell>
          <cell r="U249">
            <v>3.6191945914168171</v>
          </cell>
          <cell r="V249">
            <v>11.765652557319235</v>
          </cell>
          <cell r="W249">
            <v>11.20538338792308</v>
          </cell>
          <cell r="AB249" t="str">
            <v>II.X</v>
          </cell>
          <cell r="AC249" t="str">
            <v>1X</v>
          </cell>
          <cell r="AG249" t="str">
            <v>Mas</v>
          </cell>
          <cell r="AH249">
            <v>11.765652557319235</v>
          </cell>
          <cell r="AL249">
            <v>11.765652557319235</v>
          </cell>
          <cell r="AO249">
            <v>0</v>
          </cell>
        </row>
        <row r="250">
          <cell r="B250" t="str">
            <v>Departmental Cost Rate</v>
          </cell>
          <cell r="F250" t="str">
            <v>II</v>
          </cell>
          <cell r="G250" t="str">
            <v>X</v>
          </cell>
          <cell r="H250">
            <v>1</v>
          </cell>
          <cell r="I250">
            <v>1</v>
          </cell>
          <cell r="J250" t="str">
            <v/>
          </cell>
          <cell r="N250" t="str">
            <v>Set-up</v>
          </cell>
          <cell r="O250">
            <v>32.837499999999999</v>
          </cell>
          <cell r="P250">
            <v>35.137500000000003</v>
          </cell>
          <cell r="Q250" t="str">
            <v>0.00</v>
          </cell>
          <cell r="U250">
            <v>0</v>
          </cell>
          <cell r="V250">
            <v>0</v>
          </cell>
          <cell r="W250" t="str">
            <v>0.00</v>
          </cell>
          <cell r="AB250" t="str">
            <v>II.X</v>
          </cell>
          <cell r="AC250" t="str">
            <v>1X</v>
          </cell>
          <cell r="AO250" t="str">
            <v/>
          </cell>
        </row>
        <row r="251">
          <cell r="A251" t="str">
            <v>Worker</v>
          </cell>
          <cell r="F251" t="str">
            <v>II</v>
          </cell>
          <cell r="G251" t="str">
            <v>X</v>
          </cell>
          <cell r="H251">
            <v>1</v>
          </cell>
          <cell r="I251">
            <v>1</v>
          </cell>
          <cell r="K251">
            <v>0</v>
          </cell>
          <cell r="L251" t="str">
            <v>Worker</v>
          </cell>
          <cell r="O251">
            <v>0</v>
          </cell>
          <cell r="P251">
            <v>0</v>
          </cell>
          <cell r="Q251">
            <v>340.1999999999997</v>
          </cell>
          <cell r="R251">
            <v>357.2099999999997</v>
          </cell>
          <cell r="U251">
            <v>0</v>
          </cell>
          <cell r="V251">
            <v>0</v>
          </cell>
          <cell r="W251">
            <v>0</v>
          </cell>
          <cell r="AB251" t="str">
            <v>II.X</v>
          </cell>
          <cell r="AC251" t="str">
            <v>1X</v>
          </cell>
          <cell r="AO251" t="str">
            <v/>
          </cell>
        </row>
        <row r="252">
          <cell r="H252" t="e">
            <v>#N/A</v>
          </cell>
          <cell r="I252" t="e">
            <v>#N/A</v>
          </cell>
          <cell r="AO252" t="str">
            <v/>
          </cell>
        </row>
        <row r="253">
          <cell r="A253" t="str">
            <v>Technican</v>
          </cell>
          <cell r="F253" t="str">
            <v>II</v>
          </cell>
          <cell r="G253" t="str">
            <v>X</v>
          </cell>
          <cell r="H253">
            <v>1</v>
          </cell>
          <cell r="I253">
            <v>1</v>
          </cell>
          <cell r="K253">
            <v>0</v>
          </cell>
          <cell r="L253" t="str">
            <v>Technican</v>
          </cell>
          <cell r="O253">
            <v>0</v>
          </cell>
          <cell r="P253">
            <v>0</v>
          </cell>
          <cell r="Q253">
            <v>340.1999999999997</v>
          </cell>
          <cell r="R253">
            <v>357.2099999999997</v>
          </cell>
          <cell r="U253">
            <v>0</v>
          </cell>
          <cell r="V253">
            <v>0</v>
          </cell>
          <cell r="W253">
            <v>0</v>
          </cell>
          <cell r="AB253" t="str">
            <v>II.X</v>
          </cell>
          <cell r="AC253" t="str">
            <v>1X</v>
          </cell>
          <cell r="AO253" t="str">
            <v/>
          </cell>
        </row>
        <row r="254">
          <cell r="H254" t="e">
            <v>#N/A</v>
          </cell>
          <cell r="I254" t="e">
            <v>#N/A</v>
          </cell>
          <cell r="AO254" t="str">
            <v/>
          </cell>
        </row>
        <row r="255">
          <cell r="A255" t="str">
            <v>Manpower</v>
          </cell>
          <cell r="F255" t="str">
            <v>II</v>
          </cell>
          <cell r="G255" t="str">
            <v>X</v>
          </cell>
          <cell r="H255">
            <v>1</v>
          </cell>
          <cell r="I255">
            <v>1</v>
          </cell>
          <cell r="K255">
            <v>3.0374999999999999E-2</v>
          </cell>
          <cell r="L255" t="str">
            <v>Employees</v>
          </cell>
          <cell r="O255">
            <v>0.99743906249999992</v>
          </cell>
          <cell r="P255">
            <v>1.0673015625</v>
          </cell>
          <cell r="Q255">
            <v>340.1999999999997</v>
          </cell>
          <cell r="R255">
            <v>357.2099999999997</v>
          </cell>
          <cell r="U255">
            <v>0.29319196428571453</v>
          </cell>
          <cell r="V255">
            <v>0.31372767857142886</v>
          </cell>
          <cell r="W255">
            <v>0.29878826530612268</v>
          </cell>
          <cell r="AB255" t="str">
            <v>II.X</v>
          </cell>
          <cell r="AC255" t="str">
            <v>1X</v>
          </cell>
          <cell r="AG255" t="str">
            <v>Pers</v>
          </cell>
          <cell r="AH255">
            <v>0.31372767857142886</v>
          </cell>
          <cell r="AI255">
            <v>12.079380235890664</v>
          </cell>
          <cell r="AJ255" t="str">
            <v>Mas&amp;Pers</v>
          </cell>
          <cell r="AL255">
            <v>0.31372767857142886</v>
          </cell>
          <cell r="AM255">
            <v>12.079380235890664</v>
          </cell>
          <cell r="AO255">
            <v>0</v>
          </cell>
        </row>
        <row r="256">
          <cell r="A256" t="str">
            <v>Mneu7</v>
          </cell>
          <cell r="B256" t="e">
            <v>#VALUE!</v>
          </cell>
          <cell r="F256" t="str">
            <v>III</v>
          </cell>
          <cell r="G256" t="str">
            <v>X</v>
          </cell>
          <cell r="H256">
            <v>1</v>
          </cell>
          <cell r="I256">
            <v>2</v>
          </cell>
          <cell r="J256" t="str">
            <v xml:space="preserve">Afa: 12 y; OEE: 81 % ; Takt: 15s; U: 4400 h/y; Invest: 1.45 Mio. Euro; </v>
          </cell>
          <cell r="K256">
            <v>12</v>
          </cell>
          <cell r="N256" t="str">
            <v>Set-up</v>
          </cell>
          <cell r="P256">
            <v>84.455426136363627</v>
          </cell>
          <cell r="Q256" t="str">
            <v>0.00</v>
          </cell>
          <cell r="U256">
            <v>0</v>
          </cell>
          <cell r="V256">
            <v>0</v>
          </cell>
          <cell r="W256">
            <v>0</v>
          </cell>
          <cell r="AB256" t="str">
            <v>III.X</v>
          </cell>
          <cell r="AC256" t="str">
            <v>1X</v>
          </cell>
          <cell r="AO256" t="str">
            <v/>
          </cell>
        </row>
        <row r="257">
          <cell r="A257" t="str">
            <v>ZB-EW</v>
          </cell>
          <cell r="B257" t="e">
            <v>#VALUE!</v>
          </cell>
          <cell r="F257" t="str">
            <v>III</v>
          </cell>
          <cell r="G257" t="str">
            <v>X</v>
          </cell>
          <cell r="H257">
            <v>1</v>
          </cell>
          <cell r="I257">
            <v>2</v>
          </cell>
          <cell r="J257" t="str">
            <v>WCC</v>
          </cell>
          <cell r="O257">
            <v>28.987500000000001</v>
          </cell>
          <cell r="P257">
            <v>84.455426136363627</v>
          </cell>
          <cell r="Q257">
            <v>194.4</v>
          </cell>
          <cell r="R257">
            <v>204.12</v>
          </cell>
          <cell r="U257">
            <v>14.911265432098766</v>
          </cell>
          <cell r="V257">
            <v>43.444149247100633</v>
          </cell>
          <cell r="W257">
            <v>41.375380235333935</v>
          </cell>
          <cell r="AB257" t="str">
            <v>III.X</v>
          </cell>
          <cell r="AC257" t="str">
            <v>1X</v>
          </cell>
          <cell r="AG257" t="str">
            <v>Mas</v>
          </cell>
          <cell r="AH257">
            <v>43.444149247100633</v>
          </cell>
          <cell r="AL257">
            <v>43.444149247100633</v>
          </cell>
          <cell r="AO257">
            <v>0</v>
          </cell>
        </row>
        <row r="258">
          <cell r="B258" t="str">
            <v>Departmental Cost Rate</v>
          </cell>
          <cell r="F258" t="str">
            <v>III</v>
          </cell>
          <cell r="G258" t="str">
            <v>X</v>
          </cell>
          <cell r="H258">
            <v>1</v>
          </cell>
          <cell r="I258">
            <v>2</v>
          </cell>
          <cell r="J258" t="str">
            <v/>
          </cell>
          <cell r="N258" t="str">
            <v>Set-up</v>
          </cell>
          <cell r="O258">
            <v>32.837499999999999</v>
          </cell>
          <cell r="P258">
            <v>35.137500000000003</v>
          </cell>
          <cell r="Q258" t="str">
            <v>0.00</v>
          </cell>
          <cell r="U258">
            <v>0</v>
          </cell>
          <cell r="V258">
            <v>0</v>
          </cell>
          <cell r="W258" t="str">
            <v>0.00</v>
          </cell>
          <cell r="AB258" t="str">
            <v>III.X</v>
          </cell>
          <cell r="AC258" t="str">
            <v>1X</v>
          </cell>
          <cell r="AO258" t="str">
            <v/>
          </cell>
        </row>
        <row r="259">
          <cell r="A259" t="str">
            <v>Worker</v>
          </cell>
          <cell r="F259" t="str">
            <v>III</v>
          </cell>
          <cell r="G259" t="str">
            <v>X</v>
          </cell>
          <cell r="H259">
            <v>1</v>
          </cell>
          <cell r="I259">
            <v>2</v>
          </cell>
          <cell r="K259">
            <v>0</v>
          </cell>
          <cell r="L259" t="str">
            <v>Worker</v>
          </cell>
          <cell r="O259">
            <v>0</v>
          </cell>
          <cell r="P259">
            <v>0</v>
          </cell>
          <cell r="Q259">
            <v>194.4</v>
          </cell>
          <cell r="R259">
            <v>204.12</v>
          </cell>
          <cell r="U259">
            <v>0</v>
          </cell>
          <cell r="V259">
            <v>0</v>
          </cell>
          <cell r="W259">
            <v>0</v>
          </cell>
          <cell r="AB259" t="str">
            <v>III.X</v>
          </cell>
          <cell r="AC259" t="str">
            <v>1X</v>
          </cell>
          <cell r="AO259" t="str">
            <v/>
          </cell>
        </row>
        <row r="260">
          <cell r="H260" t="e">
            <v>#N/A</v>
          </cell>
          <cell r="I260" t="e">
            <v>#N/A</v>
          </cell>
          <cell r="AO260" t="str">
            <v/>
          </cell>
        </row>
        <row r="261">
          <cell r="A261" t="str">
            <v>Technican</v>
          </cell>
          <cell r="F261" t="str">
            <v>III</v>
          </cell>
          <cell r="G261" t="str">
            <v>X</v>
          </cell>
          <cell r="H261">
            <v>1</v>
          </cell>
          <cell r="I261">
            <v>2</v>
          </cell>
          <cell r="K261">
            <v>0</v>
          </cell>
          <cell r="L261" t="str">
            <v>Technican</v>
          </cell>
          <cell r="O261">
            <v>0</v>
          </cell>
          <cell r="P261">
            <v>0</v>
          </cell>
          <cell r="Q261">
            <v>194.4</v>
          </cell>
          <cell r="R261">
            <v>204.12</v>
          </cell>
          <cell r="U261">
            <v>0</v>
          </cell>
          <cell r="V261">
            <v>0</v>
          </cell>
          <cell r="W261">
            <v>0</v>
          </cell>
          <cell r="AB261" t="str">
            <v>III.X</v>
          </cell>
          <cell r="AC261" t="str">
            <v>1X</v>
          </cell>
          <cell r="AO261" t="str">
            <v/>
          </cell>
        </row>
        <row r="262">
          <cell r="H262" t="e">
            <v>#N/A</v>
          </cell>
          <cell r="I262" t="e">
            <v>#N/A</v>
          </cell>
          <cell r="AO262" t="str">
            <v/>
          </cell>
        </row>
        <row r="263">
          <cell r="A263" t="str">
            <v>Manpower</v>
          </cell>
          <cell r="F263" t="str">
            <v>III</v>
          </cell>
          <cell r="G263" t="str">
            <v>X</v>
          </cell>
          <cell r="H263">
            <v>1</v>
          </cell>
          <cell r="I263">
            <v>2</v>
          </cell>
          <cell r="K263">
            <v>1.5</v>
          </cell>
          <cell r="L263" t="str">
            <v>Employees</v>
          </cell>
          <cell r="O263">
            <v>49.256249999999994</v>
          </cell>
          <cell r="P263">
            <v>52.706250000000004</v>
          </cell>
          <cell r="Q263">
            <v>194.4</v>
          </cell>
          <cell r="R263">
            <v>204.12</v>
          </cell>
          <cell r="U263">
            <v>25.337577160493822</v>
          </cell>
          <cell r="V263">
            <v>27.112268518518519</v>
          </cell>
          <cell r="W263">
            <v>25.821208112874782</v>
          </cell>
          <cell r="AB263" t="str">
            <v>III.X</v>
          </cell>
          <cell r="AC263" t="str">
            <v>1X</v>
          </cell>
          <cell r="AG263" t="str">
            <v>Pers</v>
          </cell>
          <cell r="AH263">
            <v>27.112268518518519</v>
          </cell>
          <cell r="AI263">
            <v>70.556417765619159</v>
          </cell>
          <cell r="AJ263" t="str">
            <v>Mas&amp;Pers</v>
          </cell>
          <cell r="AL263">
            <v>27.112268518518519</v>
          </cell>
          <cell r="AM263">
            <v>70.556417765619159</v>
          </cell>
          <cell r="AO263">
            <v>0</v>
          </cell>
        </row>
        <row r="264">
          <cell r="A264" t="str">
            <v>Mneu4</v>
          </cell>
          <cell r="B264" t="e">
            <v>#VALUE!</v>
          </cell>
          <cell r="F264" t="str">
            <v>VI</v>
          </cell>
          <cell r="G264" t="str">
            <v>X</v>
          </cell>
          <cell r="H264">
            <v>2</v>
          </cell>
          <cell r="I264">
            <v>2</v>
          </cell>
          <cell r="J264" t="str">
            <v xml:space="preserve">Afa: 12 y; OEE: 75 % ; Takt: 30s; U: 3800 h/y; Invest: 0.36 Mio. Euro; </v>
          </cell>
          <cell r="K264">
            <v>13</v>
          </cell>
          <cell r="N264" t="str">
            <v>Set-up</v>
          </cell>
          <cell r="P264">
            <v>26.626973684210526</v>
          </cell>
          <cell r="Q264" t="str">
            <v>0.00</v>
          </cell>
          <cell r="U264">
            <v>0</v>
          </cell>
          <cell r="V264">
            <v>0</v>
          </cell>
          <cell r="W264">
            <v>0</v>
          </cell>
          <cell r="AB264" t="str">
            <v>VI.X</v>
          </cell>
          <cell r="AC264" t="str">
            <v>2X</v>
          </cell>
          <cell r="AO264" t="str">
            <v/>
          </cell>
        </row>
        <row r="265">
          <cell r="A265" t="str">
            <v>ZB-SW</v>
          </cell>
          <cell r="B265" t="e">
            <v>#VALUE!</v>
          </cell>
          <cell r="F265" t="str">
            <v>VI</v>
          </cell>
          <cell r="G265" t="str">
            <v>X</v>
          </cell>
          <cell r="H265">
            <v>2</v>
          </cell>
          <cell r="I265">
            <v>2</v>
          </cell>
          <cell r="J265" t="str">
            <v>WCC</v>
          </cell>
          <cell r="O265">
            <v>4.75</v>
          </cell>
          <cell r="P265">
            <v>26.626973684210526</v>
          </cell>
          <cell r="Q265">
            <v>90</v>
          </cell>
          <cell r="R265">
            <v>94.5</v>
          </cell>
          <cell r="U265">
            <v>5.2777777777777777</v>
          </cell>
          <cell r="V265">
            <v>29.585526315789476</v>
          </cell>
          <cell r="W265">
            <v>28.176691729323306</v>
          </cell>
          <cell r="AB265" t="str">
            <v>VI.X</v>
          </cell>
          <cell r="AC265" t="str">
            <v>2X</v>
          </cell>
          <cell r="AG265" t="str">
            <v>Mas</v>
          </cell>
          <cell r="AH265">
            <v>29.585526315789476</v>
          </cell>
          <cell r="AL265">
            <v>29.585526315789476</v>
          </cell>
          <cell r="AO265">
            <v>0</v>
          </cell>
        </row>
        <row r="266">
          <cell r="B266" t="str">
            <v>Departmental Cost Rate</v>
          </cell>
          <cell r="F266" t="str">
            <v>VI</v>
          </cell>
          <cell r="G266" t="str">
            <v>X</v>
          </cell>
          <cell r="H266">
            <v>2</v>
          </cell>
          <cell r="I266">
            <v>2</v>
          </cell>
          <cell r="J266" t="str">
            <v/>
          </cell>
          <cell r="N266" t="str">
            <v>Set-up</v>
          </cell>
          <cell r="O266">
            <v>7.6817279411764687</v>
          </cell>
          <cell r="P266">
            <v>8.086029411764704</v>
          </cell>
          <cell r="Q266" t="str">
            <v>0.00</v>
          </cell>
          <cell r="U266">
            <v>0</v>
          </cell>
          <cell r="V266">
            <v>0</v>
          </cell>
          <cell r="W266" t="str">
            <v>0.00</v>
          </cell>
          <cell r="AB266" t="str">
            <v>VI.X</v>
          </cell>
          <cell r="AC266" t="str">
            <v>2X</v>
          </cell>
          <cell r="AO266" t="str">
            <v/>
          </cell>
        </row>
        <row r="267">
          <cell r="A267" t="str">
            <v>Worker</v>
          </cell>
          <cell r="F267" t="str">
            <v>VI</v>
          </cell>
          <cell r="G267" t="str">
            <v>X</v>
          </cell>
          <cell r="H267">
            <v>2</v>
          </cell>
          <cell r="I267">
            <v>2</v>
          </cell>
          <cell r="K267">
            <v>0</v>
          </cell>
          <cell r="L267" t="str">
            <v>Worker</v>
          </cell>
          <cell r="O267">
            <v>0</v>
          </cell>
          <cell r="P267">
            <v>0</v>
          </cell>
          <cell r="Q267">
            <v>90</v>
          </cell>
          <cell r="R267">
            <v>94.5</v>
          </cell>
          <cell r="U267">
            <v>0</v>
          </cell>
          <cell r="V267">
            <v>0</v>
          </cell>
          <cell r="W267">
            <v>0</v>
          </cell>
          <cell r="AB267" t="str">
            <v>VI.X</v>
          </cell>
          <cell r="AC267" t="str">
            <v>2X</v>
          </cell>
          <cell r="AO267" t="str">
            <v/>
          </cell>
        </row>
        <row r="268">
          <cell r="H268" t="e">
            <v>#N/A</v>
          </cell>
          <cell r="I268" t="e">
            <v>#N/A</v>
          </cell>
          <cell r="AO268" t="str">
            <v/>
          </cell>
        </row>
        <row r="269">
          <cell r="A269" t="str">
            <v>Technican</v>
          </cell>
          <cell r="F269" t="str">
            <v>VI</v>
          </cell>
          <cell r="G269" t="str">
            <v>X</v>
          </cell>
          <cell r="H269">
            <v>2</v>
          </cell>
          <cell r="I269">
            <v>2</v>
          </cell>
          <cell r="K269">
            <v>0</v>
          </cell>
          <cell r="L269" t="str">
            <v>Technican</v>
          </cell>
          <cell r="O269">
            <v>0</v>
          </cell>
          <cell r="P269">
            <v>0</v>
          </cell>
          <cell r="Q269">
            <v>90</v>
          </cell>
          <cell r="R269">
            <v>94.5</v>
          </cell>
          <cell r="U269">
            <v>0</v>
          </cell>
          <cell r="V269">
            <v>0</v>
          </cell>
          <cell r="W269">
            <v>0</v>
          </cell>
          <cell r="AB269" t="str">
            <v>VI.X</v>
          </cell>
          <cell r="AC269" t="str">
            <v>2X</v>
          </cell>
          <cell r="AO269" t="str">
            <v/>
          </cell>
        </row>
        <row r="270">
          <cell r="H270" t="e">
            <v>#N/A</v>
          </cell>
          <cell r="I270" t="e">
            <v>#N/A</v>
          </cell>
          <cell r="AO270" t="str">
            <v/>
          </cell>
        </row>
        <row r="271">
          <cell r="A271" t="str">
            <v>Manpower</v>
          </cell>
          <cell r="F271" t="str">
            <v>VI</v>
          </cell>
          <cell r="G271" t="str">
            <v>X</v>
          </cell>
          <cell r="H271">
            <v>2</v>
          </cell>
          <cell r="I271">
            <v>2</v>
          </cell>
          <cell r="K271">
            <v>2.5</v>
          </cell>
          <cell r="L271" t="str">
            <v>Employees</v>
          </cell>
          <cell r="O271">
            <v>19.204319852941172</v>
          </cell>
          <cell r="P271">
            <v>20.215073529411761</v>
          </cell>
          <cell r="Q271">
            <v>90</v>
          </cell>
          <cell r="R271">
            <v>94.5</v>
          </cell>
          <cell r="U271">
            <v>21.338133169934636</v>
          </cell>
          <cell r="V271">
            <v>22.461192810457515</v>
          </cell>
          <cell r="W271">
            <v>21.391612200435723</v>
          </cell>
          <cell r="AB271" t="str">
            <v>VI.X</v>
          </cell>
          <cell r="AC271" t="str">
            <v>2X</v>
          </cell>
          <cell r="AG271" t="str">
            <v>Pers</v>
          </cell>
          <cell r="AH271">
            <v>22.461192810457515</v>
          </cell>
          <cell r="AI271">
            <v>52.046719126246991</v>
          </cell>
          <cell r="AJ271" t="str">
            <v>Mas&amp;Pers</v>
          </cell>
          <cell r="AL271">
            <v>22.461192810457515</v>
          </cell>
          <cell r="AM271">
            <v>52.046719126246991</v>
          </cell>
          <cell r="AO271">
            <v>0</v>
          </cell>
        </row>
        <row r="272">
          <cell r="A272" t="str">
            <v>Mneu</v>
          </cell>
          <cell r="B272" t="e">
            <v>#VALUE!</v>
          </cell>
          <cell r="F272" t="str">
            <v>IV</v>
          </cell>
          <cell r="G272" t="str">
            <v>X</v>
          </cell>
          <cell r="H272">
            <v>1</v>
          </cell>
          <cell r="I272">
            <v>1</v>
          </cell>
          <cell r="J272" t="str">
            <v>Afa: 12 y; OEE: 81 % ; Takt: 108s; U: 5000 h/y; Invest: 0.77 Mio. Euro; 4.16666666666667TEuro add. invest</v>
          </cell>
          <cell r="K272">
            <v>14</v>
          </cell>
          <cell r="N272" t="str">
            <v>Set-up</v>
          </cell>
          <cell r="P272">
            <v>46.91749166666667</v>
          </cell>
          <cell r="Q272" t="str">
            <v>0.00</v>
          </cell>
          <cell r="U272">
            <v>0</v>
          </cell>
          <cell r="V272">
            <v>0</v>
          </cell>
          <cell r="W272">
            <v>0</v>
          </cell>
          <cell r="AB272" t="str">
            <v>IV.X</v>
          </cell>
          <cell r="AC272" t="str">
            <v>1X</v>
          </cell>
          <cell r="AO272" t="str">
            <v/>
          </cell>
        </row>
        <row r="273">
          <cell r="A273" t="str">
            <v>Zahnstange inkl. Spindel</v>
          </cell>
          <cell r="B273" t="e">
            <v>#VALUE!</v>
          </cell>
          <cell r="F273" t="str">
            <v>IV</v>
          </cell>
          <cell r="G273" t="str">
            <v>X</v>
          </cell>
          <cell r="H273">
            <v>1</v>
          </cell>
          <cell r="I273">
            <v>1</v>
          </cell>
          <cell r="J273" t="str">
            <v>WCC</v>
          </cell>
          <cell r="O273">
            <v>18.649999999999999</v>
          </cell>
          <cell r="P273">
            <v>46.91749166666667</v>
          </cell>
          <cell r="Q273">
            <v>27.000000000000004</v>
          </cell>
          <cell r="R273">
            <v>28.350000000000005</v>
          </cell>
          <cell r="U273">
            <v>69.074074074074062</v>
          </cell>
          <cell r="V273">
            <v>173.76848765432098</v>
          </cell>
          <cell r="W273">
            <v>165.49379776601995</v>
          </cell>
          <cell r="AB273" t="str">
            <v>IV.X</v>
          </cell>
          <cell r="AC273" t="str">
            <v>1X</v>
          </cell>
          <cell r="AG273" t="str">
            <v>Mas</v>
          </cell>
          <cell r="AH273">
            <v>173.76848765432098</v>
          </cell>
          <cell r="AL273">
            <v>201.92541852423412</v>
          </cell>
          <cell r="AO273">
            <v>-28.15693086991314</v>
          </cell>
        </row>
        <row r="274">
          <cell r="B274" t="str">
            <v>Departmental Cost Rate</v>
          </cell>
          <cell r="F274" t="str">
            <v>IV</v>
          </cell>
          <cell r="G274" t="str">
            <v>X</v>
          </cell>
          <cell r="H274">
            <v>1</v>
          </cell>
          <cell r="I274">
            <v>1</v>
          </cell>
          <cell r="J274" t="str">
            <v/>
          </cell>
          <cell r="N274" t="str">
            <v>Set-up</v>
          </cell>
          <cell r="O274">
            <v>32.837499999999999</v>
          </cell>
          <cell r="P274">
            <v>35.137500000000003</v>
          </cell>
          <cell r="Q274" t="str">
            <v>0.00</v>
          </cell>
          <cell r="U274">
            <v>0</v>
          </cell>
          <cell r="V274">
            <v>0</v>
          </cell>
          <cell r="W274" t="str">
            <v>0.00</v>
          </cell>
          <cell r="AB274" t="str">
            <v>IV.X</v>
          </cell>
          <cell r="AC274" t="str">
            <v>1X</v>
          </cell>
          <cell r="AO274" t="str">
            <v/>
          </cell>
        </row>
        <row r="275">
          <cell r="A275" t="str">
            <v>Worker</v>
          </cell>
          <cell r="F275" t="str">
            <v>IV</v>
          </cell>
          <cell r="G275" t="str">
            <v>X</v>
          </cell>
          <cell r="H275">
            <v>1</v>
          </cell>
          <cell r="I275">
            <v>1</v>
          </cell>
          <cell r="K275">
            <v>0</v>
          </cell>
          <cell r="L275" t="str">
            <v>Worker</v>
          </cell>
          <cell r="O275">
            <v>0</v>
          </cell>
          <cell r="P275">
            <v>0</v>
          </cell>
          <cell r="Q275">
            <v>27.000000000000004</v>
          </cell>
          <cell r="R275">
            <v>28.350000000000005</v>
          </cell>
          <cell r="U275">
            <v>0</v>
          </cell>
          <cell r="V275">
            <v>0</v>
          </cell>
          <cell r="W275">
            <v>0</v>
          </cell>
          <cell r="AB275" t="str">
            <v>IV.X</v>
          </cell>
          <cell r="AC275" t="str">
            <v>1X</v>
          </cell>
          <cell r="AO275" t="str">
            <v/>
          </cell>
        </row>
        <row r="276">
          <cell r="H276" t="e">
            <v>#N/A</v>
          </cell>
          <cell r="I276" t="e">
            <v>#N/A</v>
          </cell>
          <cell r="AO276" t="str">
            <v/>
          </cell>
        </row>
        <row r="277">
          <cell r="A277" t="str">
            <v>Technican</v>
          </cell>
          <cell r="F277" t="str">
            <v>IV</v>
          </cell>
          <cell r="G277" t="str">
            <v>X</v>
          </cell>
          <cell r="H277">
            <v>1</v>
          </cell>
          <cell r="I277">
            <v>1</v>
          </cell>
          <cell r="K277">
            <v>0</v>
          </cell>
          <cell r="L277" t="str">
            <v>Technican</v>
          </cell>
          <cell r="O277">
            <v>0</v>
          </cell>
          <cell r="P277">
            <v>0</v>
          </cell>
          <cell r="Q277">
            <v>27.000000000000004</v>
          </cell>
          <cell r="R277">
            <v>28.350000000000005</v>
          </cell>
          <cell r="U277">
            <v>0</v>
          </cell>
          <cell r="V277">
            <v>0</v>
          </cell>
          <cell r="W277">
            <v>0</v>
          </cell>
          <cell r="AB277" t="str">
            <v>IV.X</v>
          </cell>
          <cell r="AC277" t="str">
            <v>1X</v>
          </cell>
          <cell r="AO277" t="str">
            <v/>
          </cell>
        </row>
        <row r="278">
          <cell r="H278" t="e">
            <v>#N/A</v>
          </cell>
          <cell r="I278" t="e">
            <v>#N/A</v>
          </cell>
          <cell r="AO278" t="str">
            <v/>
          </cell>
        </row>
        <row r="279">
          <cell r="A279" t="str">
            <v>Manpower</v>
          </cell>
          <cell r="F279" t="str">
            <v>IV</v>
          </cell>
          <cell r="G279" t="str">
            <v>X</v>
          </cell>
          <cell r="H279">
            <v>1</v>
          </cell>
          <cell r="I279">
            <v>1</v>
          </cell>
          <cell r="K279">
            <v>0.56666666666666665</v>
          </cell>
          <cell r="L279" t="str">
            <v>Employees</v>
          </cell>
          <cell r="O279">
            <v>18.607916666666664</v>
          </cell>
          <cell r="P279">
            <v>19.911250000000003</v>
          </cell>
          <cell r="Q279">
            <v>27.000000000000004</v>
          </cell>
          <cell r="R279">
            <v>28.350000000000005</v>
          </cell>
          <cell r="U279">
            <v>68.918209876543187</v>
          </cell>
          <cell r="V279">
            <v>73.745370370370367</v>
          </cell>
          <cell r="W279">
            <v>70.233686067019391</v>
          </cell>
          <cell r="AB279" t="str">
            <v>IV.X</v>
          </cell>
          <cell r="AC279" t="str">
            <v>1X</v>
          </cell>
          <cell r="AG279" t="str">
            <v>Pers</v>
          </cell>
          <cell r="AH279">
            <v>73.745370370370367</v>
          </cell>
          <cell r="AI279">
            <v>247.51385802469133</v>
          </cell>
          <cell r="AJ279" t="str">
            <v>Mas&amp;Pers</v>
          </cell>
          <cell r="AL279">
            <v>85.69485168038409</v>
          </cell>
          <cell r="AM279">
            <v>287.62027020461824</v>
          </cell>
          <cell r="AO279">
            <v>-11.949481310013724</v>
          </cell>
        </row>
        <row r="280">
          <cell r="A280" t="str">
            <v>Mneu</v>
          </cell>
          <cell r="B280" t="e">
            <v>#VALUE!</v>
          </cell>
          <cell r="F280" t="str">
            <v>IV</v>
          </cell>
          <cell r="G280" t="str">
            <v>X</v>
          </cell>
          <cell r="H280">
            <v>1</v>
          </cell>
          <cell r="I280">
            <v>1</v>
          </cell>
          <cell r="J280" t="str">
            <v xml:space="preserve">Afa: 12 y; OEE: 81 % ; Takt: 44s; U: 5000 h/y; Invest: 1.14333333333333 Mio. Euro; </v>
          </cell>
          <cell r="K280">
            <v>15</v>
          </cell>
          <cell r="N280" t="str">
            <v>Set-up</v>
          </cell>
          <cell r="P280">
            <v>59.378733333333329</v>
          </cell>
          <cell r="Q280" t="str">
            <v>0.00</v>
          </cell>
          <cell r="U280">
            <v>0</v>
          </cell>
          <cell r="V280">
            <v>0</v>
          </cell>
          <cell r="W280">
            <v>0</v>
          </cell>
          <cell r="AB280" t="str">
            <v>IV.X</v>
          </cell>
          <cell r="AC280" t="str">
            <v>1X</v>
          </cell>
          <cell r="AO280" t="str">
            <v/>
          </cell>
        </row>
        <row r="281">
          <cell r="A281" t="str">
            <v>Zahnstange inkl. Spindel</v>
          </cell>
          <cell r="B281" t="e">
            <v>#VALUE!</v>
          </cell>
          <cell r="F281" t="str">
            <v>IV</v>
          </cell>
          <cell r="G281" t="str">
            <v>X</v>
          </cell>
          <cell r="H281">
            <v>1</v>
          </cell>
          <cell r="I281">
            <v>1</v>
          </cell>
          <cell r="J281" t="str">
            <v>WCC</v>
          </cell>
          <cell r="O281">
            <v>21.037499999999998</v>
          </cell>
          <cell r="P281">
            <v>59.378733333333329</v>
          </cell>
          <cell r="Q281">
            <v>66.272727272727266</v>
          </cell>
          <cell r="R281">
            <v>69.586363636363629</v>
          </cell>
          <cell r="U281">
            <v>31.743827160493826</v>
          </cell>
          <cell r="V281">
            <v>89.59754000914495</v>
          </cell>
          <cell r="W281">
            <v>85.330990484899957</v>
          </cell>
          <cell r="AB281" t="str">
            <v>IV.X</v>
          </cell>
          <cell r="AC281" t="str">
            <v>1X</v>
          </cell>
          <cell r="AG281" t="str">
            <v>Mas</v>
          </cell>
          <cell r="AH281">
            <v>89.59754000914495</v>
          </cell>
          <cell r="AL281">
            <v>84.667231367169634</v>
          </cell>
          <cell r="AO281">
            <v>4.9303086419753157</v>
          </cell>
        </row>
        <row r="282">
          <cell r="B282" t="str">
            <v>Departmental Cost Rate</v>
          </cell>
          <cell r="F282" t="str">
            <v>IV</v>
          </cell>
          <cell r="G282" t="str">
            <v>X</v>
          </cell>
          <cell r="H282">
            <v>1</v>
          </cell>
          <cell r="I282">
            <v>1</v>
          </cell>
          <cell r="J282" t="str">
            <v/>
          </cell>
          <cell r="N282" t="str">
            <v>Set-up</v>
          </cell>
          <cell r="O282">
            <v>32.837499999999999</v>
          </cell>
          <cell r="P282">
            <v>35.137500000000003</v>
          </cell>
          <cell r="Q282" t="str">
            <v>0.00</v>
          </cell>
          <cell r="U282">
            <v>0</v>
          </cell>
          <cell r="V282">
            <v>0</v>
          </cell>
          <cell r="W282" t="str">
            <v>0.00</v>
          </cell>
          <cell r="AB282" t="str">
            <v>IV.X</v>
          </cell>
          <cell r="AC282" t="str">
            <v>1X</v>
          </cell>
          <cell r="AO282" t="str">
            <v/>
          </cell>
        </row>
        <row r="283">
          <cell r="A283" t="str">
            <v>Worker</v>
          </cell>
          <cell r="F283" t="str">
            <v>IV</v>
          </cell>
          <cell r="G283" t="str">
            <v>X</v>
          </cell>
          <cell r="H283">
            <v>1</v>
          </cell>
          <cell r="I283">
            <v>1</v>
          </cell>
          <cell r="K283">
            <v>0</v>
          </cell>
          <cell r="L283" t="str">
            <v>Worker</v>
          </cell>
          <cell r="O283">
            <v>0</v>
          </cell>
          <cell r="P283">
            <v>0</v>
          </cell>
          <cell r="Q283">
            <v>66.272727272727266</v>
          </cell>
          <cell r="R283">
            <v>69.586363636363629</v>
          </cell>
          <cell r="U283">
            <v>0</v>
          </cell>
          <cell r="V283">
            <v>0</v>
          </cell>
          <cell r="W283">
            <v>0</v>
          </cell>
          <cell r="AB283" t="str">
            <v>IV.X</v>
          </cell>
          <cell r="AC283" t="str">
            <v>1X</v>
          </cell>
          <cell r="AO283" t="str">
            <v/>
          </cell>
        </row>
        <row r="284">
          <cell r="H284" t="e">
            <v>#N/A</v>
          </cell>
          <cell r="I284" t="e">
            <v>#N/A</v>
          </cell>
          <cell r="AO284" t="str">
            <v/>
          </cell>
        </row>
        <row r="285">
          <cell r="A285" t="str">
            <v>Technican</v>
          </cell>
          <cell r="F285" t="str">
            <v>IV</v>
          </cell>
          <cell r="G285" t="str">
            <v>X</v>
          </cell>
          <cell r="H285">
            <v>1</v>
          </cell>
          <cell r="I285">
            <v>1</v>
          </cell>
          <cell r="K285">
            <v>0</v>
          </cell>
          <cell r="L285" t="str">
            <v>Technican</v>
          </cell>
          <cell r="O285">
            <v>0</v>
          </cell>
          <cell r="P285">
            <v>0</v>
          </cell>
          <cell r="Q285">
            <v>66.272727272727266</v>
          </cell>
          <cell r="R285">
            <v>69.586363636363629</v>
          </cell>
          <cell r="U285">
            <v>0</v>
          </cell>
          <cell r="V285">
            <v>0</v>
          </cell>
          <cell r="W285">
            <v>0</v>
          </cell>
          <cell r="AB285" t="str">
            <v>IV.X</v>
          </cell>
          <cell r="AC285" t="str">
            <v>1X</v>
          </cell>
          <cell r="AO285" t="str">
            <v/>
          </cell>
        </row>
        <row r="286">
          <cell r="H286" t="e">
            <v>#N/A</v>
          </cell>
          <cell r="I286" t="e">
            <v>#N/A</v>
          </cell>
          <cell r="AO286" t="str">
            <v/>
          </cell>
        </row>
        <row r="287">
          <cell r="A287" t="str">
            <v>Manpower</v>
          </cell>
          <cell r="F287" t="str">
            <v>IV</v>
          </cell>
          <cell r="G287" t="str">
            <v>X</v>
          </cell>
          <cell r="H287">
            <v>1</v>
          </cell>
          <cell r="I287">
            <v>1</v>
          </cell>
          <cell r="K287">
            <v>0.56666666666666665</v>
          </cell>
          <cell r="L287" t="str">
            <v>Employees</v>
          </cell>
          <cell r="O287">
            <v>18.607916666666664</v>
          </cell>
          <cell r="P287">
            <v>19.911250000000003</v>
          </cell>
          <cell r="Q287">
            <v>66.272727272727266</v>
          </cell>
          <cell r="R287">
            <v>69.586363636363629</v>
          </cell>
          <cell r="U287">
            <v>28.077789208962049</v>
          </cell>
          <cell r="V287">
            <v>30.04441015089164</v>
          </cell>
          <cell r="W287">
            <v>28.613723953230132</v>
          </cell>
          <cell r="AB287" t="str">
            <v>IV.X</v>
          </cell>
          <cell r="AC287" t="str">
            <v>1X</v>
          </cell>
          <cell r="AG287" t="str">
            <v>Pers</v>
          </cell>
          <cell r="AH287">
            <v>30.04441015089164</v>
          </cell>
          <cell r="AI287">
            <v>119.64195016003659</v>
          </cell>
          <cell r="AJ287" t="str">
            <v>Mas&amp;Pers</v>
          </cell>
          <cell r="AL287">
            <v>30.04441015089164</v>
          </cell>
          <cell r="AM287">
            <v>114.71164151806127</v>
          </cell>
          <cell r="AO287">
            <v>0</v>
          </cell>
        </row>
        <row r="288">
          <cell r="A288" t="str">
            <v>Mneu</v>
          </cell>
          <cell r="B288" t="e">
            <v>#VALUE!</v>
          </cell>
          <cell r="F288" t="str">
            <v>IV</v>
          </cell>
          <cell r="G288" t="str">
            <v>X</v>
          </cell>
          <cell r="H288">
            <v>1</v>
          </cell>
          <cell r="I288">
            <v>1</v>
          </cell>
          <cell r="J288" t="str">
            <v xml:space="preserve">Afa: 12 y; OEE: 81 % ; Takt: 15s; U: 5000 h/y; Invest: 0.65 Mio. Euro; </v>
          </cell>
          <cell r="K288">
            <v>16</v>
          </cell>
          <cell r="N288" t="str">
            <v>Set-up</v>
          </cell>
          <cell r="P288">
            <v>34.327725000000001</v>
          </cell>
          <cell r="Q288" t="str">
            <v>0.00</v>
          </cell>
          <cell r="U288">
            <v>0</v>
          </cell>
          <cell r="V288">
            <v>0</v>
          </cell>
          <cell r="W288">
            <v>0</v>
          </cell>
          <cell r="AB288" t="str">
            <v>IV.X</v>
          </cell>
          <cell r="AC288" t="str">
            <v>1X</v>
          </cell>
          <cell r="AO288" t="str">
            <v/>
          </cell>
        </row>
        <row r="289">
          <cell r="A289" t="str">
            <v>Zahnstange inkl. Spindel</v>
          </cell>
          <cell r="B289" t="e">
            <v>#VALUE!</v>
          </cell>
          <cell r="F289" t="str">
            <v>IV</v>
          </cell>
          <cell r="G289" t="str">
            <v>X</v>
          </cell>
          <cell r="H289">
            <v>1</v>
          </cell>
          <cell r="I289">
            <v>1</v>
          </cell>
          <cell r="J289" t="str">
            <v>WCC</v>
          </cell>
          <cell r="O289">
            <v>12.175000000000001</v>
          </cell>
          <cell r="P289">
            <v>34.327725000000001</v>
          </cell>
          <cell r="Q289">
            <v>194.4</v>
          </cell>
          <cell r="R289">
            <v>204.12</v>
          </cell>
          <cell r="U289">
            <v>6.2628600823045266</v>
          </cell>
          <cell r="V289">
            <v>17.65829475308642</v>
          </cell>
          <cell r="W289">
            <v>16.817423574368018</v>
          </cell>
          <cell r="AB289" t="str">
            <v>IV.X</v>
          </cell>
          <cell r="AC289" t="str">
            <v>1X</v>
          </cell>
          <cell r="AG289" t="str">
            <v>Mas</v>
          </cell>
          <cell r="AH289">
            <v>17.65829475308642</v>
          </cell>
          <cell r="AL289">
            <v>17.65829475308642</v>
          </cell>
          <cell r="AO289">
            <v>0</v>
          </cell>
        </row>
        <row r="290">
          <cell r="B290" t="str">
            <v>Departmental Cost Rate</v>
          </cell>
          <cell r="F290" t="str">
            <v>IV</v>
          </cell>
          <cell r="G290" t="str">
            <v>X</v>
          </cell>
          <cell r="H290">
            <v>1</v>
          </cell>
          <cell r="I290">
            <v>1</v>
          </cell>
          <cell r="J290" t="str">
            <v/>
          </cell>
          <cell r="N290" t="str">
            <v>Set-up</v>
          </cell>
          <cell r="O290">
            <v>32.837499999999999</v>
          </cell>
          <cell r="P290">
            <v>35.137500000000003</v>
          </cell>
          <cell r="Q290" t="str">
            <v>0.00</v>
          </cell>
          <cell r="U290">
            <v>0</v>
          </cell>
          <cell r="V290">
            <v>0</v>
          </cell>
          <cell r="W290" t="str">
            <v>0.00</v>
          </cell>
          <cell r="AB290" t="str">
            <v>IV.X</v>
          </cell>
          <cell r="AC290" t="str">
            <v>1X</v>
          </cell>
          <cell r="AO290" t="str">
            <v/>
          </cell>
        </row>
        <row r="291">
          <cell r="A291" t="str">
            <v>Worker</v>
          </cell>
          <cell r="F291" t="str">
            <v>IV</v>
          </cell>
          <cell r="G291" t="str">
            <v>X</v>
          </cell>
          <cell r="H291">
            <v>1</v>
          </cell>
          <cell r="I291">
            <v>1</v>
          </cell>
          <cell r="K291">
            <v>0</v>
          </cell>
          <cell r="L291" t="str">
            <v>Worker</v>
          </cell>
          <cell r="O291">
            <v>0</v>
          </cell>
          <cell r="P291">
            <v>0</v>
          </cell>
          <cell r="Q291">
            <v>194.4</v>
          </cell>
          <cell r="R291">
            <v>204.12</v>
          </cell>
          <cell r="U291">
            <v>0</v>
          </cell>
          <cell r="V291">
            <v>0</v>
          </cell>
          <cell r="W291">
            <v>0</v>
          </cell>
          <cell r="AB291" t="str">
            <v>IV.X</v>
          </cell>
          <cell r="AC291" t="str">
            <v>1X</v>
          </cell>
          <cell r="AO291" t="str">
            <v/>
          </cell>
        </row>
        <row r="292">
          <cell r="H292" t="e">
            <v>#N/A</v>
          </cell>
          <cell r="I292" t="e">
            <v>#N/A</v>
          </cell>
          <cell r="AO292" t="str">
            <v/>
          </cell>
        </row>
        <row r="293">
          <cell r="A293" t="str">
            <v>Technican</v>
          </cell>
          <cell r="F293" t="str">
            <v>IV</v>
          </cell>
          <cell r="G293" t="str">
            <v>X</v>
          </cell>
          <cell r="H293">
            <v>1</v>
          </cell>
          <cell r="I293">
            <v>1</v>
          </cell>
          <cell r="K293">
            <v>0</v>
          </cell>
          <cell r="L293" t="str">
            <v>Technican</v>
          </cell>
          <cell r="O293">
            <v>0</v>
          </cell>
          <cell r="P293">
            <v>0</v>
          </cell>
          <cell r="Q293">
            <v>194.4</v>
          </cell>
          <cell r="R293">
            <v>204.12</v>
          </cell>
          <cell r="U293">
            <v>0</v>
          </cell>
          <cell r="V293">
            <v>0</v>
          </cell>
          <cell r="W293">
            <v>0</v>
          </cell>
          <cell r="AB293" t="str">
            <v>IV.X</v>
          </cell>
          <cell r="AC293" t="str">
            <v>1X</v>
          </cell>
          <cell r="AO293" t="str">
            <v/>
          </cell>
        </row>
        <row r="294">
          <cell r="H294" t="e">
            <v>#N/A</v>
          </cell>
          <cell r="I294" t="e">
            <v>#N/A</v>
          </cell>
          <cell r="AO294" t="str">
            <v/>
          </cell>
        </row>
        <row r="295">
          <cell r="A295" t="str">
            <v>Manpower</v>
          </cell>
          <cell r="F295" t="str">
            <v>IV</v>
          </cell>
          <cell r="G295" t="str">
            <v>X</v>
          </cell>
          <cell r="H295">
            <v>1</v>
          </cell>
          <cell r="I295">
            <v>1</v>
          </cell>
          <cell r="K295">
            <v>0.56666666666666665</v>
          </cell>
          <cell r="L295" t="str">
            <v>Employees</v>
          </cell>
          <cell r="O295">
            <v>18.607916666666664</v>
          </cell>
          <cell r="P295">
            <v>19.911250000000003</v>
          </cell>
          <cell r="Q295">
            <v>194.4</v>
          </cell>
          <cell r="R295">
            <v>204.12</v>
          </cell>
          <cell r="U295">
            <v>9.5719735939643336</v>
          </cell>
          <cell r="V295">
            <v>10.24241255144033</v>
          </cell>
          <cell r="W295">
            <v>9.7546786204193623</v>
          </cell>
          <cell r="AB295" t="str">
            <v>IV.X</v>
          </cell>
          <cell r="AC295" t="str">
            <v>1X</v>
          </cell>
          <cell r="AG295" t="str">
            <v>Pers</v>
          </cell>
          <cell r="AH295">
            <v>10.24241255144033</v>
          </cell>
          <cell r="AI295">
            <v>27.900707304526748</v>
          </cell>
          <cell r="AJ295" t="str">
            <v>Mas&amp;Pers</v>
          </cell>
          <cell r="AL295">
            <v>10.24241255144033</v>
          </cell>
          <cell r="AM295">
            <v>27.900707304526748</v>
          </cell>
          <cell r="AO295">
            <v>0</v>
          </cell>
        </row>
        <row r="296">
          <cell r="A296" t="str">
            <v>Mneu</v>
          </cell>
          <cell r="B296" t="e">
            <v>#VALUE!</v>
          </cell>
          <cell r="F296" t="str">
            <v>IV</v>
          </cell>
          <cell r="G296" t="str">
            <v>X</v>
          </cell>
          <cell r="H296">
            <v>1</v>
          </cell>
          <cell r="I296">
            <v>1</v>
          </cell>
          <cell r="J296" t="str">
            <v xml:space="preserve">Afa: 12 y; OEE: 90 % ; Takt: 7s; U: 5000 h/y; Invest: 0.535 Mio. Euro; </v>
          </cell>
          <cell r="K296">
            <v>17</v>
          </cell>
          <cell r="N296" t="str">
            <v>Set-up</v>
          </cell>
          <cell r="P296">
            <v>45.041274999999999</v>
          </cell>
          <cell r="Q296" t="str">
            <v>0.00</v>
          </cell>
          <cell r="U296">
            <v>0</v>
          </cell>
          <cell r="V296">
            <v>0</v>
          </cell>
          <cell r="W296">
            <v>0</v>
          </cell>
          <cell r="AB296" t="str">
            <v>IV.X</v>
          </cell>
          <cell r="AC296" t="str">
            <v>1X</v>
          </cell>
          <cell r="AO296" t="str">
            <v/>
          </cell>
        </row>
        <row r="297">
          <cell r="A297" t="str">
            <v>Zahnstange inkl. Spindel</v>
          </cell>
          <cell r="B297" t="e">
            <v>#VALUE!</v>
          </cell>
          <cell r="F297" t="str">
            <v>IV</v>
          </cell>
          <cell r="G297" t="str">
            <v>X</v>
          </cell>
          <cell r="H297">
            <v>1</v>
          </cell>
          <cell r="I297">
            <v>1</v>
          </cell>
          <cell r="J297" t="str">
            <v>WCC</v>
          </cell>
          <cell r="O297">
            <v>14.675000000000001</v>
          </cell>
          <cell r="P297">
            <v>45.041274999999999</v>
          </cell>
          <cell r="Q297">
            <v>460.35805626598466</v>
          </cell>
          <cell r="R297">
            <v>483.37595907928392</v>
          </cell>
          <cell r="U297">
            <v>3.1877361111111111</v>
          </cell>
          <cell r="V297">
            <v>9.7839658472222215</v>
          </cell>
          <cell r="W297">
            <v>9.318062711640211</v>
          </cell>
          <cell r="AB297" t="str">
            <v>IV.X</v>
          </cell>
          <cell r="AC297" t="str">
            <v>1X</v>
          </cell>
          <cell r="AG297" t="str">
            <v>Mas</v>
          </cell>
          <cell r="AH297">
            <v>9.7839658472222215</v>
          </cell>
          <cell r="AL297">
            <v>9.7839658472222215</v>
          </cell>
          <cell r="AO297">
            <v>0</v>
          </cell>
        </row>
        <row r="298">
          <cell r="B298" t="str">
            <v>Departmental Cost Rate</v>
          </cell>
          <cell r="F298" t="str">
            <v>IV</v>
          </cell>
          <cell r="G298" t="str">
            <v>X</v>
          </cell>
          <cell r="H298">
            <v>1</v>
          </cell>
          <cell r="I298">
            <v>1</v>
          </cell>
          <cell r="J298" t="str">
            <v/>
          </cell>
          <cell r="N298" t="str">
            <v>Set-up</v>
          </cell>
          <cell r="O298">
            <v>32.837499999999999</v>
          </cell>
          <cell r="P298">
            <v>35.137500000000003</v>
          </cell>
          <cell r="Q298" t="str">
            <v>0.00</v>
          </cell>
          <cell r="U298">
            <v>0</v>
          </cell>
          <cell r="V298">
            <v>0</v>
          </cell>
          <cell r="W298" t="str">
            <v>0.00</v>
          </cell>
          <cell r="AB298" t="str">
            <v>IV.X</v>
          </cell>
          <cell r="AC298" t="str">
            <v>1X</v>
          </cell>
          <cell r="AO298" t="str">
            <v/>
          </cell>
        </row>
        <row r="299">
          <cell r="A299" t="str">
            <v>Worker</v>
          </cell>
          <cell r="F299" t="str">
            <v>IV</v>
          </cell>
          <cell r="G299" t="str">
            <v>X</v>
          </cell>
          <cell r="H299">
            <v>1</v>
          </cell>
          <cell r="I299">
            <v>1</v>
          </cell>
          <cell r="K299">
            <v>0</v>
          </cell>
          <cell r="L299" t="str">
            <v>Worker</v>
          </cell>
          <cell r="O299">
            <v>0</v>
          </cell>
          <cell r="P299">
            <v>0</v>
          </cell>
          <cell r="Q299">
            <v>460.35805626598466</v>
          </cell>
          <cell r="R299">
            <v>483.37595907928392</v>
          </cell>
          <cell r="U299">
            <v>0</v>
          </cell>
          <cell r="V299">
            <v>0</v>
          </cell>
          <cell r="W299">
            <v>0</v>
          </cell>
          <cell r="AB299" t="str">
            <v>IV.X</v>
          </cell>
          <cell r="AC299" t="str">
            <v>1X</v>
          </cell>
          <cell r="AO299" t="str">
            <v/>
          </cell>
        </row>
        <row r="300">
          <cell r="H300" t="e">
            <v>#N/A</v>
          </cell>
          <cell r="I300" t="e">
            <v>#N/A</v>
          </cell>
          <cell r="AO300" t="str">
            <v/>
          </cell>
        </row>
        <row r="301">
          <cell r="A301" t="str">
            <v>Technican</v>
          </cell>
          <cell r="F301" t="str">
            <v>IV</v>
          </cell>
          <cell r="G301" t="str">
            <v>X</v>
          </cell>
          <cell r="H301">
            <v>1</v>
          </cell>
          <cell r="I301">
            <v>1</v>
          </cell>
          <cell r="K301">
            <v>0</v>
          </cell>
          <cell r="L301" t="str">
            <v>Technican</v>
          </cell>
          <cell r="O301">
            <v>0</v>
          </cell>
          <cell r="P301">
            <v>0</v>
          </cell>
          <cell r="Q301">
            <v>460.35805626598466</v>
          </cell>
          <cell r="R301">
            <v>483.37595907928392</v>
          </cell>
          <cell r="U301">
            <v>0</v>
          </cell>
          <cell r="V301">
            <v>0</v>
          </cell>
          <cell r="W301">
            <v>0</v>
          </cell>
          <cell r="AB301" t="str">
            <v>IV.X</v>
          </cell>
          <cell r="AC301" t="str">
            <v>1X</v>
          </cell>
          <cell r="AO301" t="str">
            <v/>
          </cell>
        </row>
        <row r="302">
          <cell r="H302" t="e">
            <v>#N/A</v>
          </cell>
          <cell r="I302" t="e">
            <v>#N/A</v>
          </cell>
          <cell r="AO302" t="str">
            <v/>
          </cell>
        </row>
        <row r="303">
          <cell r="A303" t="str">
            <v>Manpower</v>
          </cell>
          <cell r="F303" t="str">
            <v>IV</v>
          </cell>
          <cell r="G303" t="str">
            <v>X</v>
          </cell>
          <cell r="H303">
            <v>1</v>
          </cell>
          <cell r="I303">
            <v>1</v>
          </cell>
          <cell r="K303">
            <v>6.6666666666666666E-2</v>
          </cell>
          <cell r="L303" t="str">
            <v>Employees</v>
          </cell>
          <cell r="O303">
            <v>2.1891666666666665</v>
          </cell>
          <cell r="P303">
            <v>2.3425000000000002</v>
          </cell>
          <cell r="Q303">
            <v>460.35805626598466</v>
          </cell>
          <cell r="R303">
            <v>483.37595907928392</v>
          </cell>
          <cell r="U303">
            <v>0.47553564814814808</v>
          </cell>
          <cell r="V303">
            <v>0.50884305555555553</v>
          </cell>
          <cell r="W303">
            <v>0.48461243386243386</v>
          </cell>
          <cell r="AB303" t="str">
            <v>IV.X</v>
          </cell>
          <cell r="AC303" t="str">
            <v>1X</v>
          </cell>
          <cell r="AG303" t="str">
            <v>Pers</v>
          </cell>
          <cell r="AH303">
            <v>0.50884305555555553</v>
          </cell>
          <cell r="AI303">
            <v>10.292808902777777</v>
          </cell>
          <cell r="AJ303" t="str">
            <v>Mas&amp;Pers</v>
          </cell>
          <cell r="AL303">
            <v>0.50884305555555553</v>
          </cell>
          <cell r="AM303">
            <v>10.292808902777777</v>
          </cell>
          <cell r="AO303">
            <v>0</v>
          </cell>
        </row>
        <row r="304">
          <cell r="A304" t="str">
            <v>Mneu</v>
          </cell>
          <cell r="B304" t="e">
            <v>#VALUE!</v>
          </cell>
          <cell r="F304" t="str">
            <v>V</v>
          </cell>
          <cell r="G304" t="str">
            <v>X</v>
          </cell>
          <cell r="H304">
            <v>1</v>
          </cell>
          <cell r="I304">
            <v>2</v>
          </cell>
          <cell r="J304" t="str">
            <v>Afa: 12 y; OEE: 81 % ; Takt: 66s; U: 5000 h/y; Invest: 1.30131 Mio. Euro; 9TEuro add. invest</v>
          </cell>
          <cell r="K304">
            <v>18</v>
          </cell>
          <cell r="N304" t="str">
            <v>Set-up</v>
          </cell>
          <cell r="P304">
            <v>72.753462499999998</v>
          </cell>
          <cell r="Q304" t="str">
            <v>0.00</v>
          </cell>
          <cell r="U304">
            <v>0</v>
          </cell>
          <cell r="V304">
            <v>0</v>
          </cell>
          <cell r="W304">
            <v>0</v>
          </cell>
          <cell r="AB304" t="str">
            <v>V.X</v>
          </cell>
          <cell r="AC304" t="str">
            <v>1X</v>
          </cell>
          <cell r="AO304" t="str">
            <v/>
          </cell>
        </row>
        <row r="305">
          <cell r="A305" t="str">
            <v>KMK+KGT Montage</v>
          </cell>
          <cell r="B305" t="e">
            <v>#VALUE!</v>
          </cell>
          <cell r="F305" t="str">
            <v>V</v>
          </cell>
          <cell r="G305" t="str">
            <v>X</v>
          </cell>
          <cell r="H305">
            <v>1</v>
          </cell>
          <cell r="I305">
            <v>2</v>
          </cell>
          <cell r="J305" t="str">
            <v>WCC</v>
          </cell>
          <cell r="O305">
            <v>27.625</v>
          </cell>
          <cell r="P305">
            <v>72.753462499999998</v>
          </cell>
          <cell r="Q305">
            <v>44.26229508196721</v>
          </cell>
          <cell r="R305">
            <v>46.475409836065573</v>
          </cell>
          <cell r="U305">
            <v>62.412037037037045</v>
          </cell>
          <cell r="V305">
            <v>164.36893379629632</v>
          </cell>
          <cell r="W305">
            <v>156.54184171075838</v>
          </cell>
          <cell r="AB305" t="str">
            <v>V.X</v>
          </cell>
          <cell r="AC305" t="str">
            <v>1X</v>
          </cell>
          <cell r="AG305" t="str">
            <v>Mas</v>
          </cell>
          <cell r="AH305">
            <v>164.36893379629632</v>
          </cell>
          <cell r="AL305">
            <v>164.36893379629632</v>
          </cell>
          <cell r="AO305">
            <v>0</v>
          </cell>
        </row>
        <row r="306">
          <cell r="B306" t="str">
            <v>Departmental Cost Rate</v>
          </cell>
          <cell r="F306" t="str">
            <v>V</v>
          </cell>
          <cell r="G306" t="str">
            <v>X</v>
          </cell>
          <cell r="H306">
            <v>1</v>
          </cell>
          <cell r="I306">
            <v>2</v>
          </cell>
          <cell r="J306" t="str">
            <v/>
          </cell>
          <cell r="N306" t="str">
            <v>Set-up</v>
          </cell>
          <cell r="O306">
            <v>32.837499999999999</v>
          </cell>
          <cell r="P306">
            <v>35.137500000000003</v>
          </cell>
          <cell r="Q306" t="str">
            <v>0.00</v>
          </cell>
          <cell r="U306">
            <v>0</v>
          </cell>
          <cell r="V306">
            <v>0</v>
          </cell>
          <cell r="W306" t="str">
            <v>0.00</v>
          </cell>
          <cell r="AB306" t="str">
            <v>V.X</v>
          </cell>
          <cell r="AC306" t="str">
            <v>1X</v>
          </cell>
          <cell r="AO306" t="str">
            <v/>
          </cell>
        </row>
        <row r="307">
          <cell r="A307" t="str">
            <v>Worker</v>
          </cell>
          <cell r="F307" t="str">
            <v>V</v>
          </cell>
          <cell r="G307" t="str">
            <v>X</v>
          </cell>
          <cell r="H307">
            <v>1</v>
          </cell>
          <cell r="I307">
            <v>2</v>
          </cell>
          <cell r="K307">
            <v>0</v>
          </cell>
          <cell r="L307" t="str">
            <v>Worker</v>
          </cell>
          <cell r="O307">
            <v>0</v>
          </cell>
          <cell r="P307">
            <v>0</v>
          </cell>
          <cell r="Q307">
            <v>44.26229508196721</v>
          </cell>
          <cell r="R307">
            <v>46.475409836065573</v>
          </cell>
          <cell r="U307">
            <v>0</v>
          </cell>
          <cell r="V307">
            <v>0</v>
          </cell>
          <cell r="W307">
            <v>0</v>
          </cell>
          <cell r="AB307" t="str">
            <v>V.X</v>
          </cell>
          <cell r="AC307" t="str">
            <v>1X</v>
          </cell>
          <cell r="AO307" t="str">
            <v/>
          </cell>
        </row>
        <row r="308">
          <cell r="H308" t="e">
            <v>#N/A</v>
          </cell>
          <cell r="I308" t="e">
            <v>#N/A</v>
          </cell>
          <cell r="AO308" t="str">
            <v/>
          </cell>
        </row>
        <row r="309">
          <cell r="A309" t="str">
            <v>Technican</v>
          </cell>
          <cell r="F309" t="str">
            <v>V</v>
          </cell>
          <cell r="G309" t="str">
            <v>X</v>
          </cell>
          <cell r="H309">
            <v>1</v>
          </cell>
          <cell r="I309">
            <v>2</v>
          </cell>
          <cell r="K309">
            <v>0</v>
          </cell>
          <cell r="L309" t="str">
            <v>Technican</v>
          </cell>
          <cell r="O309">
            <v>0</v>
          </cell>
          <cell r="P309">
            <v>0</v>
          </cell>
          <cell r="Q309">
            <v>44.26229508196721</v>
          </cell>
          <cell r="R309">
            <v>46.475409836065573</v>
          </cell>
          <cell r="U309">
            <v>0</v>
          </cell>
          <cell r="V309">
            <v>0</v>
          </cell>
          <cell r="W309">
            <v>0</v>
          </cell>
          <cell r="AB309" t="str">
            <v>V.X</v>
          </cell>
          <cell r="AC309" t="str">
            <v>1X</v>
          </cell>
          <cell r="AO309" t="str">
            <v/>
          </cell>
        </row>
        <row r="310">
          <cell r="H310" t="e">
            <v>#N/A</v>
          </cell>
          <cell r="I310" t="e">
            <v>#N/A</v>
          </cell>
          <cell r="AO310" t="str">
            <v/>
          </cell>
        </row>
        <row r="311">
          <cell r="A311" t="str">
            <v>Manpower</v>
          </cell>
          <cell r="F311" t="str">
            <v>V</v>
          </cell>
          <cell r="G311" t="str">
            <v>X</v>
          </cell>
          <cell r="H311">
            <v>1</v>
          </cell>
          <cell r="I311">
            <v>2</v>
          </cell>
          <cell r="K311">
            <v>0.81666666666666665</v>
          </cell>
          <cell r="L311" t="str">
            <v>Employees</v>
          </cell>
          <cell r="O311">
            <v>26.817291666666666</v>
          </cell>
          <cell r="P311">
            <v>28.695625000000003</v>
          </cell>
          <cell r="Q311">
            <v>44.26229508196721</v>
          </cell>
          <cell r="R311">
            <v>46.475409836065573</v>
          </cell>
          <cell r="U311">
            <v>60.587214506172842</v>
          </cell>
          <cell r="V311">
            <v>64.83085648148149</v>
          </cell>
          <cell r="W311">
            <v>61.743672839506182</v>
          </cell>
          <cell r="AB311" t="str">
            <v>V.X</v>
          </cell>
          <cell r="AC311" t="str">
            <v>1X</v>
          </cell>
          <cell r="AG311" t="str">
            <v>Pers</v>
          </cell>
          <cell r="AH311">
            <v>64.83085648148149</v>
          </cell>
          <cell r="AI311">
            <v>229.19979027777782</v>
          </cell>
          <cell r="AJ311" t="str">
            <v>Mas&amp;Pers</v>
          </cell>
          <cell r="AL311">
            <v>64.83085648148149</v>
          </cell>
          <cell r="AM311">
            <v>229.19979027777782</v>
          </cell>
          <cell r="AO311">
            <v>0</v>
          </cell>
        </row>
        <row r="312">
          <cell r="A312" t="str">
            <v>Mneu</v>
          </cell>
          <cell r="B312" t="e">
            <v>#VALUE!</v>
          </cell>
          <cell r="F312" t="str">
            <v>V</v>
          </cell>
          <cell r="G312" t="str">
            <v>X</v>
          </cell>
          <cell r="H312">
            <v>1</v>
          </cell>
          <cell r="I312">
            <v>2</v>
          </cell>
          <cell r="J312" t="str">
            <v>Afa: 20 y; OEE: 81 % ; Takt: 10s; U: 5000 h/y; Invest: 1.16 Mio. Euro; 80TEuro add. invest</v>
          </cell>
          <cell r="K312">
            <v>19</v>
          </cell>
          <cell r="N312" t="str">
            <v>Set-up</v>
          </cell>
          <cell r="P312">
            <v>93.437524999999994</v>
          </cell>
          <cell r="Q312" t="str">
            <v>0.00</v>
          </cell>
          <cell r="U312">
            <v>0</v>
          </cell>
          <cell r="V312">
            <v>0</v>
          </cell>
          <cell r="W312">
            <v>0</v>
          </cell>
          <cell r="AB312" t="str">
            <v>V.X</v>
          </cell>
          <cell r="AC312" t="str">
            <v>1X</v>
          </cell>
          <cell r="AO312" t="str">
            <v/>
          </cell>
        </row>
        <row r="313">
          <cell r="A313" t="str">
            <v>KMK+KGT Montage</v>
          </cell>
          <cell r="B313" t="e">
            <v>#VALUE!</v>
          </cell>
          <cell r="F313" t="str">
            <v>V</v>
          </cell>
          <cell r="G313" t="str">
            <v>X</v>
          </cell>
          <cell r="H313">
            <v>1</v>
          </cell>
          <cell r="I313">
            <v>2</v>
          </cell>
          <cell r="J313" t="str">
            <v>WCC</v>
          </cell>
          <cell r="O313">
            <v>43.662500000000001</v>
          </cell>
          <cell r="P313">
            <v>93.437524999999994</v>
          </cell>
          <cell r="Q313">
            <v>291.60000000000002</v>
          </cell>
          <cell r="R313">
            <v>306.18000000000006</v>
          </cell>
          <cell r="U313">
            <v>14.973422496570645</v>
          </cell>
          <cell r="V313">
            <v>32.043046982167354</v>
          </cell>
          <cell r="W313">
            <v>30.517187602064137</v>
          </cell>
          <cell r="AB313" t="str">
            <v>V.X</v>
          </cell>
          <cell r="AC313" t="str">
            <v>1X</v>
          </cell>
          <cell r="AG313" t="str">
            <v>Mas</v>
          </cell>
          <cell r="AH313">
            <v>32.043046982167354</v>
          </cell>
          <cell r="AL313">
            <v>32.043046982167354</v>
          </cell>
          <cell r="AO313">
            <v>0</v>
          </cell>
        </row>
        <row r="314">
          <cell r="B314" t="str">
            <v>Departmental Cost Rate</v>
          </cell>
          <cell r="F314" t="str">
            <v>V</v>
          </cell>
          <cell r="G314" t="str">
            <v>X</v>
          </cell>
          <cell r="H314">
            <v>1</v>
          </cell>
          <cell r="I314">
            <v>2</v>
          </cell>
          <cell r="J314" t="str">
            <v/>
          </cell>
          <cell r="N314" t="str">
            <v>Set-up</v>
          </cell>
          <cell r="O314">
            <v>32.837499999999999</v>
          </cell>
          <cell r="P314">
            <v>35.137500000000003</v>
          </cell>
          <cell r="Q314" t="str">
            <v>0.00</v>
          </cell>
          <cell r="U314">
            <v>0</v>
          </cell>
          <cell r="V314">
            <v>0</v>
          </cell>
          <cell r="W314" t="str">
            <v>0.00</v>
          </cell>
          <cell r="AB314" t="str">
            <v>V.X</v>
          </cell>
          <cell r="AC314" t="str">
            <v>1X</v>
          </cell>
          <cell r="AO314" t="str">
            <v/>
          </cell>
        </row>
        <row r="315">
          <cell r="A315" t="str">
            <v>Worker</v>
          </cell>
          <cell r="F315" t="str">
            <v>V</v>
          </cell>
          <cell r="G315" t="str">
            <v>X</v>
          </cell>
          <cell r="H315">
            <v>1</v>
          </cell>
          <cell r="I315">
            <v>2</v>
          </cell>
          <cell r="K315">
            <v>0</v>
          </cell>
          <cell r="L315" t="str">
            <v>Worker</v>
          </cell>
          <cell r="O315">
            <v>0</v>
          </cell>
          <cell r="P315">
            <v>0</v>
          </cell>
          <cell r="Q315">
            <v>291.60000000000002</v>
          </cell>
          <cell r="R315">
            <v>306.18000000000006</v>
          </cell>
          <cell r="U315">
            <v>0</v>
          </cell>
          <cell r="V315">
            <v>0</v>
          </cell>
          <cell r="W315">
            <v>0</v>
          </cell>
          <cell r="AB315" t="str">
            <v>V.X</v>
          </cell>
          <cell r="AC315" t="str">
            <v>1X</v>
          </cell>
          <cell r="AO315" t="str">
            <v/>
          </cell>
        </row>
        <row r="316">
          <cell r="H316" t="e">
            <v>#N/A</v>
          </cell>
          <cell r="I316" t="e">
            <v>#N/A</v>
          </cell>
          <cell r="AO316" t="str">
            <v/>
          </cell>
        </row>
        <row r="317">
          <cell r="A317" t="str">
            <v>Technican</v>
          </cell>
          <cell r="F317" t="str">
            <v>V</v>
          </cell>
          <cell r="G317" t="str">
            <v>X</v>
          </cell>
          <cell r="H317">
            <v>1</v>
          </cell>
          <cell r="I317">
            <v>2</v>
          </cell>
          <cell r="K317">
            <v>0</v>
          </cell>
          <cell r="L317" t="str">
            <v>Technican</v>
          </cell>
          <cell r="O317">
            <v>0</v>
          </cell>
          <cell r="P317">
            <v>0</v>
          </cell>
          <cell r="Q317">
            <v>291.60000000000002</v>
          </cell>
          <cell r="R317">
            <v>306.18000000000006</v>
          </cell>
          <cell r="U317">
            <v>0</v>
          </cell>
          <cell r="V317">
            <v>0</v>
          </cell>
          <cell r="W317">
            <v>0</v>
          </cell>
          <cell r="AB317" t="str">
            <v>V.X</v>
          </cell>
          <cell r="AC317" t="str">
            <v>1X</v>
          </cell>
          <cell r="AO317" t="str">
            <v/>
          </cell>
        </row>
        <row r="318">
          <cell r="H318" t="e">
            <v>#N/A</v>
          </cell>
          <cell r="I318" t="e">
            <v>#N/A</v>
          </cell>
          <cell r="AO318" t="str">
            <v/>
          </cell>
        </row>
        <row r="319">
          <cell r="A319" t="str">
            <v>Manpower</v>
          </cell>
          <cell r="F319" t="str">
            <v>V</v>
          </cell>
          <cell r="G319" t="str">
            <v>X</v>
          </cell>
          <cell r="H319">
            <v>1</v>
          </cell>
          <cell r="I319">
            <v>2</v>
          </cell>
          <cell r="K319">
            <v>0.31666666666666665</v>
          </cell>
          <cell r="L319" t="str">
            <v>Employees</v>
          </cell>
          <cell r="O319">
            <v>10.398541666666667</v>
          </cell>
          <cell r="P319">
            <v>11.126875</v>
          </cell>
          <cell r="Q319">
            <v>291.60000000000002</v>
          </cell>
          <cell r="R319">
            <v>306.18000000000006</v>
          </cell>
          <cell r="U319">
            <v>3.5660293781435759</v>
          </cell>
          <cell r="V319">
            <v>3.815800754458162</v>
          </cell>
          <cell r="W319">
            <v>3.6340959566268203</v>
          </cell>
          <cell r="AB319" t="str">
            <v>V.X</v>
          </cell>
          <cell r="AC319" t="str">
            <v>1X</v>
          </cell>
          <cell r="AG319" t="str">
            <v>Pers</v>
          </cell>
          <cell r="AH319">
            <v>3.815800754458162</v>
          </cell>
          <cell r="AI319">
            <v>35.858847736625513</v>
          </cell>
          <cell r="AJ319" t="str">
            <v>Mas&amp;Pers</v>
          </cell>
          <cell r="AL319">
            <v>3.815800754458162</v>
          </cell>
          <cell r="AM319">
            <v>35.858847736625513</v>
          </cell>
          <cell r="AO319">
            <v>0</v>
          </cell>
        </row>
        <row r="320">
          <cell r="A320" t="str">
            <v>Mneu</v>
          </cell>
          <cell r="B320" t="e">
            <v>#VALUE!</v>
          </cell>
          <cell r="F320" t="str">
            <v>V</v>
          </cell>
          <cell r="G320" t="str">
            <v>X</v>
          </cell>
          <cell r="H320">
            <v>1</v>
          </cell>
          <cell r="I320">
            <v>2</v>
          </cell>
          <cell r="J320" t="str">
            <v>Afa: 12 y; OEE: 81 % ; Takt: 24s; U: 5000 h/y; Invest: 0.768 Mio. Euro; 15TEuro add. invest</v>
          </cell>
          <cell r="K320">
            <v>20</v>
          </cell>
          <cell r="N320" t="str">
            <v>Set-up</v>
          </cell>
          <cell r="P320">
            <v>45.266000000000005</v>
          </cell>
          <cell r="Q320" t="str">
            <v>0.00</v>
          </cell>
          <cell r="U320">
            <v>0</v>
          </cell>
          <cell r="V320">
            <v>0</v>
          </cell>
          <cell r="W320">
            <v>0</v>
          </cell>
          <cell r="AB320" t="str">
            <v>V.X</v>
          </cell>
          <cell r="AC320" t="str">
            <v>1X</v>
          </cell>
          <cell r="AO320" t="str">
            <v/>
          </cell>
        </row>
        <row r="321">
          <cell r="A321" t="str">
            <v>KMK+KGT Montage</v>
          </cell>
          <cell r="B321" t="e">
            <v>#VALUE!</v>
          </cell>
          <cell r="F321" t="str">
            <v>V</v>
          </cell>
          <cell r="G321" t="str">
            <v>X</v>
          </cell>
          <cell r="H321">
            <v>1</v>
          </cell>
          <cell r="I321">
            <v>2</v>
          </cell>
          <cell r="J321" t="str">
            <v>WCC</v>
          </cell>
          <cell r="O321">
            <v>17.162500000000001</v>
          </cell>
          <cell r="P321">
            <v>45.266000000000005</v>
          </cell>
          <cell r="Q321">
            <v>124.08510638297874</v>
          </cell>
          <cell r="R321">
            <v>130.28936170212768</v>
          </cell>
          <cell r="U321">
            <v>13.831232853223593</v>
          </cell>
          <cell r="V321">
            <v>36.47980109739369</v>
          </cell>
          <cell r="W321">
            <v>34.742667711803513</v>
          </cell>
          <cell r="AB321" t="str">
            <v>V.X</v>
          </cell>
          <cell r="AC321" t="str">
            <v>1X</v>
          </cell>
          <cell r="AG321" t="str">
            <v>Mas</v>
          </cell>
          <cell r="AH321">
            <v>36.47980109739369</v>
          </cell>
          <cell r="AL321">
            <v>42.611096965020565</v>
          </cell>
          <cell r="AO321">
            <v>-6.131295867626875</v>
          </cell>
        </row>
        <row r="322">
          <cell r="B322" t="str">
            <v>Departmental Cost Rate</v>
          </cell>
          <cell r="F322" t="str">
            <v>V</v>
          </cell>
          <cell r="G322" t="str">
            <v>X</v>
          </cell>
          <cell r="H322">
            <v>1</v>
          </cell>
          <cell r="I322">
            <v>2</v>
          </cell>
          <cell r="J322" t="str">
            <v/>
          </cell>
          <cell r="N322" t="str">
            <v>Set-up</v>
          </cell>
          <cell r="O322">
            <v>32.837499999999999</v>
          </cell>
          <cell r="P322">
            <v>35.137500000000003</v>
          </cell>
          <cell r="Q322" t="str">
            <v>0.00</v>
          </cell>
          <cell r="U322">
            <v>0</v>
          </cell>
          <cell r="V322">
            <v>0</v>
          </cell>
          <cell r="W322" t="str">
            <v>0.00</v>
          </cell>
          <cell r="AB322" t="str">
            <v>V.X</v>
          </cell>
          <cell r="AC322" t="str">
            <v>1X</v>
          </cell>
          <cell r="AO322" t="str">
            <v/>
          </cell>
        </row>
        <row r="323">
          <cell r="A323" t="str">
            <v>Worker</v>
          </cell>
          <cell r="F323" t="str">
            <v>V</v>
          </cell>
          <cell r="G323" t="str">
            <v>X</v>
          </cell>
          <cell r="H323">
            <v>1</v>
          </cell>
          <cell r="I323">
            <v>2</v>
          </cell>
          <cell r="K323">
            <v>0</v>
          </cell>
          <cell r="L323" t="str">
            <v>Worker</v>
          </cell>
          <cell r="O323">
            <v>0</v>
          </cell>
          <cell r="P323">
            <v>0</v>
          </cell>
          <cell r="Q323">
            <v>124.08510638297874</v>
          </cell>
          <cell r="R323">
            <v>130.28936170212768</v>
          </cell>
          <cell r="U323">
            <v>0</v>
          </cell>
          <cell r="V323">
            <v>0</v>
          </cell>
          <cell r="W323">
            <v>0</v>
          </cell>
          <cell r="AB323" t="str">
            <v>V.X</v>
          </cell>
          <cell r="AC323" t="str">
            <v>1X</v>
          </cell>
          <cell r="AO323" t="str">
            <v/>
          </cell>
        </row>
        <row r="324">
          <cell r="H324" t="e">
            <v>#N/A</v>
          </cell>
          <cell r="I324" t="e">
            <v>#N/A</v>
          </cell>
          <cell r="AO324" t="str">
            <v/>
          </cell>
        </row>
        <row r="325">
          <cell r="A325" t="str">
            <v>Technican</v>
          </cell>
          <cell r="F325" t="str">
            <v>V</v>
          </cell>
          <cell r="G325" t="str">
            <v>X</v>
          </cell>
          <cell r="H325">
            <v>1</v>
          </cell>
          <cell r="I325">
            <v>2</v>
          </cell>
          <cell r="K325">
            <v>0</v>
          </cell>
          <cell r="L325" t="str">
            <v>Technican</v>
          </cell>
          <cell r="O325">
            <v>0</v>
          </cell>
          <cell r="P325">
            <v>0</v>
          </cell>
          <cell r="Q325">
            <v>124.08510638297874</v>
          </cell>
          <cell r="R325">
            <v>130.28936170212768</v>
          </cell>
          <cell r="U325">
            <v>0</v>
          </cell>
          <cell r="V325">
            <v>0</v>
          </cell>
          <cell r="W325">
            <v>0</v>
          </cell>
          <cell r="AB325" t="str">
            <v>V.X</v>
          </cell>
          <cell r="AC325" t="str">
            <v>1X</v>
          </cell>
          <cell r="AO325" t="str">
            <v/>
          </cell>
        </row>
        <row r="326">
          <cell r="H326" t="e">
            <v>#N/A</v>
          </cell>
          <cell r="I326" t="e">
            <v>#N/A</v>
          </cell>
          <cell r="AO326" t="str">
            <v/>
          </cell>
        </row>
        <row r="327">
          <cell r="A327" t="str">
            <v>Manpower</v>
          </cell>
          <cell r="F327" t="str">
            <v>V</v>
          </cell>
          <cell r="G327" t="str">
            <v>X</v>
          </cell>
          <cell r="H327">
            <v>1</v>
          </cell>
          <cell r="I327">
            <v>2</v>
          </cell>
          <cell r="K327">
            <v>0.39666666666666667</v>
          </cell>
          <cell r="L327" t="str">
            <v>Employees</v>
          </cell>
          <cell r="O327">
            <v>13.025541666666665</v>
          </cell>
          <cell r="P327">
            <v>13.937875000000002</v>
          </cell>
          <cell r="Q327">
            <v>124.08510638297874</v>
          </cell>
          <cell r="R327">
            <v>130.28936170212768</v>
          </cell>
          <cell r="U327">
            <v>10.497264374714218</v>
          </cell>
          <cell r="V327">
            <v>11.232512431412895</v>
          </cell>
          <cell r="W327">
            <v>10.6976308870599</v>
          </cell>
          <cell r="AB327" t="str">
            <v>V.X</v>
          </cell>
          <cell r="AC327" t="str">
            <v>1X</v>
          </cell>
          <cell r="AG327" t="str">
            <v>Pers</v>
          </cell>
          <cell r="AH327">
            <v>11.232512431412895</v>
          </cell>
          <cell r="AI327">
            <v>47.712313528806582</v>
          </cell>
          <cell r="AJ327" t="str">
            <v>Mas&amp;Pers</v>
          </cell>
          <cell r="AL327">
            <v>11.232512431412895</v>
          </cell>
          <cell r="AM327">
            <v>53.843609396433457</v>
          </cell>
          <cell r="AO327">
            <v>0</v>
          </cell>
        </row>
        <row r="328">
          <cell r="A328" t="str">
            <v>Mneu</v>
          </cell>
          <cell r="B328" t="e">
            <v>#VALUE!</v>
          </cell>
          <cell r="F328" t="str">
            <v>V</v>
          </cell>
          <cell r="G328" t="str">
            <v>X</v>
          </cell>
          <cell r="H328">
            <v>1</v>
          </cell>
          <cell r="I328">
            <v>2</v>
          </cell>
          <cell r="J328" t="str">
            <v>Afa: 12 y; OEE: 81 % ; Takt: 29s; U: 5000 h/y; Invest: 1.67527 Mio. Euro; 30TEuro add. invest</v>
          </cell>
          <cell r="K328">
            <v>21</v>
          </cell>
          <cell r="N328" t="str">
            <v>Set-up</v>
          </cell>
          <cell r="P328">
            <v>88.125487499999991</v>
          </cell>
          <cell r="Q328" t="str">
            <v>0.00</v>
          </cell>
          <cell r="U328">
            <v>0</v>
          </cell>
          <cell r="V328">
            <v>0</v>
          </cell>
          <cell r="W328">
            <v>0</v>
          </cell>
          <cell r="AB328" t="str">
            <v>V.X</v>
          </cell>
          <cell r="AC328" t="str">
            <v>1X</v>
          </cell>
          <cell r="AO328" t="str">
            <v/>
          </cell>
        </row>
        <row r="329">
          <cell r="A329" t="str">
            <v>KMK+KGT Montage</v>
          </cell>
          <cell r="B329" t="e">
            <v>#VALUE!</v>
          </cell>
          <cell r="F329" t="str">
            <v>V</v>
          </cell>
          <cell r="G329" t="str">
            <v>X</v>
          </cell>
          <cell r="H329">
            <v>1</v>
          </cell>
          <cell r="I329">
            <v>2</v>
          </cell>
          <cell r="J329" t="str">
            <v>WCC</v>
          </cell>
          <cell r="O329">
            <v>30.7</v>
          </cell>
          <cell r="P329">
            <v>88.125487499999991</v>
          </cell>
          <cell r="Q329">
            <v>102.31578947368422</v>
          </cell>
          <cell r="R329">
            <v>107.43157894736844</v>
          </cell>
          <cell r="U329">
            <v>30.005144032921809</v>
          </cell>
          <cell r="V329">
            <v>86.130877700617276</v>
          </cell>
          <cell r="W329">
            <v>82.029407333921185</v>
          </cell>
          <cell r="AB329" t="str">
            <v>V.X</v>
          </cell>
          <cell r="AC329" t="str">
            <v>1X</v>
          </cell>
          <cell r="AG329" t="str">
            <v>Mas</v>
          </cell>
          <cell r="AH329">
            <v>86.130877700617276</v>
          </cell>
          <cell r="AL329">
            <v>86.130877700617276</v>
          </cell>
          <cell r="AO329">
            <v>0</v>
          </cell>
        </row>
        <row r="330">
          <cell r="B330" t="str">
            <v>Departmental Cost Rate</v>
          </cell>
          <cell r="F330" t="str">
            <v>V</v>
          </cell>
          <cell r="G330" t="str">
            <v>X</v>
          </cell>
          <cell r="H330">
            <v>1</v>
          </cell>
          <cell r="I330">
            <v>2</v>
          </cell>
          <cell r="J330" t="str">
            <v/>
          </cell>
          <cell r="N330" t="str">
            <v>Set-up</v>
          </cell>
          <cell r="O330">
            <v>32.837499999999999</v>
          </cell>
          <cell r="P330">
            <v>35.137500000000003</v>
          </cell>
          <cell r="Q330" t="str">
            <v>0.00</v>
          </cell>
          <cell r="U330">
            <v>0</v>
          </cell>
          <cell r="V330">
            <v>0</v>
          </cell>
          <cell r="W330" t="str">
            <v>0.00</v>
          </cell>
          <cell r="AB330" t="str">
            <v>V.X</v>
          </cell>
          <cell r="AC330" t="str">
            <v>1X</v>
          </cell>
          <cell r="AO330" t="str">
            <v/>
          </cell>
        </row>
        <row r="331">
          <cell r="A331" t="str">
            <v>Worker</v>
          </cell>
          <cell r="F331" t="str">
            <v>V</v>
          </cell>
          <cell r="G331" t="str">
            <v>X</v>
          </cell>
          <cell r="H331">
            <v>1</v>
          </cell>
          <cell r="I331">
            <v>2</v>
          </cell>
          <cell r="K331">
            <v>0</v>
          </cell>
          <cell r="L331" t="str">
            <v>Worker</v>
          </cell>
          <cell r="O331">
            <v>0</v>
          </cell>
          <cell r="P331">
            <v>0</v>
          </cell>
          <cell r="Q331">
            <v>102.31578947368422</v>
          </cell>
          <cell r="R331">
            <v>107.43157894736844</v>
          </cell>
          <cell r="U331">
            <v>0</v>
          </cell>
          <cell r="V331">
            <v>0</v>
          </cell>
          <cell r="W331">
            <v>0</v>
          </cell>
          <cell r="AB331" t="str">
            <v>V.X</v>
          </cell>
          <cell r="AC331" t="str">
            <v>1X</v>
          </cell>
          <cell r="AO331" t="str">
            <v/>
          </cell>
        </row>
        <row r="332">
          <cell r="H332" t="e">
            <v>#N/A</v>
          </cell>
          <cell r="I332" t="e">
            <v>#N/A</v>
          </cell>
          <cell r="AO332" t="str">
            <v/>
          </cell>
        </row>
        <row r="333">
          <cell r="A333" t="str">
            <v>Technican</v>
          </cell>
          <cell r="F333" t="str">
            <v>V</v>
          </cell>
          <cell r="G333" t="str">
            <v>X</v>
          </cell>
          <cell r="H333">
            <v>1</v>
          </cell>
          <cell r="I333">
            <v>2</v>
          </cell>
          <cell r="K333">
            <v>0</v>
          </cell>
          <cell r="L333" t="str">
            <v>Technican</v>
          </cell>
          <cell r="O333">
            <v>0</v>
          </cell>
          <cell r="P333">
            <v>0</v>
          </cell>
          <cell r="Q333">
            <v>102.31578947368422</v>
          </cell>
          <cell r="R333">
            <v>107.43157894736844</v>
          </cell>
          <cell r="U333">
            <v>0</v>
          </cell>
          <cell r="V333">
            <v>0</v>
          </cell>
          <cell r="W333">
            <v>0</v>
          </cell>
          <cell r="AB333" t="str">
            <v>V.X</v>
          </cell>
          <cell r="AC333" t="str">
            <v>1X</v>
          </cell>
          <cell r="AO333" t="str">
            <v/>
          </cell>
        </row>
        <row r="334">
          <cell r="H334" t="e">
            <v>#N/A</v>
          </cell>
          <cell r="I334" t="e">
            <v>#N/A</v>
          </cell>
          <cell r="AO334" t="str">
            <v/>
          </cell>
        </row>
        <row r="335">
          <cell r="A335" t="str">
            <v>Manpower</v>
          </cell>
          <cell r="F335" t="str">
            <v>V</v>
          </cell>
          <cell r="G335" t="str">
            <v>X</v>
          </cell>
          <cell r="H335">
            <v>1</v>
          </cell>
          <cell r="I335">
            <v>2</v>
          </cell>
          <cell r="K335">
            <v>0.56666666666666665</v>
          </cell>
          <cell r="L335" t="str">
            <v>Employees</v>
          </cell>
          <cell r="O335">
            <v>18.607916666666664</v>
          </cell>
          <cell r="P335">
            <v>19.911250000000003</v>
          </cell>
          <cell r="Q335">
            <v>102.31578947368422</v>
          </cell>
          <cell r="R335">
            <v>107.43157894736844</v>
          </cell>
          <cell r="U335">
            <v>18.186749828532232</v>
          </cell>
          <cell r="V335">
            <v>19.460583847736626</v>
          </cell>
          <cell r="W335">
            <v>18.533889378796783</v>
          </cell>
          <cell r="AB335" t="str">
            <v>V.X</v>
          </cell>
          <cell r="AC335" t="str">
            <v>1X</v>
          </cell>
          <cell r="AG335" t="str">
            <v>Pers</v>
          </cell>
          <cell r="AH335">
            <v>19.460583847736626</v>
          </cell>
          <cell r="AI335">
            <v>105.59146154835391</v>
          </cell>
          <cell r="AJ335" t="str">
            <v>Mas&amp;Pers</v>
          </cell>
          <cell r="AL335">
            <v>19.460583847736626</v>
          </cell>
          <cell r="AM335">
            <v>105.59146154835391</v>
          </cell>
          <cell r="AO335">
            <v>0</v>
          </cell>
        </row>
        <row r="336">
          <cell r="A336" t="str">
            <v>Mneu</v>
          </cell>
          <cell r="B336" t="e">
            <v>#VALUE!</v>
          </cell>
          <cell r="F336" t="str">
            <v>V</v>
          </cell>
          <cell r="G336" t="str">
            <v>X</v>
          </cell>
          <cell r="H336">
            <v>1</v>
          </cell>
          <cell r="I336">
            <v>2</v>
          </cell>
          <cell r="J336" t="str">
            <v>Afa: 12 y; OEE: 81 % ; Takt: 10s; U: 5000 h/y; Invest: 0.595 Mio. Euro; 85TEuro add. invest</v>
          </cell>
          <cell r="K336">
            <v>22</v>
          </cell>
          <cell r="N336" t="str">
            <v>Set-up</v>
          </cell>
          <cell r="P336">
            <v>35.348224999999999</v>
          </cell>
          <cell r="Q336" t="str">
            <v>0.00</v>
          </cell>
          <cell r="U336">
            <v>0</v>
          </cell>
          <cell r="V336">
            <v>0</v>
          </cell>
          <cell r="W336">
            <v>0</v>
          </cell>
          <cell r="AB336" t="str">
            <v>V.X</v>
          </cell>
          <cell r="AC336" t="str">
            <v>1X</v>
          </cell>
          <cell r="AO336" t="str">
            <v/>
          </cell>
        </row>
        <row r="337">
          <cell r="A337" t="str">
            <v>KMK+KGT Montage</v>
          </cell>
          <cell r="B337" t="e">
            <v>#VALUE!</v>
          </cell>
          <cell r="F337" t="str">
            <v>V</v>
          </cell>
          <cell r="G337" t="str">
            <v>X</v>
          </cell>
          <cell r="H337">
            <v>1</v>
          </cell>
          <cell r="I337">
            <v>2</v>
          </cell>
          <cell r="J337" t="str">
            <v>WCC</v>
          </cell>
          <cell r="O337">
            <v>12.037500000000001</v>
          </cell>
          <cell r="P337">
            <v>35.348224999999999</v>
          </cell>
          <cell r="Q337">
            <v>291.60000000000002</v>
          </cell>
          <cell r="R337">
            <v>306.18000000000006</v>
          </cell>
          <cell r="U337">
            <v>4.1280864197530871</v>
          </cell>
          <cell r="V337">
            <v>12.1221622085048</v>
          </cell>
          <cell r="W337">
            <v>11.544916389052188</v>
          </cell>
          <cell r="AB337" t="str">
            <v>V.X</v>
          </cell>
          <cell r="AC337" t="str">
            <v>1X</v>
          </cell>
          <cell r="AG337" t="str">
            <v>Mas</v>
          </cell>
          <cell r="AH337">
            <v>12.1221622085048</v>
          </cell>
          <cell r="AL337">
            <v>12.1221622085048</v>
          </cell>
          <cell r="AO337">
            <v>0</v>
          </cell>
        </row>
        <row r="338">
          <cell r="B338" t="str">
            <v>Departmental Cost Rate</v>
          </cell>
          <cell r="F338" t="str">
            <v>V</v>
          </cell>
          <cell r="G338" t="str">
            <v>X</v>
          </cell>
          <cell r="H338">
            <v>1</v>
          </cell>
          <cell r="I338">
            <v>2</v>
          </cell>
          <cell r="J338" t="str">
            <v/>
          </cell>
          <cell r="N338" t="str">
            <v>Set-up</v>
          </cell>
          <cell r="O338">
            <v>32.837499999999999</v>
          </cell>
          <cell r="P338">
            <v>35.137500000000003</v>
          </cell>
          <cell r="Q338" t="str">
            <v>0.00</v>
          </cell>
          <cell r="U338">
            <v>0</v>
          </cell>
          <cell r="V338">
            <v>0</v>
          </cell>
          <cell r="W338" t="str">
            <v>0.00</v>
          </cell>
          <cell r="AB338" t="str">
            <v>V.X</v>
          </cell>
          <cell r="AC338" t="str">
            <v>1X</v>
          </cell>
          <cell r="AO338" t="str">
            <v/>
          </cell>
        </row>
        <row r="339">
          <cell r="A339" t="str">
            <v>Worker</v>
          </cell>
          <cell r="F339" t="str">
            <v>V</v>
          </cell>
          <cell r="G339" t="str">
            <v>X</v>
          </cell>
          <cell r="H339">
            <v>1</v>
          </cell>
          <cell r="I339">
            <v>2</v>
          </cell>
          <cell r="K339">
            <v>0</v>
          </cell>
          <cell r="L339" t="str">
            <v>Worker</v>
          </cell>
          <cell r="O339">
            <v>0</v>
          </cell>
          <cell r="P339">
            <v>0</v>
          </cell>
          <cell r="Q339">
            <v>291.60000000000002</v>
          </cell>
          <cell r="R339">
            <v>306.18000000000006</v>
          </cell>
          <cell r="U339">
            <v>0</v>
          </cell>
          <cell r="V339">
            <v>0</v>
          </cell>
          <cell r="W339">
            <v>0</v>
          </cell>
          <cell r="AB339" t="str">
            <v>V.X</v>
          </cell>
          <cell r="AC339" t="str">
            <v>1X</v>
          </cell>
          <cell r="AO339" t="str">
            <v/>
          </cell>
        </row>
        <row r="340">
          <cell r="H340" t="e">
            <v>#N/A</v>
          </cell>
          <cell r="I340" t="e">
            <v>#N/A</v>
          </cell>
          <cell r="AO340" t="str">
            <v/>
          </cell>
        </row>
        <row r="341">
          <cell r="A341" t="str">
            <v>Technican</v>
          </cell>
          <cell r="F341" t="str">
            <v>V</v>
          </cell>
          <cell r="G341" t="str">
            <v>X</v>
          </cell>
          <cell r="H341">
            <v>1</v>
          </cell>
          <cell r="I341">
            <v>2</v>
          </cell>
          <cell r="K341">
            <v>0</v>
          </cell>
          <cell r="L341" t="str">
            <v>Technican</v>
          </cell>
          <cell r="O341">
            <v>0</v>
          </cell>
          <cell r="P341">
            <v>0</v>
          </cell>
          <cell r="Q341">
            <v>291.60000000000002</v>
          </cell>
          <cell r="R341">
            <v>306.18000000000006</v>
          </cell>
          <cell r="U341">
            <v>0</v>
          </cell>
          <cell r="V341">
            <v>0</v>
          </cell>
          <cell r="W341">
            <v>0</v>
          </cell>
          <cell r="AB341" t="str">
            <v>V.X</v>
          </cell>
          <cell r="AC341" t="str">
            <v>1X</v>
          </cell>
          <cell r="AO341" t="str">
            <v/>
          </cell>
        </row>
        <row r="342">
          <cell r="H342" t="e">
            <v>#N/A</v>
          </cell>
          <cell r="I342" t="e">
            <v>#N/A</v>
          </cell>
          <cell r="AO342" t="str">
            <v/>
          </cell>
        </row>
        <row r="343">
          <cell r="A343" t="str">
            <v>Manpower</v>
          </cell>
          <cell r="F343" t="str">
            <v>V</v>
          </cell>
          <cell r="G343" t="str">
            <v>X</v>
          </cell>
          <cell r="H343">
            <v>1</v>
          </cell>
          <cell r="I343">
            <v>2</v>
          </cell>
          <cell r="K343">
            <v>0.56666666666666665</v>
          </cell>
          <cell r="L343" t="str">
            <v>Employees</v>
          </cell>
          <cell r="O343">
            <v>18.607916666666664</v>
          </cell>
          <cell r="P343">
            <v>19.911250000000003</v>
          </cell>
          <cell r="Q343">
            <v>291.60000000000002</v>
          </cell>
          <cell r="R343">
            <v>306.18000000000006</v>
          </cell>
          <cell r="U343">
            <v>6.3813157293095557</v>
          </cell>
          <cell r="V343">
            <v>6.8282750342935543</v>
          </cell>
          <cell r="W343">
            <v>6.503119080279574</v>
          </cell>
          <cell r="AB343" t="str">
            <v>V.X</v>
          </cell>
          <cell r="AC343" t="str">
            <v>1X</v>
          </cell>
          <cell r="AG343" t="str">
            <v>Pers</v>
          </cell>
          <cell r="AH343">
            <v>6.8282750342935543</v>
          </cell>
          <cell r="AI343">
            <v>18.950437242798355</v>
          </cell>
          <cell r="AJ343" t="str">
            <v>Mas&amp;Pers</v>
          </cell>
          <cell r="AL343">
            <v>6.8282750342935543</v>
          </cell>
          <cell r="AM343">
            <v>18.950437242798355</v>
          </cell>
          <cell r="AO343">
            <v>0</v>
          </cell>
        </row>
        <row r="344">
          <cell r="A344" t="str">
            <v>Mneu</v>
          </cell>
          <cell r="B344" t="e">
            <v>#VALUE!</v>
          </cell>
          <cell r="F344" t="str">
            <v>V</v>
          </cell>
          <cell r="G344" t="str">
            <v>X</v>
          </cell>
          <cell r="H344">
            <v>1</v>
          </cell>
          <cell r="I344">
            <v>2</v>
          </cell>
          <cell r="J344" t="str">
            <v xml:space="preserve">Afa: 12 y; OEE: 90 % ; Takt: 4s; U: 5000 h/y; Invest: 0.535 Mio. Euro; </v>
          </cell>
          <cell r="K344">
            <v>23</v>
          </cell>
          <cell r="N344" t="str">
            <v>Set-up</v>
          </cell>
          <cell r="P344">
            <v>45.041274999999999</v>
          </cell>
          <cell r="Q344" t="str">
            <v>0.00</v>
          </cell>
          <cell r="U344">
            <v>0</v>
          </cell>
          <cell r="V344">
            <v>0</v>
          </cell>
          <cell r="W344">
            <v>0</v>
          </cell>
          <cell r="AB344" t="str">
            <v>V.X</v>
          </cell>
          <cell r="AC344" t="str">
            <v>1X</v>
          </cell>
          <cell r="AO344" t="str">
            <v/>
          </cell>
        </row>
        <row r="345">
          <cell r="A345" t="str">
            <v>KMK+KGT Montage</v>
          </cell>
          <cell r="B345" t="e">
            <v>#VALUE!</v>
          </cell>
          <cell r="F345" t="str">
            <v>V</v>
          </cell>
          <cell r="G345" t="str">
            <v>X</v>
          </cell>
          <cell r="H345">
            <v>1</v>
          </cell>
          <cell r="I345">
            <v>2</v>
          </cell>
          <cell r="J345" t="str">
            <v>WCC</v>
          </cell>
          <cell r="O345">
            <v>14.675000000000001</v>
          </cell>
          <cell r="P345">
            <v>45.041274999999999</v>
          </cell>
          <cell r="Q345">
            <v>756.30252100840323</v>
          </cell>
          <cell r="R345">
            <v>794.11764705882342</v>
          </cell>
          <cell r="U345">
            <v>1.9403611111111114</v>
          </cell>
          <cell r="V345">
            <v>5.9554574722222231</v>
          </cell>
          <cell r="W345">
            <v>5.6718642592592596</v>
          </cell>
          <cell r="AB345" t="str">
            <v>V.X</v>
          </cell>
          <cell r="AC345" t="str">
            <v>1X</v>
          </cell>
          <cell r="AG345" t="str">
            <v>Mas</v>
          </cell>
          <cell r="AH345">
            <v>5.9554574722222231</v>
          </cell>
          <cell r="AL345">
            <v>5.9554574722222231</v>
          </cell>
          <cell r="AO345">
            <v>0</v>
          </cell>
        </row>
        <row r="346">
          <cell r="B346" t="str">
            <v>Departmental Cost Rate</v>
          </cell>
          <cell r="F346" t="str">
            <v>V</v>
          </cell>
          <cell r="G346" t="str">
            <v>X</v>
          </cell>
          <cell r="H346">
            <v>1</v>
          </cell>
          <cell r="I346">
            <v>2</v>
          </cell>
          <cell r="J346" t="str">
            <v/>
          </cell>
          <cell r="N346" t="str">
            <v>Set-up</v>
          </cell>
          <cell r="O346">
            <v>32.837499999999999</v>
          </cell>
          <cell r="P346">
            <v>35.137500000000003</v>
          </cell>
          <cell r="Q346" t="str">
            <v>0.00</v>
          </cell>
          <cell r="U346">
            <v>0</v>
          </cell>
          <cell r="V346">
            <v>0</v>
          </cell>
          <cell r="W346" t="str">
            <v>0.00</v>
          </cell>
          <cell r="AB346" t="str">
            <v>V.X</v>
          </cell>
          <cell r="AC346" t="str">
            <v>1X</v>
          </cell>
          <cell r="AO346" t="str">
            <v/>
          </cell>
        </row>
        <row r="347">
          <cell r="A347" t="str">
            <v>Worker</v>
          </cell>
          <cell r="F347" t="str">
            <v>V</v>
          </cell>
          <cell r="G347" t="str">
            <v>X</v>
          </cell>
          <cell r="H347">
            <v>1</v>
          </cell>
          <cell r="I347">
            <v>2</v>
          </cell>
          <cell r="K347">
            <v>0</v>
          </cell>
          <cell r="L347" t="str">
            <v>Worker</v>
          </cell>
          <cell r="O347">
            <v>0</v>
          </cell>
          <cell r="P347">
            <v>0</v>
          </cell>
          <cell r="Q347">
            <v>756.30252100840323</v>
          </cell>
          <cell r="R347">
            <v>794.11764705882342</v>
          </cell>
          <cell r="U347">
            <v>0</v>
          </cell>
          <cell r="V347">
            <v>0</v>
          </cell>
          <cell r="W347">
            <v>0</v>
          </cell>
          <cell r="AB347" t="str">
            <v>V.X</v>
          </cell>
          <cell r="AC347" t="str">
            <v>1X</v>
          </cell>
          <cell r="AO347" t="str">
            <v/>
          </cell>
        </row>
        <row r="348">
          <cell r="H348" t="e">
            <v>#N/A</v>
          </cell>
          <cell r="I348" t="e">
            <v>#N/A</v>
          </cell>
          <cell r="AO348" t="str">
            <v/>
          </cell>
        </row>
        <row r="349">
          <cell r="A349" t="str">
            <v>Technican</v>
          </cell>
          <cell r="F349" t="str">
            <v>V</v>
          </cell>
          <cell r="G349" t="str">
            <v>X</v>
          </cell>
          <cell r="H349">
            <v>1</v>
          </cell>
          <cell r="I349">
            <v>2</v>
          </cell>
          <cell r="K349">
            <v>0</v>
          </cell>
          <cell r="L349" t="str">
            <v>Technican</v>
          </cell>
          <cell r="O349">
            <v>0</v>
          </cell>
          <cell r="P349">
            <v>0</v>
          </cell>
          <cell r="Q349">
            <v>756.30252100840323</v>
          </cell>
          <cell r="R349">
            <v>794.11764705882342</v>
          </cell>
          <cell r="U349">
            <v>0</v>
          </cell>
          <cell r="V349">
            <v>0</v>
          </cell>
          <cell r="W349">
            <v>0</v>
          </cell>
          <cell r="AB349" t="str">
            <v>V.X</v>
          </cell>
          <cell r="AC349" t="str">
            <v>1X</v>
          </cell>
          <cell r="AO349" t="str">
            <v/>
          </cell>
        </row>
        <row r="350">
          <cell r="H350" t="e">
            <v>#N/A</v>
          </cell>
          <cell r="I350" t="e">
            <v>#N/A</v>
          </cell>
          <cell r="AO350" t="str">
            <v/>
          </cell>
        </row>
        <row r="351">
          <cell r="A351" t="str">
            <v>Manpower</v>
          </cell>
          <cell r="F351" t="str">
            <v>V</v>
          </cell>
          <cell r="G351" t="str">
            <v>X</v>
          </cell>
          <cell r="H351">
            <v>1</v>
          </cell>
          <cell r="I351">
            <v>2</v>
          </cell>
          <cell r="K351">
            <v>6.6666666666666666E-2</v>
          </cell>
          <cell r="L351" t="str">
            <v>Employees</v>
          </cell>
          <cell r="O351">
            <v>2.1891666666666665</v>
          </cell>
          <cell r="P351">
            <v>2.3425000000000002</v>
          </cell>
          <cell r="Q351">
            <v>756.30252100840323</v>
          </cell>
          <cell r="R351">
            <v>794.11764705882342</v>
          </cell>
          <cell r="U351">
            <v>0.28945648148148151</v>
          </cell>
          <cell r="V351">
            <v>0.30973055555555562</v>
          </cell>
          <cell r="W351">
            <v>0.29498148148148157</v>
          </cell>
          <cell r="AB351" t="str">
            <v>V.X</v>
          </cell>
          <cell r="AC351" t="str">
            <v>1X</v>
          </cell>
          <cell r="AG351" t="str">
            <v>Pers</v>
          </cell>
          <cell r="AH351">
            <v>0.30973055555555562</v>
          </cell>
          <cell r="AI351">
            <v>6.2651880277777785</v>
          </cell>
          <cell r="AJ351" t="str">
            <v>Mas&amp;Pers</v>
          </cell>
          <cell r="AL351">
            <v>0.30973055555555562</v>
          </cell>
          <cell r="AM351">
            <v>6.2651880277777785</v>
          </cell>
          <cell r="AO351">
            <v>0</v>
          </cell>
        </row>
        <row r="352">
          <cell r="A352" t="str">
            <v>NEU</v>
          </cell>
          <cell r="B352" t="e">
            <v>#VALUE!</v>
          </cell>
          <cell r="F352" t="str">
            <v>V</v>
          </cell>
          <cell r="G352" t="str">
            <v>X</v>
          </cell>
          <cell r="H352">
            <v>1</v>
          </cell>
          <cell r="I352">
            <v>2</v>
          </cell>
          <cell r="J352" t="str">
            <v>Afa: 12 y; OEE: 75 % ; Takt: 14s; U: 5000 h/y; Invest: 5.4 Mio. Euro; 2900TEuro add. invest</v>
          </cell>
          <cell r="K352">
            <v>24</v>
          </cell>
          <cell r="N352" t="str">
            <v>Set-up</v>
          </cell>
          <cell r="P352">
            <v>420.17872499999999</v>
          </cell>
          <cell r="Q352" t="str">
            <v>0.00</v>
          </cell>
          <cell r="U352">
            <v>0</v>
          </cell>
          <cell r="V352">
            <v>0</v>
          </cell>
          <cell r="W352">
            <v>0</v>
          </cell>
          <cell r="AB352" t="str">
            <v>V.X</v>
          </cell>
          <cell r="AC352" t="str">
            <v>1X</v>
          </cell>
          <cell r="AO352" t="str">
            <v/>
          </cell>
        </row>
        <row r="353">
          <cell r="A353" t="str">
            <v>KMK+KGT Montage</v>
          </cell>
          <cell r="B353" t="e">
            <v>#VALUE!</v>
          </cell>
          <cell r="F353" t="str">
            <v>V</v>
          </cell>
          <cell r="G353" t="str">
            <v>X</v>
          </cell>
          <cell r="H353">
            <v>1</v>
          </cell>
          <cell r="I353">
            <v>2</v>
          </cell>
          <cell r="J353" t="str">
            <v>WCC</v>
          </cell>
          <cell r="O353">
            <v>138.02500000000001</v>
          </cell>
          <cell r="P353">
            <v>420.17872499999999</v>
          </cell>
          <cell r="Q353">
            <v>187.5</v>
          </cell>
          <cell r="R353">
            <v>196.875</v>
          </cell>
          <cell r="U353">
            <v>73.61333333333333</v>
          </cell>
          <cell r="V353">
            <v>224.09531999999999</v>
          </cell>
          <cell r="W353">
            <v>213.42411428571427</v>
          </cell>
          <cell r="AB353" t="str">
            <v>V.X</v>
          </cell>
          <cell r="AC353" t="str">
            <v>1X</v>
          </cell>
          <cell r="AG353" t="str">
            <v>Mas</v>
          </cell>
          <cell r="AH353">
            <v>224.09531999999999</v>
          </cell>
          <cell r="AL353">
            <v>224.09531999999999</v>
          </cell>
          <cell r="AO353">
            <v>0</v>
          </cell>
        </row>
        <row r="354">
          <cell r="B354" t="str">
            <v>Departmental Cost Rate</v>
          </cell>
          <cell r="F354" t="str">
            <v>V</v>
          </cell>
          <cell r="G354" t="str">
            <v>X</v>
          </cell>
          <cell r="H354">
            <v>1</v>
          </cell>
          <cell r="I354">
            <v>2</v>
          </cell>
          <cell r="J354" t="str">
            <v/>
          </cell>
          <cell r="N354" t="str">
            <v>Set-up</v>
          </cell>
          <cell r="O354">
            <v>32.837499999999999</v>
          </cell>
          <cell r="P354">
            <v>35.137500000000003</v>
          </cell>
          <cell r="Q354" t="str">
            <v>0.00</v>
          </cell>
          <cell r="U354">
            <v>0</v>
          </cell>
          <cell r="V354">
            <v>0</v>
          </cell>
          <cell r="W354" t="str">
            <v>0.00</v>
          </cell>
          <cell r="AB354" t="str">
            <v>V.X</v>
          </cell>
          <cell r="AC354" t="str">
            <v>1X</v>
          </cell>
          <cell r="AO354" t="str">
            <v/>
          </cell>
        </row>
        <row r="355">
          <cell r="A355" t="str">
            <v>Worker</v>
          </cell>
          <cell r="F355" t="str">
            <v>V</v>
          </cell>
          <cell r="G355" t="str">
            <v>X</v>
          </cell>
          <cell r="H355">
            <v>1</v>
          </cell>
          <cell r="I355">
            <v>2</v>
          </cell>
          <cell r="K355">
            <v>0</v>
          </cell>
          <cell r="L355" t="str">
            <v>Worker</v>
          </cell>
          <cell r="O355">
            <v>0</v>
          </cell>
          <cell r="P355">
            <v>0</v>
          </cell>
          <cell r="Q355">
            <v>187.5</v>
          </cell>
          <cell r="R355">
            <v>196.875</v>
          </cell>
          <cell r="U355">
            <v>0</v>
          </cell>
          <cell r="V355">
            <v>0</v>
          </cell>
          <cell r="W355">
            <v>0</v>
          </cell>
          <cell r="AB355" t="str">
            <v>V.X</v>
          </cell>
          <cell r="AC355" t="str">
            <v>1X</v>
          </cell>
          <cell r="AO355" t="str">
            <v/>
          </cell>
        </row>
        <row r="356">
          <cell r="H356" t="e">
            <v>#N/A</v>
          </cell>
          <cell r="I356" t="e">
            <v>#N/A</v>
          </cell>
          <cell r="AO356" t="str">
            <v/>
          </cell>
        </row>
        <row r="357">
          <cell r="A357" t="str">
            <v>Technican</v>
          </cell>
          <cell r="F357" t="str">
            <v>V</v>
          </cell>
          <cell r="G357" t="str">
            <v>X</v>
          </cell>
          <cell r="H357">
            <v>1</v>
          </cell>
          <cell r="I357">
            <v>2</v>
          </cell>
          <cell r="K357">
            <v>0</v>
          </cell>
          <cell r="L357" t="str">
            <v>Technican</v>
          </cell>
          <cell r="O357">
            <v>0</v>
          </cell>
          <cell r="P357">
            <v>0</v>
          </cell>
          <cell r="Q357">
            <v>187.5</v>
          </cell>
          <cell r="R357">
            <v>196.875</v>
          </cell>
          <cell r="U357">
            <v>0</v>
          </cell>
          <cell r="V357">
            <v>0</v>
          </cell>
          <cell r="W357">
            <v>0</v>
          </cell>
          <cell r="AB357" t="str">
            <v>V.X</v>
          </cell>
          <cell r="AC357" t="str">
            <v>1X</v>
          </cell>
          <cell r="AO357" t="str">
            <v/>
          </cell>
        </row>
        <row r="358">
          <cell r="H358" t="e">
            <v>#N/A</v>
          </cell>
          <cell r="I358" t="e">
            <v>#N/A</v>
          </cell>
          <cell r="AO358" t="str">
            <v/>
          </cell>
        </row>
        <row r="359">
          <cell r="A359" t="str">
            <v>Manpower</v>
          </cell>
          <cell r="F359" t="str">
            <v>V</v>
          </cell>
          <cell r="G359" t="str">
            <v>X</v>
          </cell>
          <cell r="H359">
            <v>1</v>
          </cell>
          <cell r="I359">
            <v>2</v>
          </cell>
          <cell r="K359">
            <v>3</v>
          </cell>
          <cell r="L359" t="str">
            <v>Employees</v>
          </cell>
          <cell r="O359">
            <v>98.512499999999989</v>
          </cell>
          <cell r="P359">
            <v>105.41250000000001</v>
          </cell>
          <cell r="Q359">
            <v>187.5</v>
          </cell>
          <cell r="R359">
            <v>196.875</v>
          </cell>
          <cell r="U359">
            <v>52.539999999999992</v>
          </cell>
          <cell r="V359">
            <v>56.220000000000006</v>
          </cell>
          <cell r="W359">
            <v>53.542857142857144</v>
          </cell>
          <cell r="AB359" t="str">
            <v>V.X</v>
          </cell>
          <cell r="AC359" t="str">
            <v>1X</v>
          </cell>
          <cell r="AG359" t="str">
            <v>Pers</v>
          </cell>
          <cell r="AH359">
            <v>56.220000000000006</v>
          </cell>
          <cell r="AI359">
            <v>280.31531999999999</v>
          </cell>
          <cell r="AJ359" t="str">
            <v>Mas&amp;Pers</v>
          </cell>
          <cell r="AL359">
            <v>56.220000000000006</v>
          </cell>
          <cell r="AM359">
            <v>280.31531999999999</v>
          </cell>
          <cell r="AO359">
            <v>0</v>
          </cell>
        </row>
        <row r="360">
          <cell r="A360" t="str">
            <v>Mneu</v>
          </cell>
          <cell r="B360" t="e">
            <v>#VALUE!</v>
          </cell>
          <cell r="F360" t="str">
            <v>VII</v>
          </cell>
          <cell r="G360" t="str">
            <v>X</v>
          </cell>
          <cell r="H360">
            <v>2</v>
          </cell>
          <cell r="I360">
            <v>2</v>
          </cell>
          <cell r="J360" t="str">
            <v xml:space="preserve">Afa: 12 y; OEE: 75 % ; Takt: 30s; U: 3800 h/y; Invest: 2.565 Mio. Euro; </v>
          </cell>
          <cell r="K360">
            <v>25</v>
          </cell>
          <cell r="N360" t="str">
            <v>Set-up</v>
          </cell>
          <cell r="P360">
            <v>191.31052631578945</v>
          </cell>
          <cell r="Q360" t="str">
            <v>0.00</v>
          </cell>
          <cell r="U360">
            <v>0</v>
          </cell>
          <cell r="V360">
            <v>0</v>
          </cell>
          <cell r="W360">
            <v>0</v>
          </cell>
          <cell r="AB360" t="str">
            <v>VII.X</v>
          </cell>
          <cell r="AC360" t="str">
            <v>2X</v>
          </cell>
          <cell r="AO360" t="str">
            <v/>
          </cell>
        </row>
        <row r="361">
          <cell r="A361" t="str">
            <v>PP-Montage</v>
          </cell>
          <cell r="B361" t="e">
            <v>#VALUE!</v>
          </cell>
          <cell r="F361" t="str">
            <v>VII</v>
          </cell>
          <cell r="G361" t="str">
            <v>X</v>
          </cell>
          <cell r="H361">
            <v>2</v>
          </cell>
          <cell r="I361">
            <v>2</v>
          </cell>
          <cell r="J361" t="str">
            <v>WCC</v>
          </cell>
          <cell r="O361">
            <v>34.024999999999999</v>
          </cell>
          <cell r="P361">
            <v>191.31052631578945</v>
          </cell>
          <cell r="Q361">
            <v>90</v>
          </cell>
          <cell r="R361">
            <v>94.5</v>
          </cell>
          <cell r="U361">
            <v>37.805555555555557</v>
          </cell>
          <cell r="V361">
            <v>212.56725146198829</v>
          </cell>
          <cell r="W361">
            <v>202.44500139236976</v>
          </cell>
          <cell r="AB361" t="str">
            <v>VII.X</v>
          </cell>
          <cell r="AC361" t="str">
            <v>2X</v>
          </cell>
          <cell r="AG361" t="str">
            <v>Mas</v>
          </cell>
          <cell r="AH361">
            <v>212.56725146198829</v>
          </cell>
          <cell r="AL361">
            <v>212.56725146198829</v>
          </cell>
          <cell r="AO361">
            <v>0</v>
          </cell>
        </row>
        <row r="362">
          <cell r="B362" t="str">
            <v>Departmental Cost Rate</v>
          </cell>
          <cell r="F362" t="str">
            <v>VII</v>
          </cell>
          <cell r="G362" t="str">
            <v>X</v>
          </cell>
          <cell r="H362">
            <v>2</v>
          </cell>
          <cell r="I362">
            <v>2</v>
          </cell>
          <cell r="J362" t="str">
            <v/>
          </cell>
          <cell r="N362" t="str">
            <v>Set-up</v>
          </cell>
          <cell r="O362">
            <v>7.6817279411764687</v>
          </cell>
          <cell r="P362">
            <v>8.086029411764704</v>
          </cell>
          <cell r="Q362" t="str">
            <v>0.00</v>
          </cell>
          <cell r="U362">
            <v>0</v>
          </cell>
          <cell r="V362">
            <v>0</v>
          </cell>
          <cell r="W362" t="str">
            <v>0.00</v>
          </cell>
          <cell r="AB362" t="str">
            <v>VII.X</v>
          </cell>
          <cell r="AC362" t="str">
            <v>2X</v>
          </cell>
          <cell r="AO362" t="str">
            <v/>
          </cell>
        </row>
        <row r="363">
          <cell r="A363" t="str">
            <v>Worker</v>
          </cell>
          <cell r="F363" t="str">
            <v>VII</v>
          </cell>
          <cell r="G363" t="str">
            <v>X</v>
          </cell>
          <cell r="H363">
            <v>2</v>
          </cell>
          <cell r="I363">
            <v>2</v>
          </cell>
          <cell r="K363">
            <v>0</v>
          </cell>
          <cell r="L363" t="str">
            <v>Worker</v>
          </cell>
          <cell r="O363">
            <v>0</v>
          </cell>
          <cell r="P363">
            <v>0</v>
          </cell>
          <cell r="Q363">
            <v>90</v>
          </cell>
          <cell r="R363">
            <v>94.5</v>
          </cell>
          <cell r="U363">
            <v>0</v>
          </cell>
          <cell r="V363">
            <v>0</v>
          </cell>
          <cell r="W363">
            <v>0</v>
          </cell>
          <cell r="AB363" t="str">
            <v>VII.X</v>
          </cell>
          <cell r="AC363" t="str">
            <v>2X</v>
          </cell>
          <cell r="AO363" t="str">
            <v/>
          </cell>
        </row>
        <row r="364">
          <cell r="H364" t="e">
            <v>#N/A</v>
          </cell>
          <cell r="I364" t="e">
            <v>#N/A</v>
          </cell>
          <cell r="AO364" t="str">
            <v/>
          </cell>
        </row>
        <row r="365">
          <cell r="A365" t="str">
            <v>Technican</v>
          </cell>
          <cell r="F365" t="str">
            <v>VII</v>
          </cell>
          <cell r="G365" t="str">
            <v>X</v>
          </cell>
          <cell r="H365">
            <v>2</v>
          </cell>
          <cell r="I365">
            <v>2</v>
          </cell>
          <cell r="K365">
            <v>0</v>
          </cell>
          <cell r="L365" t="str">
            <v>Technican</v>
          </cell>
          <cell r="O365">
            <v>0</v>
          </cell>
          <cell r="P365">
            <v>0</v>
          </cell>
          <cell r="Q365">
            <v>90</v>
          </cell>
          <cell r="R365">
            <v>94.5</v>
          </cell>
          <cell r="U365">
            <v>0</v>
          </cell>
          <cell r="V365">
            <v>0</v>
          </cell>
          <cell r="W365">
            <v>0</v>
          </cell>
          <cell r="AB365" t="str">
            <v>VII.X</v>
          </cell>
          <cell r="AC365" t="str">
            <v>2X</v>
          </cell>
          <cell r="AO365" t="str">
            <v/>
          </cell>
        </row>
        <row r="366">
          <cell r="H366" t="e">
            <v>#N/A</v>
          </cell>
          <cell r="I366" t="e">
            <v>#N/A</v>
          </cell>
          <cell r="AO366" t="str">
            <v/>
          </cell>
        </row>
        <row r="367">
          <cell r="A367" t="str">
            <v>Manpower</v>
          </cell>
          <cell r="F367" t="str">
            <v>VII</v>
          </cell>
          <cell r="G367" t="str">
            <v>X</v>
          </cell>
          <cell r="H367">
            <v>2</v>
          </cell>
          <cell r="I367">
            <v>2</v>
          </cell>
          <cell r="K367">
            <v>3</v>
          </cell>
          <cell r="L367" t="str">
            <v>Employees</v>
          </cell>
          <cell r="O367">
            <v>23.045183823529406</v>
          </cell>
          <cell r="P367">
            <v>24.25808823529411</v>
          </cell>
          <cell r="Q367">
            <v>90</v>
          </cell>
          <cell r="R367">
            <v>94.5</v>
          </cell>
          <cell r="U367">
            <v>25.605759803921565</v>
          </cell>
          <cell r="V367">
            <v>26.953431372549012</v>
          </cell>
          <cell r="W367">
            <v>25.669934640522868</v>
          </cell>
          <cell r="AB367" t="str">
            <v>VII.X</v>
          </cell>
          <cell r="AC367" t="str">
            <v>2X</v>
          </cell>
          <cell r="AG367" t="str">
            <v>Pers</v>
          </cell>
          <cell r="AH367">
            <v>26.953431372549012</v>
          </cell>
          <cell r="AI367">
            <v>239.5206828345373</v>
          </cell>
          <cell r="AJ367" t="str">
            <v>Mas&amp;Pers</v>
          </cell>
          <cell r="AL367">
            <v>26.953431372549012</v>
          </cell>
          <cell r="AM367">
            <v>239.5206828345373</v>
          </cell>
          <cell r="AO367">
            <v>0</v>
          </cell>
        </row>
        <row r="368">
          <cell r="A368" t="str">
            <v>Mneu</v>
          </cell>
          <cell r="B368" t="e">
            <v>#VALUE!</v>
          </cell>
          <cell r="F368" t="str">
            <v>VIII</v>
          </cell>
          <cell r="G368" t="str">
            <v>X</v>
          </cell>
          <cell r="H368">
            <v>2</v>
          </cell>
          <cell r="I368" t="str">
            <v/>
          </cell>
          <cell r="J368" t="str">
            <v xml:space="preserve">Afa: 12 y; OEE: 75 % ; Takt: 30s; U: 3800 h/y; Invest: 10.925 Mio. Euro; </v>
          </cell>
          <cell r="K368">
            <v>26</v>
          </cell>
          <cell r="N368" t="str">
            <v>Set-up</v>
          </cell>
          <cell r="P368">
            <v>793.74539473684206</v>
          </cell>
          <cell r="Q368" t="str">
            <v>0.00</v>
          </cell>
          <cell r="U368">
            <v>0</v>
          </cell>
          <cell r="V368">
            <v>0</v>
          </cell>
          <cell r="W368">
            <v>0</v>
          </cell>
          <cell r="AB368" t="str">
            <v>VIII.X</v>
          </cell>
          <cell r="AC368" t="str">
            <v>2X</v>
          </cell>
          <cell r="AO368" t="str">
            <v/>
          </cell>
        </row>
        <row r="369">
          <cell r="A369" t="str">
            <v>Endmontage</v>
          </cell>
          <cell r="B369" t="e">
            <v>#VALUE!</v>
          </cell>
          <cell r="F369" t="str">
            <v>VIII</v>
          </cell>
          <cell r="G369" t="str">
            <v>X</v>
          </cell>
          <cell r="H369">
            <v>2</v>
          </cell>
          <cell r="I369" t="str">
            <v/>
          </cell>
          <cell r="J369" t="str">
            <v>WCC</v>
          </cell>
          <cell r="O369">
            <v>136.1</v>
          </cell>
          <cell r="P369">
            <v>793.74539473684206</v>
          </cell>
          <cell r="Q369">
            <v>90</v>
          </cell>
          <cell r="R369">
            <v>94.5</v>
          </cell>
          <cell r="U369">
            <v>151.22222222222223</v>
          </cell>
          <cell r="V369">
            <v>881.93932748538009</v>
          </cell>
          <cell r="W369">
            <v>839.9422166527429</v>
          </cell>
          <cell r="AB369" t="str">
            <v>VIII.X</v>
          </cell>
          <cell r="AC369" t="str">
            <v>2X</v>
          </cell>
          <cell r="AG369" t="str">
            <v>Mas</v>
          </cell>
          <cell r="AH369">
            <v>881.93932748538009</v>
          </cell>
          <cell r="AL369">
            <v>841.06761695906425</v>
          </cell>
          <cell r="AO369">
            <v>40.871710526315837</v>
          </cell>
        </row>
        <row r="370">
          <cell r="B370" t="str">
            <v>Departmental Cost Rate</v>
          </cell>
          <cell r="F370" t="str">
            <v>VIII</v>
          </cell>
          <cell r="G370" t="str">
            <v>X</v>
          </cell>
          <cell r="H370">
            <v>2</v>
          </cell>
          <cell r="I370" t="str">
            <v/>
          </cell>
          <cell r="J370" t="str">
            <v/>
          </cell>
          <cell r="N370" t="str">
            <v>Set-up</v>
          </cell>
          <cell r="O370">
            <v>7.6817279411764687</v>
          </cell>
          <cell r="P370">
            <v>8.086029411764704</v>
          </cell>
          <cell r="Q370" t="str">
            <v>0.00</v>
          </cell>
          <cell r="U370">
            <v>0</v>
          </cell>
          <cell r="V370">
            <v>0</v>
          </cell>
          <cell r="W370" t="str">
            <v>0.00</v>
          </cell>
          <cell r="AB370" t="str">
            <v>VIII.X</v>
          </cell>
          <cell r="AC370" t="str">
            <v>2X</v>
          </cell>
          <cell r="AO370" t="str">
            <v/>
          </cell>
        </row>
        <row r="371">
          <cell r="A371" t="str">
            <v>Worker</v>
          </cell>
          <cell r="F371" t="str">
            <v>VIII</v>
          </cell>
          <cell r="G371" t="str">
            <v>X</v>
          </cell>
          <cell r="H371">
            <v>2</v>
          </cell>
          <cell r="I371" t="str">
            <v/>
          </cell>
          <cell r="K371">
            <v>0</v>
          </cell>
          <cell r="L371" t="str">
            <v>Worker</v>
          </cell>
          <cell r="O371">
            <v>0</v>
          </cell>
          <cell r="P371">
            <v>0</v>
          </cell>
          <cell r="Q371">
            <v>90</v>
          </cell>
          <cell r="R371">
            <v>94.5</v>
          </cell>
          <cell r="U371">
            <v>0</v>
          </cell>
          <cell r="V371">
            <v>0</v>
          </cell>
          <cell r="W371">
            <v>0</v>
          </cell>
          <cell r="AB371" t="str">
            <v>VIII.X</v>
          </cell>
          <cell r="AC371" t="str">
            <v>2X</v>
          </cell>
          <cell r="AO371" t="str">
            <v/>
          </cell>
        </row>
        <row r="372">
          <cell r="H372" t="e">
            <v>#N/A</v>
          </cell>
          <cell r="I372" t="e">
            <v>#N/A</v>
          </cell>
          <cell r="AO372" t="str">
            <v/>
          </cell>
        </row>
        <row r="373">
          <cell r="A373" t="str">
            <v>Technican</v>
          </cell>
          <cell r="F373" t="str">
            <v>VIII</v>
          </cell>
          <cell r="G373" t="str">
            <v>X</v>
          </cell>
          <cell r="H373">
            <v>2</v>
          </cell>
          <cell r="I373" t="str">
            <v/>
          </cell>
          <cell r="K373">
            <v>0</v>
          </cell>
          <cell r="L373" t="str">
            <v>Technican</v>
          </cell>
          <cell r="O373">
            <v>0</v>
          </cell>
          <cell r="P373">
            <v>0</v>
          </cell>
          <cell r="Q373">
            <v>90</v>
          </cell>
          <cell r="R373">
            <v>94.5</v>
          </cell>
          <cell r="U373">
            <v>0</v>
          </cell>
          <cell r="V373">
            <v>0</v>
          </cell>
          <cell r="W373">
            <v>0</v>
          </cell>
          <cell r="AB373" t="str">
            <v>VIII.X</v>
          </cell>
          <cell r="AC373" t="str">
            <v>2X</v>
          </cell>
          <cell r="AO373" t="str">
            <v/>
          </cell>
        </row>
        <row r="374">
          <cell r="H374" t="e">
            <v>#N/A</v>
          </cell>
          <cell r="I374" t="e">
            <v>#N/A</v>
          </cell>
          <cell r="AO374" t="str">
            <v/>
          </cell>
        </row>
        <row r="375">
          <cell r="A375" t="str">
            <v>Manpower</v>
          </cell>
          <cell r="F375" t="str">
            <v>VIII</v>
          </cell>
          <cell r="G375" t="str">
            <v>X</v>
          </cell>
          <cell r="H375">
            <v>2</v>
          </cell>
          <cell r="I375" t="str">
            <v/>
          </cell>
          <cell r="K375">
            <v>22</v>
          </cell>
          <cell r="L375" t="str">
            <v>Employees</v>
          </cell>
          <cell r="O375">
            <v>168.99801470588233</v>
          </cell>
          <cell r="P375">
            <v>177.89264705882348</v>
          </cell>
          <cell r="Q375">
            <v>90</v>
          </cell>
          <cell r="R375">
            <v>94.5</v>
          </cell>
          <cell r="U375">
            <v>187.7755718954248</v>
          </cell>
          <cell r="V375">
            <v>197.65849673202609</v>
          </cell>
          <cell r="W375">
            <v>188.24618736383437</v>
          </cell>
          <cell r="AB375" t="str">
            <v>VIII.X</v>
          </cell>
          <cell r="AC375" t="str">
            <v>2X</v>
          </cell>
          <cell r="AG375" t="str">
            <v>Pers</v>
          </cell>
          <cell r="AH375">
            <v>197.65849673202609</v>
          </cell>
          <cell r="AI375">
            <v>1079.5978242174062</v>
          </cell>
          <cell r="AJ375" t="str">
            <v>Mas&amp;Pers</v>
          </cell>
          <cell r="AL375">
            <v>197.65849673202609</v>
          </cell>
          <cell r="AM375">
            <v>1038.7261136910904</v>
          </cell>
          <cell r="AO375">
            <v>0</v>
          </cell>
        </row>
        <row r="376">
          <cell r="A376" t="e">
            <v>#N/A</v>
          </cell>
          <cell r="B376" t="e">
            <v>#N/A</v>
          </cell>
          <cell r="G376" t="str">
            <v>X</v>
          </cell>
          <cell r="H376" t="e">
            <v>#N/A</v>
          </cell>
          <cell r="I376" t="e">
            <v>#N/A</v>
          </cell>
          <cell r="J376" t="e">
            <v>#N/A</v>
          </cell>
          <cell r="K376">
            <v>27</v>
          </cell>
          <cell r="N376" t="str">
            <v>Set-up</v>
          </cell>
          <cell r="P376">
            <v>0</v>
          </cell>
          <cell r="Q376" t="str">
            <v>0.00</v>
          </cell>
          <cell r="U376">
            <v>0</v>
          </cell>
          <cell r="V376">
            <v>0</v>
          </cell>
          <cell r="W376">
            <v>0</v>
          </cell>
          <cell r="AB376" t="str">
            <v>.X</v>
          </cell>
          <cell r="AC376" t="e">
            <v>#N/A</v>
          </cell>
        </row>
        <row r="377">
          <cell r="A377" t="e">
            <v>#N/A</v>
          </cell>
          <cell r="B377" t="e">
            <v>#N/A</v>
          </cell>
          <cell r="F377">
            <v>0</v>
          </cell>
          <cell r="G377" t="str">
            <v>X</v>
          </cell>
          <cell r="H377" t="e">
            <v>#N/A</v>
          </cell>
          <cell r="I377" t="e">
            <v>#N/A</v>
          </cell>
          <cell r="J377" t="str">
            <v>WCC</v>
          </cell>
          <cell r="O377">
            <v>0</v>
          </cell>
          <cell r="P377">
            <v>0</v>
          </cell>
          <cell r="Q377" t="str">
            <v>0.00</v>
          </cell>
          <cell r="R377">
            <v>0</v>
          </cell>
          <cell r="U377" t="str">
            <v>0.00</v>
          </cell>
          <cell r="V377" t="str">
            <v>0.00</v>
          </cell>
          <cell r="W377" t="str">
            <v>0.00</v>
          </cell>
          <cell r="AB377" t="str">
            <v>0.X</v>
          </cell>
          <cell r="AC377" t="e">
            <v>#N/A</v>
          </cell>
          <cell r="AG377" t="str">
            <v>Mas</v>
          </cell>
          <cell r="AH377">
            <v>0</v>
          </cell>
        </row>
        <row r="378">
          <cell r="B378" t="str">
            <v>Departmental Cost Rate</v>
          </cell>
          <cell r="F378">
            <v>0</v>
          </cell>
          <cell r="G378" t="str">
            <v>X</v>
          </cell>
          <cell r="H378" t="e">
            <v>#N/A</v>
          </cell>
          <cell r="I378" t="e">
            <v>#N/A</v>
          </cell>
          <cell r="J378" t="str">
            <v>Achtung: Der Abt.-Ko.-Satz fehlt noch!</v>
          </cell>
          <cell r="N378" t="str">
            <v>Set-up</v>
          </cell>
          <cell r="O378">
            <v>0</v>
          </cell>
          <cell r="P378">
            <v>0</v>
          </cell>
          <cell r="Q378" t="str">
            <v>0.00</v>
          </cell>
          <cell r="U378">
            <v>0</v>
          </cell>
          <cell r="V378">
            <v>0</v>
          </cell>
          <cell r="W378" t="str">
            <v>0.00</v>
          </cell>
          <cell r="AB378" t="str">
            <v>0.X</v>
          </cell>
          <cell r="AC378" t="e">
            <v>#N/A</v>
          </cell>
        </row>
        <row r="379">
          <cell r="A379" t="str">
            <v>Worker</v>
          </cell>
          <cell r="F379">
            <v>0</v>
          </cell>
          <cell r="G379" t="str">
            <v>X</v>
          </cell>
          <cell r="H379" t="e">
            <v>#N/A</v>
          </cell>
          <cell r="I379" t="e">
            <v>#N/A</v>
          </cell>
          <cell r="K379">
            <v>0</v>
          </cell>
          <cell r="L379" t="str">
            <v>Worker</v>
          </cell>
          <cell r="O379">
            <v>0</v>
          </cell>
          <cell r="P379">
            <v>0</v>
          </cell>
          <cell r="Q379" t="str">
            <v>0.00</v>
          </cell>
          <cell r="R379">
            <v>0</v>
          </cell>
          <cell r="U379" t="str">
            <v>0.00</v>
          </cell>
          <cell r="V379" t="str">
            <v>0.00</v>
          </cell>
          <cell r="W379" t="str">
            <v>0.00</v>
          </cell>
          <cell r="AB379" t="str">
            <v>0.X</v>
          </cell>
          <cell r="AC379" t="e">
            <v>#N/A</v>
          </cell>
        </row>
        <row r="380">
          <cell r="H380" t="e">
            <v>#N/A</v>
          </cell>
          <cell r="I380" t="e">
            <v>#N/A</v>
          </cell>
        </row>
        <row r="381">
          <cell r="A381" t="str">
            <v>Technican</v>
          </cell>
          <cell r="F381">
            <v>0</v>
          </cell>
          <cell r="G381" t="str">
            <v>X</v>
          </cell>
          <cell r="H381" t="e">
            <v>#N/A</v>
          </cell>
          <cell r="I381" t="e">
            <v>#N/A</v>
          </cell>
          <cell r="K381">
            <v>0</v>
          </cell>
          <cell r="L381" t="str">
            <v>Technican</v>
          </cell>
          <cell r="O381">
            <v>0</v>
          </cell>
          <cell r="P381">
            <v>0</v>
          </cell>
          <cell r="Q381" t="str">
            <v>0.00</v>
          </cell>
          <cell r="R381">
            <v>0</v>
          </cell>
          <cell r="U381" t="str">
            <v>0.00</v>
          </cell>
          <cell r="V381" t="str">
            <v>0.00</v>
          </cell>
          <cell r="W381" t="str">
            <v>0.00</v>
          </cell>
          <cell r="AB381" t="str">
            <v>0.X</v>
          </cell>
          <cell r="AC381" t="e">
            <v>#N/A</v>
          </cell>
        </row>
        <row r="382">
          <cell r="H382" t="e">
            <v>#N/A</v>
          </cell>
          <cell r="I382" t="e">
            <v>#N/A</v>
          </cell>
        </row>
        <row r="383">
          <cell r="A383" t="str">
            <v>Manpower</v>
          </cell>
          <cell r="F383">
            <v>0</v>
          </cell>
          <cell r="G383" t="str">
            <v>X</v>
          </cell>
          <cell r="H383" t="e">
            <v>#N/A</v>
          </cell>
          <cell r="I383" t="e">
            <v>#N/A</v>
          </cell>
          <cell r="K383" t="e">
            <v>#N/A</v>
          </cell>
          <cell r="L383" t="str">
            <v>Employees</v>
          </cell>
          <cell r="O383" t="str">
            <v>0.00</v>
          </cell>
          <cell r="P383" t="str">
            <v>0.00</v>
          </cell>
          <cell r="Q383" t="str">
            <v>0.00</v>
          </cell>
          <cell r="R383">
            <v>0</v>
          </cell>
          <cell r="U383" t="str">
            <v>0.00</v>
          </cell>
          <cell r="V383" t="str">
            <v>0.00</v>
          </cell>
          <cell r="W383" t="str">
            <v>0.00</v>
          </cell>
          <cell r="AB383" t="str">
            <v>0.X</v>
          </cell>
          <cell r="AC383" t="e">
            <v>#N/A</v>
          </cell>
          <cell r="AG383" t="str">
            <v>Pers</v>
          </cell>
          <cell r="AH383">
            <v>0</v>
          </cell>
          <cell r="AI383">
            <v>0</v>
          </cell>
          <cell r="AJ383" t="str">
            <v>Mas&amp;Pers</v>
          </cell>
        </row>
        <row r="384">
          <cell r="A384" t="e">
            <v>#N/A</v>
          </cell>
          <cell r="B384" t="e">
            <v>#N/A</v>
          </cell>
          <cell r="G384" t="str">
            <v>X</v>
          </cell>
          <cell r="H384" t="e">
            <v>#N/A</v>
          </cell>
          <cell r="I384" t="e">
            <v>#N/A</v>
          </cell>
          <cell r="J384" t="e">
            <v>#N/A</v>
          </cell>
          <cell r="K384">
            <v>28</v>
          </cell>
          <cell r="N384" t="str">
            <v>Set-up</v>
          </cell>
          <cell r="P384">
            <v>0</v>
          </cell>
          <cell r="Q384" t="str">
            <v>0.00</v>
          </cell>
          <cell r="U384">
            <v>0</v>
          </cell>
          <cell r="V384">
            <v>0</v>
          </cell>
          <cell r="W384">
            <v>0</v>
          </cell>
          <cell r="AB384" t="str">
            <v>.X</v>
          </cell>
          <cell r="AC384" t="e">
            <v>#N/A</v>
          </cell>
        </row>
        <row r="385">
          <cell r="A385" t="e">
            <v>#N/A</v>
          </cell>
          <cell r="B385" t="e">
            <v>#N/A</v>
          </cell>
          <cell r="F385">
            <v>0</v>
          </cell>
          <cell r="G385" t="str">
            <v>X</v>
          </cell>
          <cell r="H385" t="e">
            <v>#N/A</v>
          </cell>
          <cell r="I385" t="e">
            <v>#N/A</v>
          </cell>
          <cell r="J385" t="str">
            <v>WCC</v>
          </cell>
          <cell r="O385">
            <v>0</v>
          </cell>
          <cell r="P385">
            <v>0</v>
          </cell>
          <cell r="Q385" t="str">
            <v>0.00</v>
          </cell>
          <cell r="R385">
            <v>0</v>
          </cell>
          <cell r="U385" t="str">
            <v>0.00</v>
          </cell>
          <cell r="V385" t="str">
            <v>0.00</v>
          </cell>
          <cell r="W385" t="str">
            <v>0.00</v>
          </cell>
          <cell r="AB385" t="str">
            <v>0.X</v>
          </cell>
          <cell r="AC385" t="e">
            <v>#N/A</v>
          </cell>
          <cell r="AG385" t="str">
            <v>Mas</v>
          </cell>
          <cell r="AH385">
            <v>0</v>
          </cell>
        </row>
        <row r="386">
          <cell r="B386" t="str">
            <v>Departmental Cost Rate</v>
          </cell>
          <cell r="F386">
            <v>0</v>
          </cell>
          <cell r="G386" t="str">
            <v>X</v>
          </cell>
          <cell r="H386" t="e">
            <v>#N/A</v>
          </cell>
          <cell r="I386" t="e">
            <v>#N/A</v>
          </cell>
          <cell r="J386" t="str">
            <v>Achtung: Der Abt.-Ko.-Satz fehlt noch!</v>
          </cell>
          <cell r="N386" t="str">
            <v>Set-up</v>
          </cell>
          <cell r="O386">
            <v>0</v>
          </cell>
          <cell r="P386">
            <v>0</v>
          </cell>
          <cell r="Q386" t="str">
            <v>0.00</v>
          </cell>
          <cell r="U386">
            <v>0</v>
          </cell>
          <cell r="V386">
            <v>0</v>
          </cell>
          <cell r="W386" t="str">
            <v>0.00</v>
          </cell>
          <cell r="AB386" t="str">
            <v>0.X</v>
          </cell>
          <cell r="AC386" t="e">
            <v>#N/A</v>
          </cell>
        </row>
        <row r="387">
          <cell r="A387" t="str">
            <v>Worker</v>
          </cell>
          <cell r="F387">
            <v>0</v>
          </cell>
          <cell r="G387" t="str">
            <v>X</v>
          </cell>
          <cell r="H387" t="e">
            <v>#N/A</v>
          </cell>
          <cell r="I387" t="e">
            <v>#N/A</v>
          </cell>
          <cell r="K387">
            <v>0</v>
          </cell>
          <cell r="L387" t="str">
            <v>Worker</v>
          </cell>
          <cell r="O387">
            <v>0</v>
          </cell>
          <cell r="P387">
            <v>0</v>
          </cell>
          <cell r="Q387" t="str">
            <v>0.00</v>
          </cell>
          <cell r="R387">
            <v>0</v>
          </cell>
          <cell r="U387" t="str">
            <v>0.00</v>
          </cell>
          <cell r="V387" t="str">
            <v>0.00</v>
          </cell>
          <cell r="W387" t="str">
            <v>0.00</v>
          </cell>
          <cell r="AB387" t="str">
            <v>0.X</v>
          </cell>
          <cell r="AC387" t="e">
            <v>#N/A</v>
          </cell>
        </row>
        <row r="388">
          <cell r="H388" t="e">
            <v>#N/A</v>
          </cell>
          <cell r="I388" t="e">
            <v>#N/A</v>
          </cell>
        </row>
        <row r="389">
          <cell r="A389" t="str">
            <v>Technican</v>
          </cell>
          <cell r="F389">
            <v>0</v>
          </cell>
          <cell r="G389" t="str">
            <v>X</v>
          </cell>
          <cell r="H389" t="e">
            <v>#N/A</v>
          </cell>
          <cell r="I389" t="e">
            <v>#N/A</v>
          </cell>
          <cell r="K389">
            <v>0</v>
          </cell>
          <cell r="L389" t="str">
            <v>Technican</v>
          </cell>
          <cell r="O389">
            <v>0</v>
          </cell>
          <cell r="P389">
            <v>0</v>
          </cell>
          <cell r="Q389" t="str">
            <v>0.00</v>
          </cell>
          <cell r="R389">
            <v>0</v>
          </cell>
          <cell r="U389" t="str">
            <v>0.00</v>
          </cell>
          <cell r="V389" t="str">
            <v>0.00</v>
          </cell>
          <cell r="W389" t="str">
            <v>0.00</v>
          </cell>
          <cell r="AB389" t="str">
            <v>0.X</v>
          </cell>
          <cell r="AC389" t="e">
            <v>#N/A</v>
          </cell>
        </row>
        <row r="390">
          <cell r="H390" t="e">
            <v>#N/A</v>
          </cell>
          <cell r="I390" t="e">
            <v>#N/A</v>
          </cell>
        </row>
        <row r="391">
          <cell r="A391" t="str">
            <v>Manpower</v>
          </cell>
          <cell r="F391">
            <v>0</v>
          </cell>
          <cell r="G391" t="str">
            <v>X</v>
          </cell>
          <cell r="H391" t="e">
            <v>#N/A</v>
          </cell>
          <cell r="I391" t="e">
            <v>#N/A</v>
          </cell>
          <cell r="K391" t="e">
            <v>#N/A</v>
          </cell>
          <cell r="L391" t="str">
            <v>Employees</v>
          </cell>
          <cell r="O391" t="str">
            <v>0.00</v>
          </cell>
          <cell r="P391" t="str">
            <v>0.00</v>
          </cell>
          <cell r="Q391" t="str">
            <v>0.00</v>
          </cell>
          <cell r="R391">
            <v>0</v>
          </cell>
          <cell r="U391" t="str">
            <v>0.00</v>
          </cell>
          <cell r="V391" t="str">
            <v>0.00</v>
          </cell>
          <cell r="W391" t="str">
            <v>0.00</v>
          </cell>
          <cell r="AB391" t="str">
            <v>0.X</v>
          </cell>
          <cell r="AC391" t="e">
            <v>#N/A</v>
          </cell>
          <cell r="AG391" t="str">
            <v>Pers</v>
          </cell>
          <cell r="AH391">
            <v>0</v>
          </cell>
          <cell r="AI391">
            <v>0</v>
          </cell>
          <cell r="AJ391" t="str">
            <v>Mas&amp;Pers</v>
          </cell>
        </row>
        <row r="392">
          <cell r="A392" t="e">
            <v>#N/A</v>
          </cell>
          <cell r="B392" t="e">
            <v>#N/A</v>
          </cell>
          <cell r="G392" t="str">
            <v>X</v>
          </cell>
          <cell r="H392" t="e">
            <v>#N/A</v>
          </cell>
          <cell r="I392" t="e">
            <v>#N/A</v>
          </cell>
          <cell r="J392" t="e">
            <v>#N/A</v>
          </cell>
          <cell r="K392">
            <v>29</v>
          </cell>
          <cell r="N392" t="str">
            <v>Set-up</v>
          </cell>
          <cell r="P392">
            <v>0</v>
          </cell>
          <cell r="Q392" t="str">
            <v>0.00</v>
          </cell>
          <cell r="U392">
            <v>0</v>
          </cell>
          <cell r="V392">
            <v>0</v>
          </cell>
          <cell r="W392">
            <v>0</v>
          </cell>
          <cell r="AB392" t="str">
            <v>.X</v>
          </cell>
          <cell r="AC392" t="e">
            <v>#N/A</v>
          </cell>
        </row>
        <row r="393">
          <cell r="A393" t="e">
            <v>#N/A</v>
          </cell>
          <cell r="B393" t="e">
            <v>#N/A</v>
          </cell>
          <cell r="F393">
            <v>0</v>
          </cell>
          <cell r="G393" t="str">
            <v>X</v>
          </cell>
          <cell r="H393" t="e">
            <v>#N/A</v>
          </cell>
          <cell r="I393" t="e">
            <v>#N/A</v>
          </cell>
          <cell r="J393" t="str">
            <v>WCC</v>
          </cell>
          <cell r="O393">
            <v>0</v>
          </cell>
          <cell r="P393">
            <v>0</v>
          </cell>
          <cell r="Q393" t="str">
            <v>0.00</v>
          </cell>
          <cell r="R393">
            <v>0</v>
          </cell>
          <cell r="U393" t="str">
            <v>0.00</v>
          </cell>
          <cell r="V393" t="str">
            <v>0.00</v>
          </cell>
          <cell r="W393" t="str">
            <v>0.00</v>
          </cell>
          <cell r="AB393" t="str">
            <v>0.X</v>
          </cell>
          <cell r="AC393" t="e">
            <v>#N/A</v>
          </cell>
          <cell r="AG393" t="str">
            <v>Mas</v>
          </cell>
          <cell r="AH393">
            <v>0</v>
          </cell>
        </row>
        <row r="394">
          <cell r="B394" t="str">
            <v>Departmental Cost Rate</v>
          </cell>
          <cell r="F394">
            <v>0</v>
          </cell>
          <cell r="G394" t="str">
            <v>X</v>
          </cell>
          <cell r="H394" t="e">
            <v>#N/A</v>
          </cell>
          <cell r="I394" t="e">
            <v>#N/A</v>
          </cell>
          <cell r="J394" t="str">
            <v>Achtung: Der Abt.-Ko.-Satz fehlt noch!</v>
          </cell>
          <cell r="N394" t="str">
            <v>Set-up</v>
          </cell>
          <cell r="O394">
            <v>0</v>
          </cell>
          <cell r="P394">
            <v>0</v>
          </cell>
          <cell r="Q394" t="str">
            <v>0.00</v>
          </cell>
          <cell r="U394">
            <v>0</v>
          </cell>
          <cell r="V394">
            <v>0</v>
          </cell>
          <cell r="W394" t="str">
            <v>0.00</v>
          </cell>
          <cell r="AB394" t="str">
            <v>0.X</v>
          </cell>
          <cell r="AC394" t="e">
            <v>#N/A</v>
          </cell>
        </row>
        <row r="395">
          <cell r="A395" t="str">
            <v>Worker</v>
          </cell>
          <cell r="F395">
            <v>0</v>
          </cell>
          <cell r="G395" t="str">
            <v>X</v>
          </cell>
          <cell r="H395" t="e">
            <v>#N/A</v>
          </cell>
          <cell r="I395" t="e">
            <v>#N/A</v>
          </cell>
          <cell r="K395">
            <v>0</v>
          </cell>
          <cell r="L395" t="str">
            <v>Worker</v>
          </cell>
          <cell r="O395">
            <v>0</v>
          </cell>
          <cell r="P395">
            <v>0</v>
          </cell>
          <cell r="Q395" t="str">
            <v>0.00</v>
          </cell>
          <cell r="R395">
            <v>0</v>
          </cell>
          <cell r="U395" t="str">
            <v>0.00</v>
          </cell>
          <cell r="V395" t="str">
            <v>0.00</v>
          </cell>
          <cell r="W395" t="str">
            <v>0.00</v>
          </cell>
          <cell r="AB395" t="str">
            <v>0.X</v>
          </cell>
          <cell r="AC395" t="e">
            <v>#N/A</v>
          </cell>
        </row>
        <row r="396">
          <cell r="H396" t="e">
            <v>#N/A</v>
          </cell>
          <cell r="I396" t="e">
            <v>#N/A</v>
          </cell>
        </row>
        <row r="397">
          <cell r="A397" t="str">
            <v>Technican</v>
          </cell>
          <cell r="F397">
            <v>0</v>
          </cell>
          <cell r="G397" t="str">
            <v>X</v>
          </cell>
          <cell r="H397" t="e">
            <v>#N/A</v>
          </cell>
          <cell r="I397" t="e">
            <v>#N/A</v>
          </cell>
          <cell r="K397">
            <v>0</v>
          </cell>
          <cell r="L397" t="str">
            <v>Technican</v>
          </cell>
          <cell r="O397">
            <v>0</v>
          </cell>
          <cell r="P397">
            <v>0</v>
          </cell>
          <cell r="Q397" t="str">
            <v>0.00</v>
          </cell>
          <cell r="R397">
            <v>0</v>
          </cell>
          <cell r="U397" t="str">
            <v>0.00</v>
          </cell>
          <cell r="V397" t="str">
            <v>0.00</v>
          </cell>
          <cell r="W397" t="str">
            <v>0.00</v>
          </cell>
          <cell r="AB397" t="str">
            <v>0.X</v>
          </cell>
          <cell r="AC397" t="e">
            <v>#N/A</v>
          </cell>
        </row>
        <row r="398">
          <cell r="H398" t="e">
            <v>#N/A</v>
          </cell>
          <cell r="I398" t="e">
            <v>#N/A</v>
          </cell>
        </row>
        <row r="399">
          <cell r="A399" t="str">
            <v>Manpower</v>
          </cell>
          <cell r="F399">
            <v>0</v>
          </cell>
          <cell r="G399" t="str">
            <v>X</v>
          </cell>
          <cell r="H399" t="e">
            <v>#N/A</v>
          </cell>
          <cell r="I399" t="e">
            <v>#N/A</v>
          </cell>
          <cell r="K399" t="e">
            <v>#N/A</v>
          </cell>
          <cell r="L399" t="str">
            <v>Employees</v>
          </cell>
          <cell r="O399" t="str">
            <v>0.00</v>
          </cell>
          <cell r="P399" t="str">
            <v>0.00</v>
          </cell>
          <cell r="Q399" t="str">
            <v>0.00</v>
          </cell>
          <cell r="R399">
            <v>0</v>
          </cell>
          <cell r="U399" t="str">
            <v>0.00</v>
          </cell>
          <cell r="V399" t="str">
            <v>0.00</v>
          </cell>
          <cell r="W399" t="str">
            <v>0.00</v>
          </cell>
          <cell r="AB399" t="str">
            <v>0.X</v>
          </cell>
          <cell r="AC399" t="e">
            <v>#N/A</v>
          </cell>
          <cell r="AG399" t="str">
            <v>Pers</v>
          </cell>
          <cell r="AH399">
            <v>0</v>
          </cell>
          <cell r="AI399">
            <v>0</v>
          </cell>
          <cell r="AJ399" t="str">
            <v>Mas&amp;Pers</v>
          </cell>
        </row>
        <row r="400">
          <cell r="A400" t="e">
            <v>#N/A</v>
          </cell>
          <cell r="B400" t="e">
            <v>#N/A</v>
          </cell>
          <cell r="G400" t="str">
            <v>X</v>
          </cell>
          <cell r="H400" t="e">
            <v>#N/A</v>
          </cell>
          <cell r="I400" t="e">
            <v>#N/A</v>
          </cell>
          <cell r="J400" t="e">
            <v>#N/A</v>
          </cell>
          <cell r="K400">
            <v>30</v>
          </cell>
          <cell r="N400" t="str">
            <v>Set-up</v>
          </cell>
          <cell r="P400">
            <v>0</v>
          </cell>
          <cell r="Q400" t="str">
            <v>0.00</v>
          </cell>
          <cell r="U400">
            <v>0</v>
          </cell>
          <cell r="V400">
            <v>0</v>
          </cell>
          <cell r="W400">
            <v>0</v>
          </cell>
          <cell r="AB400" t="str">
            <v>.X</v>
          </cell>
          <cell r="AC400" t="e">
            <v>#N/A</v>
          </cell>
        </row>
        <row r="401">
          <cell r="A401" t="e">
            <v>#N/A</v>
          </cell>
          <cell r="B401" t="e">
            <v>#N/A</v>
          </cell>
          <cell r="F401">
            <v>0</v>
          </cell>
          <cell r="G401" t="str">
            <v>X</v>
          </cell>
          <cell r="H401" t="e">
            <v>#N/A</v>
          </cell>
          <cell r="I401" t="e">
            <v>#N/A</v>
          </cell>
          <cell r="J401" t="str">
            <v>WCC</v>
          </cell>
          <cell r="O401">
            <v>0</v>
          </cell>
          <cell r="P401">
            <v>0</v>
          </cell>
          <cell r="Q401" t="str">
            <v>0.00</v>
          </cell>
          <cell r="R401">
            <v>0</v>
          </cell>
          <cell r="U401" t="str">
            <v>0.00</v>
          </cell>
          <cell r="V401" t="str">
            <v>0.00</v>
          </cell>
          <cell r="W401" t="str">
            <v>0.00</v>
          </cell>
          <cell r="AB401" t="str">
            <v>0.X</v>
          </cell>
          <cell r="AC401" t="e">
            <v>#N/A</v>
          </cell>
          <cell r="AG401" t="str">
            <v>Mas</v>
          </cell>
          <cell r="AH401">
            <v>0</v>
          </cell>
        </row>
        <row r="402">
          <cell r="B402" t="str">
            <v>Departmental Cost Rate</v>
          </cell>
          <cell r="F402">
            <v>0</v>
          </cell>
          <cell r="G402" t="str">
            <v>X</v>
          </cell>
          <cell r="H402" t="e">
            <v>#N/A</v>
          </cell>
          <cell r="I402" t="e">
            <v>#N/A</v>
          </cell>
          <cell r="J402" t="str">
            <v>Achtung: Der Abt.-Ko.-Satz fehlt noch!</v>
          </cell>
          <cell r="N402" t="str">
            <v>Set-up</v>
          </cell>
          <cell r="O402">
            <v>0</v>
          </cell>
          <cell r="P402">
            <v>0</v>
          </cell>
          <cell r="Q402" t="str">
            <v>0.00</v>
          </cell>
          <cell r="U402">
            <v>0</v>
          </cell>
          <cell r="V402">
            <v>0</v>
          </cell>
          <cell r="W402" t="str">
            <v>0.00</v>
          </cell>
          <cell r="AB402" t="str">
            <v>0.X</v>
          </cell>
          <cell r="AC402" t="e">
            <v>#N/A</v>
          </cell>
        </row>
        <row r="403">
          <cell r="A403" t="str">
            <v>Worker</v>
          </cell>
          <cell r="F403">
            <v>0</v>
          </cell>
          <cell r="G403" t="str">
            <v>X</v>
          </cell>
          <cell r="H403" t="e">
            <v>#N/A</v>
          </cell>
          <cell r="I403" t="e">
            <v>#N/A</v>
          </cell>
          <cell r="K403">
            <v>0</v>
          </cell>
          <cell r="L403" t="str">
            <v>Worker</v>
          </cell>
          <cell r="O403">
            <v>0</v>
          </cell>
          <cell r="P403">
            <v>0</v>
          </cell>
          <cell r="Q403" t="str">
            <v>0.00</v>
          </cell>
          <cell r="R403">
            <v>0</v>
          </cell>
          <cell r="U403" t="str">
            <v>0.00</v>
          </cell>
          <cell r="V403" t="str">
            <v>0.00</v>
          </cell>
          <cell r="W403" t="str">
            <v>0.00</v>
          </cell>
          <cell r="AB403" t="str">
            <v>0.X</v>
          </cell>
          <cell r="AC403" t="e">
            <v>#N/A</v>
          </cell>
        </row>
        <row r="404">
          <cell r="H404" t="e">
            <v>#N/A</v>
          </cell>
          <cell r="I404" t="e">
            <v>#N/A</v>
          </cell>
        </row>
        <row r="405">
          <cell r="A405" t="str">
            <v>Technican</v>
          </cell>
          <cell r="F405">
            <v>0</v>
          </cell>
          <cell r="G405" t="str">
            <v>X</v>
          </cell>
          <cell r="H405" t="e">
            <v>#N/A</v>
          </cell>
          <cell r="I405" t="e">
            <v>#N/A</v>
          </cell>
          <cell r="K405">
            <v>0</v>
          </cell>
          <cell r="L405" t="str">
            <v>Technican</v>
          </cell>
          <cell r="O405">
            <v>0</v>
          </cell>
          <cell r="P405">
            <v>0</v>
          </cell>
          <cell r="Q405" t="str">
            <v>0.00</v>
          </cell>
          <cell r="R405">
            <v>0</v>
          </cell>
          <cell r="U405" t="str">
            <v>0.00</v>
          </cell>
          <cell r="V405" t="str">
            <v>0.00</v>
          </cell>
          <cell r="W405" t="str">
            <v>0.00</v>
          </cell>
          <cell r="AB405" t="str">
            <v>0.X</v>
          </cell>
          <cell r="AC405" t="e">
            <v>#N/A</v>
          </cell>
        </row>
        <row r="406">
          <cell r="H406" t="e">
            <v>#N/A</v>
          </cell>
          <cell r="I406" t="e">
            <v>#N/A</v>
          </cell>
        </row>
        <row r="407">
          <cell r="A407" t="str">
            <v>Manpower</v>
          </cell>
          <cell r="F407">
            <v>0</v>
          </cell>
          <cell r="G407" t="str">
            <v>X</v>
          </cell>
          <cell r="H407" t="e">
            <v>#N/A</v>
          </cell>
          <cell r="I407" t="e">
            <v>#N/A</v>
          </cell>
          <cell r="K407" t="e">
            <v>#N/A</v>
          </cell>
          <cell r="L407" t="str">
            <v>Employees</v>
          </cell>
          <cell r="O407" t="str">
            <v>0.00</v>
          </cell>
          <cell r="P407" t="str">
            <v>0.00</v>
          </cell>
          <cell r="Q407" t="str">
            <v>0.00</v>
          </cell>
          <cell r="R407">
            <v>0</v>
          </cell>
          <cell r="U407" t="str">
            <v>0.00</v>
          </cell>
          <cell r="V407" t="str">
            <v>0.00</v>
          </cell>
          <cell r="W407" t="str">
            <v>0.00</v>
          </cell>
          <cell r="AB407" t="str">
            <v>0.X</v>
          </cell>
          <cell r="AC407" t="e">
            <v>#N/A</v>
          </cell>
          <cell r="AG407" t="str">
            <v>Pers</v>
          </cell>
          <cell r="AH407">
            <v>0</v>
          </cell>
          <cell r="AI407">
            <v>0</v>
          </cell>
          <cell r="AJ407" t="str">
            <v>Mas&amp;Pers</v>
          </cell>
        </row>
        <row r="408">
          <cell r="A408" t="e">
            <v>#N/A</v>
          </cell>
          <cell r="B408" t="e">
            <v>#N/A</v>
          </cell>
          <cell r="G408" t="str">
            <v>X</v>
          </cell>
          <cell r="H408" t="e">
            <v>#N/A</v>
          </cell>
          <cell r="I408" t="e">
            <v>#N/A</v>
          </cell>
          <cell r="J408" t="e">
            <v>#N/A</v>
          </cell>
          <cell r="K408">
            <v>31</v>
          </cell>
          <cell r="N408" t="str">
            <v>Set-up</v>
          </cell>
          <cell r="P408">
            <v>0</v>
          </cell>
          <cell r="Q408" t="str">
            <v>0.00</v>
          </cell>
          <cell r="U408">
            <v>0</v>
          </cell>
          <cell r="V408">
            <v>0</v>
          </cell>
          <cell r="W408">
            <v>0</v>
          </cell>
          <cell r="AB408" t="str">
            <v>.X</v>
          </cell>
          <cell r="AC408" t="e">
            <v>#N/A</v>
          </cell>
        </row>
        <row r="409">
          <cell r="A409" t="e">
            <v>#N/A</v>
          </cell>
          <cell r="B409" t="e">
            <v>#N/A</v>
          </cell>
          <cell r="F409">
            <v>0</v>
          </cell>
          <cell r="G409" t="str">
            <v>X</v>
          </cell>
          <cell r="H409" t="e">
            <v>#N/A</v>
          </cell>
          <cell r="I409" t="e">
            <v>#N/A</v>
          </cell>
          <cell r="J409" t="str">
            <v>WCC</v>
          </cell>
          <cell r="O409">
            <v>0</v>
          </cell>
          <cell r="P409">
            <v>0</v>
          </cell>
          <cell r="Q409" t="str">
            <v>0.00</v>
          </cell>
          <cell r="R409">
            <v>0</v>
          </cell>
          <cell r="U409" t="str">
            <v>0.00</v>
          </cell>
          <cell r="V409" t="str">
            <v>0.00</v>
          </cell>
          <cell r="W409" t="str">
            <v>0.00</v>
          </cell>
          <cell r="AB409" t="str">
            <v>0.X</v>
          </cell>
          <cell r="AC409" t="e">
            <v>#N/A</v>
          </cell>
          <cell r="AG409" t="str">
            <v>Mas</v>
          </cell>
          <cell r="AH409">
            <v>0</v>
          </cell>
        </row>
        <row r="410">
          <cell r="B410" t="str">
            <v>Departmental Cost Rate</v>
          </cell>
          <cell r="F410">
            <v>0</v>
          </cell>
          <cell r="G410" t="str">
            <v>X</v>
          </cell>
          <cell r="H410" t="e">
            <v>#N/A</v>
          </cell>
          <cell r="I410" t="e">
            <v>#N/A</v>
          </cell>
          <cell r="J410" t="str">
            <v>Achtung: Der Abt.-Ko.-Satz fehlt noch!</v>
          </cell>
          <cell r="N410" t="str">
            <v>Set-up</v>
          </cell>
          <cell r="O410">
            <v>0</v>
          </cell>
          <cell r="P410">
            <v>0</v>
          </cell>
          <cell r="Q410" t="str">
            <v>0.00</v>
          </cell>
          <cell r="U410">
            <v>0</v>
          </cell>
          <cell r="V410">
            <v>0</v>
          </cell>
          <cell r="W410" t="str">
            <v>0.00</v>
          </cell>
          <cell r="AB410" t="str">
            <v>0.X</v>
          </cell>
          <cell r="AC410" t="e">
            <v>#N/A</v>
          </cell>
        </row>
        <row r="411">
          <cell r="A411" t="str">
            <v>Worker</v>
          </cell>
          <cell r="F411">
            <v>0</v>
          </cell>
          <cell r="G411" t="str">
            <v>X</v>
          </cell>
          <cell r="H411" t="e">
            <v>#N/A</v>
          </cell>
          <cell r="I411" t="e">
            <v>#N/A</v>
          </cell>
          <cell r="K411">
            <v>0</v>
          </cell>
          <cell r="L411" t="str">
            <v>Worker</v>
          </cell>
          <cell r="O411">
            <v>0</v>
          </cell>
          <cell r="P411">
            <v>0</v>
          </cell>
          <cell r="Q411" t="str">
            <v>0.00</v>
          </cell>
          <cell r="R411">
            <v>0</v>
          </cell>
          <cell r="U411" t="str">
            <v>0.00</v>
          </cell>
          <cell r="V411" t="str">
            <v>0.00</v>
          </cell>
          <cell r="W411" t="str">
            <v>0.00</v>
          </cell>
          <cell r="AB411" t="str">
            <v>0.X</v>
          </cell>
          <cell r="AC411" t="e">
            <v>#N/A</v>
          </cell>
        </row>
        <row r="412">
          <cell r="H412" t="e">
            <v>#N/A</v>
          </cell>
          <cell r="I412" t="e">
            <v>#N/A</v>
          </cell>
        </row>
        <row r="413">
          <cell r="A413" t="str">
            <v>Technican</v>
          </cell>
          <cell r="F413">
            <v>0</v>
          </cell>
          <cell r="G413" t="str">
            <v>X</v>
          </cell>
          <cell r="H413" t="e">
            <v>#N/A</v>
          </cell>
          <cell r="I413" t="e">
            <v>#N/A</v>
          </cell>
          <cell r="K413">
            <v>0</v>
          </cell>
          <cell r="L413" t="str">
            <v>Technican</v>
          </cell>
          <cell r="O413">
            <v>0</v>
          </cell>
          <cell r="P413">
            <v>0</v>
          </cell>
          <cell r="Q413" t="str">
            <v>0.00</v>
          </cell>
          <cell r="R413">
            <v>0</v>
          </cell>
          <cell r="U413" t="str">
            <v>0.00</v>
          </cell>
          <cell r="V413" t="str">
            <v>0.00</v>
          </cell>
          <cell r="W413" t="str">
            <v>0.00</v>
          </cell>
          <cell r="AB413" t="str">
            <v>0.X</v>
          </cell>
          <cell r="AC413" t="e">
            <v>#N/A</v>
          </cell>
        </row>
        <row r="414">
          <cell r="H414" t="e">
            <v>#N/A</v>
          </cell>
          <cell r="I414" t="e">
            <v>#N/A</v>
          </cell>
        </row>
        <row r="415">
          <cell r="A415" t="str">
            <v>Manpower</v>
          </cell>
          <cell r="F415">
            <v>0</v>
          </cell>
          <cell r="G415" t="str">
            <v>X</v>
          </cell>
          <cell r="H415" t="e">
            <v>#N/A</v>
          </cell>
          <cell r="I415" t="e">
            <v>#N/A</v>
          </cell>
          <cell r="K415" t="e">
            <v>#N/A</v>
          </cell>
          <cell r="L415" t="str">
            <v>Employees</v>
          </cell>
          <cell r="O415" t="str">
            <v>0.00</v>
          </cell>
          <cell r="P415" t="str">
            <v>0.00</v>
          </cell>
          <cell r="Q415" t="str">
            <v>0.00</v>
          </cell>
          <cell r="R415">
            <v>0</v>
          </cell>
          <cell r="U415" t="str">
            <v>0.00</v>
          </cell>
          <cell r="V415" t="str">
            <v>0.00</v>
          </cell>
          <cell r="W415" t="str">
            <v>0.00</v>
          </cell>
          <cell r="AB415" t="str">
            <v>0.X</v>
          </cell>
          <cell r="AC415" t="e">
            <v>#N/A</v>
          </cell>
          <cell r="AG415" t="str">
            <v>Pers</v>
          </cell>
          <cell r="AH415">
            <v>0</v>
          </cell>
          <cell r="AI415">
            <v>0</v>
          </cell>
          <cell r="AJ415" t="str">
            <v>Mas&amp;Pers</v>
          </cell>
        </row>
        <row r="416">
          <cell r="A416" t="e">
            <v>#N/A</v>
          </cell>
          <cell r="B416" t="e">
            <v>#N/A</v>
          </cell>
          <cell r="G416" t="str">
            <v>X</v>
          </cell>
          <cell r="H416" t="e">
            <v>#N/A</v>
          </cell>
          <cell r="I416" t="e">
            <v>#N/A</v>
          </cell>
          <cell r="J416" t="e">
            <v>#N/A</v>
          </cell>
          <cell r="K416">
            <v>32</v>
          </cell>
          <cell r="N416" t="str">
            <v>Set-up</v>
          </cell>
          <cell r="P416">
            <v>0</v>
          </cell>
          <cell r="Q416" t="str">
            <v>0.00</v>
          </cell>
          <cell r="U416">
            <v>0</v>
          </cell>
          <cell r="V416">
            <v>0</v>
          </cell>
          <cell r="W416">
            <v>0</v>
          </cell>
          <cell r="AB416" t="str">
            <v>.X</v>
          </cell>
          <cell r="AC416" t="e">
            <v>#N/A</v>
          </cell>
        </row>
        <row r="417">
          <cell r="A417" t="e">
            <v>#N/A</v>
          </cell>
          <cell r="B417" t="e">
            <v>#N/A</v>
          </cell>
          <cell r="F417">
            <v>0</v>
          </cell>
          <cell r="G417" t="str">
            <v>X</v>
          </cell>
          <cell r="H417" t="e">
            <v>#N/A</v>
          </cell>
          <cell r="I417" t="e">
            <v>#N/A</v>
          </cell>
          <cell r="J417" t="str">
            <v>WCC</v>
          </cell>
          <cell r="O417">
            <v>0</v>
          </cell>
          <cell r="P417">
            <v>0</v>
          </cell>
          <cell r="Q417" t="str">
            <v>0.00</v>
          </cell>
          <cell r="R417">
            <v>0</v>
          </cell>
          <cell r="U417" t="str">
            <v>0.00</v>
          </cell>
          <cell r="V417" t="str">
            <v>0.00</v>
          </cell>
          <cell r="W417" t="str">
            <v>0.00</v>
          </cell>
          <cell r="AB417" t="str">
            <v>0.X</v>
          </cell>
          <cell r="AC417" t="e">
            <v>#N/A</v>
          </cell>
          <cell r="AG417" t="str">
            <v>Mas</v>
          </cell>
          <cell r="AH417">
            <v>0</v>
          </cell>
        </row>
        <row r="418">
          <cell r="B418" t="str">
            <v>Departmental Cost Rate</v>
          </cell>
          <cell r="F418">
            <v>0</v>
          </cell>
          <cell r="G418" t="str">
            <v>X</v>
          </cell>
          <cell r="H418" t="e">
            <v>#N/A</v>
          </cell>
          <cell r="I418" t="e">
            <v>#N/A</v>
          </cell>
          <cell r="J418" t="str">
            <v>Achtung: Der Abt.-Ko.-Satz fehlt noch!</v>
          </cell>
          <cell r="N418" t="str">
            <v>Set-up</v>
          </cell>
          <cell r="O418">
            <v>0</v>
          </cell>
          <cell r="P418">
            <v>0</v>
          </cell>
          <cell r="Q418" t="str">
            <v>0.00</v>
          </cell>
          <cell r="U418">
            <v>0</v>
          </cell>
          <cell r="V418">
            <v>0</v>
          </cell>
          <cell r="W418" t="str">
            <v>0.00</v>
          </cell>
          <cell r="AB418" t="str">
            <v>0.X</v>
          </cell>
          <cell r="AC418" t="e">
            <v>#N/A</v>
          </cell>
        </row>
        <row r="419">
          <cell r="A419" t="str">
            <v>Worker</v>
          </cell>
          <cell r="F419">
            <v>0</v>
          </cell>
          <cell r="G419" t="str">
            <v>X</v>
          </cell>
          <cell r="H419" t="e">
            <v>#N/A</v>
          </cell>
          <cell r="I419" t="e">
            <v>#N/A</v>
          </cell>
          <cell r="K419">
            <v>0</v>
          </cell>
          <cell r="L419" t="str">
            <v>Worker</v>
          </cell>
          <cell r="O419">
            <v>0</v>
          </cell>
          <cell r="P419">
            <v>0</v>
          </cell>
          <cell r="Q419" t="str">
            <v>0.00</v>
          </cell>
          <cell r="R419">
            <v>0</v>
          </cell>
          <cell r="U419" t="str">
            <v>0.00</v>
          </cell>
          <cell r="V419" t="str">
            <v>0.00</v>
          </cell>
          <cell r="W419" t="str">
            <v>0.00</v>
          </cell>
          <cell r="AB419" t="str">
            <v>0.X</v>
          </cell>
          <cell r="AC419" t="e">
            <v>#N/A</v>
          </cell>
        </row>
        <row r="420">
          <cell r="H420" t="e">
            <v>#N/A</v>
          </cell>
          <cell r="I420" t="e">
            <v>#N/A</v>
          </cell>
        </row>
        <row r="421">
          <cell r="A421" t="str">
            <v>Technican</v>
          </cell>
          <cell r="F421">
            <v>0</v>
          </cell>
          <cell r="G421" t="str">
            <v>X</v>
          </cell>
          <cell r="H421" t="e">
            <v>#N/A</v>
          </cell>
          <cell r="I421" t="e">
            <v>#N/A</v>
          </cell>
          <cell r="K421">
            <v>0</v>
          </cell>
          <cell r="L421" t="str">
            <v>Technican</v>
          </cell>
          <cell r="O421">
            <v>0</v>
          </cell>
          <cell r="P421">
            <v>0</v>
          </cell>
          <cell r="Q421" t="str">
            <v>0.00</v>
          </cell>
          <cell r="R421">
            <v>0</v>
          </cell>
          <cell r="U421" t="str">
            <v>0.00</v>
          </cell>
          <cell r="V421" t="str">
            <v>0.00</v>
          </cell>
          <cell r="W421" t="str">
            <v>0.00</v>
          </cell>
          <cell r="AB421" t="str">
            <v>0.X</v>
          </cell>
          <cell r="AC421" t="e">
            <v>#N/A</v>
          </cell>
        </row>
        <row r="422">
          <cell r="H422" t="e">
            <v>#N/A</v>
          </cell>
          <cell r="I422" t="e">
            <v>#N/A</v>
          </cell>
        </row>
        <row r="423">
          <cell r="A423" t="str">
            <v>Manpower</v>
          </cell>
          <cell r="F423">
            <v>0</v>
          </cell>
          <cell r="G423" t="str">
            <v>X</v>
          </cell>
          <cell r="H423" t="e">
            <v>#N/A</v>
          </cell>
          <cell r="I423" t="e">
            <v>#N/A</v>
          </cell>
          <cell r="K423" t="e">
            <v>#N/A</v>
          </cell>
          <cell r="L423" t="str">
            <v>Employees</v>
          </cell>
          <cell r="O423" t="str">
            <v>0.00</v>
          </cell>
          <cell r="P423" t="str">
            <v>0.00</v>
          </cell>
          <cell r="Q423" t="str">
            <v>0.00</v>
          </cell>
          <cell r="R423">
            <v>0</v>
          </cell>
          <cell r="U423" t="str">
            <v>0.00</v>
          </cell>
          <cell r="V423" t="str">
            <v>0.00</v>
          </cell>
          <cell r="W423" t="str">
            <v>0.00</v>
          </cell>
          <cell r="AB423" t="str">
            <v>0.X</v>
          </cell>
          <cell r="AC423" t="e">
            <v>#N/A</v>
          </cell>
          <cell r="AG423" t="str">
            <v>Pers</v>
          </cell>
          <cell r="AH423">
            <v>0</v>
          </cell>
          <cell r="AI423">
            <v>0</v>
          </cell>
          <cell r="AJ423" t="str">
            <v>Mas&amp;Pers</v>
          </cell>
        </row>
        <row r="424">
          <cell r="A424" t="e">
            <v>#N/A</v>
          </cell>
          <cell r="B424" t="e">
            <v>#N/A</v>
          </cell>
          <cell r="G424" t="str">
            <v>X</v>
          </cell>
          <cell r="H424" t="e">
            <v>#N/A</v>
          </cell>
          <cell r="I424" t="e">
            <v>#N/A</v>
          </cell>
          <cell r="J424" t="e">
            <v>#N/A</v>
          </cell>
          <cell r="K424">
            <v>33</v>
          </cell>
          <cell r="N424" t="str">
            <v>Set-up</v>
          </cell>
          <cell r="P424">
            <v>0</v>
          </cell>
          <cell r="Q424" t="str">
            <v>0.00</v>
          </cell>
          <cell r="U424">
            <v>0</v>
          </cell>
          <cell r="V424">
            <v>0</v>
          </cell>
          <cell r="W424">
            <v>0</v>
          </cell>
          <cell r="AB424" t="str">
            <v>.X</v>
          </cell>
          <cell r="AC424" t="e">
            <v>#N/A</v>
          </cell>
        </row>
        <row r="425">
          <cell r="A425" t="e">
            <v>#N/A</v>
          </cell>
          <cell r="B425" t="e">
            <v>#N/A</v>
          </cell>
          <cell r="F425">
            <v>0</v>
          </cell>
          <cell r="G425" t="str">
            <v>X</v>
          </cell>
          <cell r="H425" t="e">
            <v>#N/A</v>
          </cell>
          <cell r="I425" t="e">
            <v>#N/A</v>
          </cell>
          <cell r="J425" t="str">
            <v>WCC</v>
          </cell>
          <cell r="O425">
            <v>0</v>
          </cell>
          <cell r="P425">
            <v>0</v>
          </cell>
          <cell r="Q425" t="str">
            <v>0.00</v>
          </cell>
          <cell r="R425">
            <v>0</v>
          </cell>
          <cell r="U425" t="str">
            <v>0.00</v>
          </cell>
          <cell r="V425" t="str">
            <v>0.00</v>
          </cell>
          <cell r="W425" t="str">
            <v>0.00</v>
          </cell>
          <cell r="AB425" t="str">
            <v>0.X</v>
          </cell>
          <cell r="AC425" t="e">
            <v>#N/A</v>
          </cell>
          <cell r="AG425" t="str">
            <v>Mas</v>
          </cell>
          <cell r="AH425">
            <v>0</v>
          </cell>
        </row>
        <row r="426">
          <cell r="B426" t="str">
            <v>Departmental Cost Rate</v>
          </cell>
          <cell r="F426">
            <v>0</v>
          </cell>
          <cell r="G426" t="str">
            <v>X</v>
          </cell>
          <cell r="H426" t="e">
            <v>#N/A</v>
          </cell>
          <cell r="I426" t="e">
            <v>#N/A</v>
          </cell>
          <cell r="J426" t="str">
            <v>Achtung: Der Abt.-Ko.-Satz fehlt noch!</v>
          </cell>
          <cell r="N426" t="str">
            <v>Set-up</v>
          </cell>
          <cell r="O426">
            <v>0</v>
          </cell>
          <cell r="P426">
            <v>0</v>
          </cell>
          <cell r="Q426" t="str">
            <v>0.00</v>
          </cell>
          <cell r="U426">
            <v>0</v>
          </cell>
          <cell r="V426">
            <v>0</v>
          </cell>
          <cell r="W426" t="str">
            <v>0.00</v>
          </cell>
          <cell r="AB426" t="str">
            <v>0.X</v>
          </cell>
          <cell r="AC426" t="e">
            <v>#N/A</v>
          </cell>
        </row>
        <row r="427">
          <cell r="A427" t="str">
            <v>Worker</v>
          </cell>
          <cell r="F427">
            <v>0</v>
          </cell>
          <cell r="G427" t="str">
            <v>X</v>
          </cell>
          <cell r="H427" t="e">
            <v>#N/A</v>
          </cell>
          <cell r="I427" t="e">
            <v>#N/A</v>
          </cell>
          <cell r="K427">
            <v>0</v>
          </cell>
          <cell r="L427" t="str">
            <v>Worker</v>
          </cell>
          <cell r="O427">
            <v>0</v>
          </cell>
          <cell r="P427">
            <v>0</v>
          </cell>
          <cell r="Q427" t="str">
            <v>0.00</v>
          </cell>
          <cell r="R427">
            <v>0</v>
          </cell>
          <cell r="U427" t="str">
            <v>0.00</v>
          </cell>
          <cell r="V427" t="str">
            <v>0.00</v>
          </cell>
          <cell r="W427" t="str">
            <v>0.00</v>
          </cell>
          <cell r="AB427" t="str">
            <v>0.X</v>
          </cell>
          <cell r="AC427" t="e">
            <v>#N/A</v>
          </cell>
        </row>
        <row r="428">
          <cell r="H428" t="e">
            <v>#N/A</v>
          </cell>
          <cell r="I428" t="e">
            <v>#N/A</v>
          </cell>
        </row>
        <row r="429">
          <cell r="A429" t="str">
            <v>Technican</v>
          </cell>
          <cell r="F429">
            <v>0</v>
          </cell>
          <cell r="G429" t="str">
            <v>X</v>
          </cell>
          <cell r="H429" t="e">
            <v>#N/A</v>
          </cell>
          <cell r="I429" t="e">
            <v>#N/A</v>
          </cell>
          <cell r="K429">
            <v>0</v>
          </cell>
          <cell r="L429" t="str">
            <v>Technican</v>
          </cell>
          <cell r="O429">
            <v>0</v>
          </cell>
          <cell r="P429">
            <v>0</v>
          </cell>
          <cell r="Q429" t="str">
            <v>0.00</v>
          </cell>
          <cell r="R429">
            <v>0</v>
          </cell>
          <cell r="U429" t="str">
            <v>0.00</v>
          </cell>
          <cell r="V429" t="str">
            <v>0.00</v>
          </cell>
          <cell r="W429" t="str">
            <v>0.00</v>
          </cell>
          <cell r="AB429" t="str">
            <v>0.X</v>
          </cell>
          <cell r="AC429" t="e">
            <v>#N/A</v>
          </cell>
        </row>
        <row r="430">
          <cell r="H430" t="e">
            <v>#N/A</v>
          </cell>
          <cell r="I430" t="e">
            <v>#N/A</v>
          </cell>
        </row>
        <row r="431">
          <cell r="A431" t="str">
            <v>Manpower</v>
          </cell>
          <cell r="F431">
            <v>0</v>
          </cell>
          <cell r="G431" t="str">
            <v>X</v>
          </cell>
          <cell r="H431" t="e">
            <v>#N/A</v>
          </cell>
          <cell r="I431" t="e">
            <v>#N/A</v>
          </cell>
          <cell r="K431" t="e">
            <v>#N/A</v>
          </cell>
          <cell r="L431" t="str">
            <v>Employees</v>
          </cell>
          <cell r="O431" t="str">
            <v>0.00</v>
          </cell>
          <cell r="P431" t="str">
            <v>0.00</v>
          </cell>
          <cell r="Q431" t="str">
            <v>0.00</v>
          </cell>
          <cell r="R431">
            <v>0</v>
          </cell>
          <cell r="U431" t="str">
            <v>0.00</v>
          </cell>
          <cell r="V431" t="str">
            <v>0.00</v>
          </cell>
          <cell r="W431" t="str">
            <v>0.00</v>
          </cell>
          <cell r="AB431" t="str">
            <v>0.X</v>
          </cell>
          <cell r="AC431" t="e">
            <v>#N/A</v>
          </cell>
          <cell r="AG431" t="str">
            <v>Pers</v>
          </cell>
          <cell r="AH431">
            <v>0</v>
          </cell>
          <cell r="AI431">
            <v>0</v>
          </cell>
          <cell r="AJ431" t="str">
            <v>Mas&amp;Pers</v>
          </cell>
        </row>
        <row r="432">
          <cell r="A432" t="e">
            <v>#N/A</v>
          </cell>
          <cell r="B432" t="e">
            <v>#N/A</v>
          </cell>
          <cell r="G432" t="str">
            <v>X</v>
          </cell>
          <cell r="H432" t="e">
            <v>#N/A</v>
          </cell>
          <cell r="I432" t="e">
            <v>#N/A</v>
          </cell>
          <cell r="J432" t="e">
            <v>#N/A</v>
          </cell>
          <cell r="K432">
            <v>34</v>
          </cell>
          <cell r="N432" t="str">
            <v>Set-up</v>
          </cell>
          <cell r="P432">
            <v>0</v>
          </cell>
          <cell r="Q432" t="str">
            <v>0.00</v>
          </cell>
          <cell r="U432">
            <v>0</v>
          </cell>
          <cell r="V432">
            <v>0</v>
          </cell>
          <cell r="W432">
            <v>0</v>
          </cell>
          <cell r="AB432" t="str">
            <v>.X</v>
          </cell>
          <cell r="AC432" t="e">
            <v>#N/A</v>
          </cell>
        </row>
        <row r="433">
          <cell r="A433" t="e">
            <v>#N/A</v>
          </cell>
          <cell r="B433" t="e">
            <v>#N/A</v>
          </cell>
          <cell r="F433">
            <v>0</v>
          </cell>
          <cell r="G433" t="str">
            <v>X</v>
          </cell>
          <cell r="H433" t="e">
            <v>#N/A</v>
          </cell>
          <cell r="I433" t="e">
            <v>#N/A</v>
          </cell>
          <cell r="J433" t="str">
            <v>WCC</v>
          </cell>
          <cell r="O433">
            <v>0</v>
          </cell>
          <cell r="P433">
            <v>0</v>
          </cell>
          <cell r="Q433" t="str">
            <v>0.00</v>
          </cell>
          <cell r="R433">
            <v>0</v>
          </cell>
          <cell r="U433" t="str">
            <v>0.00</v>
          </cell>
          <cell r="V433" t="str">
            <v>0.00</v>
          </cell>
          <cell r="W433" t="str">
            <v>0.00</v>
          </cell>
          <cell r="AB433" t="str">
            <v>0.X</v>
          </cell>
          <cell r="AC433" t="e">
            <v>#N/A</v>
          </cell>
          <cell r="AG433" t="str">
            <v>Mas</v>
          </cell>
          <cell r="AH433">
            <v>0</v>
          </cell>
        </row>
        <row r="434">
          <cell r="B434" t="str">
            <v>Departmental Cost Rate</v>
          </cell>
          <cell r="F434">
            <v>0</v>
          </cell>
          <cell r="G434" t="str">
            <v>X</v>
          </cell>
          <cell r="H434" t="e">
            <v>#N/A</v>
          </cell>
          <cell r="I434" t="e">
            <v>#N/A</v>
          </cell>
          <cell r="J434" t="str">
            <v>Achtung: Der Abt.-Ko.-Satz fehlt noch!</v>
          </cell>
          <cell r="N434" t="str">
            <v>Set-up</v>
          </cell>
          <cell r="O434">
            <v>0</v>
          </cell>
          <cell r="P434">
            <v>0</v>
          </cell>
          <cell r="Q434" t="str">
            <v>0.00</v>
          </cell>
          <cell r="U434">
            <v>0</v>
          </cell>
          <cell r="V434">
            <v>0</v>
          </cell>
          <cell r="W434" t="str">
            <v>0.00</v>
          </cell>
          <cell r="AB434" t="str">
            <v>0.X</v>
          </cell>
          <cell r="AC434" t="e">
            <v>#N/A</v>
          </cell>
        </row>
        <row r="435">
          <cell r="A435" t="str">
            <v>Worker</v>
          </cell>
          <cell r="F435">
            <v>0</v>
          </cell>
          <cell r="G435" t="str">
            <v>X</v>
          </cell>
          <cell r="H435" t="e">
            <v>#N/A</v>
          </cell>
          <cell r="I435" t="e">
            <v>#N/A</v>
          </cell>
          <cell r="K435">
            <v>0</v>
          </cell>
          <cell r="L435" t="str">
            <v>Worker</v>
          </cell>
          <cell r="O435">
            <v>0</v>
          </cell>
          <cell r="P435">
            <v>0</v>
          </cell>
          <cell r="Q435" t="str">
            <v>0.00</v>
          </cell>
          <cell r="R435">
            <v>0</v>
          </cell>
          <cell r="U435" t="str">
            <v>0.00</v>
          </cell>
          <cell r="V435" t="str">
            <v>0.00</v>
          </cell>
          <cell r="W435" t="str">
            <v>0.00</v>
          </cell>
          <cell r="AB435" t="str">
            <v>0.X</v>
          </cell>
          <cell r="AC435" t="e">
            <v>#N/A</v>
          </cell>
        </row>
        <row r="436">
          <cell r="H436" t="e">
            <v>#N/A</v>
          </cell>
          <cell r="I436" t="e">
            <v>#N/A</v>
          </cell>
        </row>
        <row r="437">
          <cell r="A437" t="str">
            <v>Technican</v>
          </cell>
          <cell r="F437">
            <v>0</v>
          </cell>
          <cell r="G437" t="str">
            <v>X</v>
          </cell>
          <cell r="H437" t="e">
            <v>#N/A</v>
          </cell>
          <cell r="I437" t="e">
            <v>#N/A</v>
          </cell>
          <cell r="K437">
            <v>0</v>
          </cell>
          <cell r="L437" t="str">
            <v>Technican</v>
          </cell>
          <cell r="O437">
            <v>0</v>
          </cell>
          <cell r="P437">
            <v>0</v>
          </cell>
          <cell r="Q437" t="str">
            <v>0.00</v>
          </cell>
          <cell r="R437">
            <v>0</v>
          </cell>
          <cell r="U437" t="str">
            <v>0.00</v>
          </cell>
          <cell r="V437" t="str">
            <v>0.00</v>
          </cell>
          <cell r="W437" t="str">
            <v>0.00</v>
          </cell>
          <cell r="AB437" t="str">
            <v>0.X</v>
          </cell>
          <cell r="AC437" t="e">
            <v>#N/A</v>
          </cell>
        </row>
        <row r="438">
          <cell r="H438" t="e">
            <v>#N/A</v>
          </cell>
          <cell r="I438" t="e">
            <v>#N/A</v>
          </cell>
        </row>
        <row r="439">
          <cell r="A439" t="str">
            <v>Manpower</v>
          </cell>
          <cell r="F439">
            <v>0</v>
          </cell>
          <cell r="G439" t="str">
            <v>X</v>
          </cell>
          <cell r="H439" t="e">
            <v>#N/A</v>
          </cell>
          <cell r="I439" t="e">
            <v>#N/A</v>
          </cell>
          <cell r="K439" t="e">
            <v>#N/A</v>
          </cell>
          <cell r="L439" t="str">
            <v>Employees</v>
          </cell>
          <cell r="O439" t="str">
            <v>0.00</v>
          </cell>
          <cell r="P439" t="str">
            <v>0.00</v>
          </cell>
          <cell r="Q439" t="str">
            <v>0.00</v>
          </cell>
          <cell r="R439">
            <v>0</v>
          </cell>
          <cell r="U439" t="str">
            <v>0.00</v>
          </cell>
          <cell r="V439" t="str">
            <v>0.00</v>
          </cell>
          <cell r="W439" t="str">
            <v>0.00</v>
          </cell>
          <cell r="AB439" t="str">
            <v>0.X</v>
          </cell>
          <cell r="AC439" t="e">
            <v>#N/A</v>
          </cell>
          <cell r="AG439" t="str">
            <v>Pers</v>
          </cell>
          <cell r="AH439">
            <v>0</v>
          </cell>
          <cell r="AI439">
            <v>0</v>
          </cell>
          <cell r="AJ439" t="str">
            <v>Mas&amp;Pers</v>
          </cell>
        </row>
        <row r="440">
          <cell r="A440" t="e">
            <v>#N/A</v>
          </cell>
          <cell r="B440" t="e">
            <v>#N/A</v>
          </cell>
          <cell r="G440" t="str">
            <v>X</v>
          </cell>
          <cell r="H440" t="e">
            <v>#N/A</v>
          </cell>
          <cell r="I440" t="e">
            <v>#N/A</v>
          </cell>
          <cell r="J440" t="e">
            <v>#N/A</v>
          </cell>
          <cell r="K440">
            <v>35</v>
          </cell>
          <cell r="N440" t="str">
            <v>Set-up</v>
          </cell>
          <cell r="P440">
            <v>0</v>
          </cell>
          <cell r="Q440" t="str">
            <v>0.00</v>
          </cell>
          <cell r="U440">
            <v>0</v>
          </cell>
          <cell r="V440">
            <v>0</v>
          </cell>
          <cell r="W440">
            <v>0</v>
          </cell>
          <cell r="AB440" t="str">
            <v>.X</v>
          </cell>
          <cell r="AC440" t="e">
            <v>#N/A</v>
          </cell>
        </row>
        <row r="441">
          <cell r="A441" t="e">
            <v>#N/A</v>
          </cell>
          <cell r="B441" t="e">
            <v>#N/A</v>
          </cell>
          <cell r="F441">
            <v>0</v>
          </cell>
          <cell r="G441" t="str">
            <v>X</v>
          </cell>
          <cell r="H441" t="e">
            <v>#N/A</v>
          </cell>
          <cell r="I441" t="e">
            <v>#N/A</v>
          </cell>
          <cell r="J441" t="str">
            <v>WCC</v>
          </cell>
          <cell r="O441">
            <v>0</v>
          </cell>
          <cell r="P441">
            <v>0</v>
          </cell>
          <cell r="Q441" t="str">
            <v>0.00</v>
          </cell>
          <cell r="R441">
            <v>0</v>
          </cell>
          <cell r="U441" t="str">
            <v>0.00</v>
          </cell>
          <cell r="V441" t="str">
            <v>0.00</v>
          </cell>
          <cell r="W441" t="str">
            <v>0.00</v>
          </cell>
          <cell r="AB441" t="str">
            <v>0.X</v>
          </cell>
          <cell r="AC441" t="e">
            <v>#N/A</v>
          </cell>
          <cell r="AG441" t="str">
            <v>Mas</v>
          </cell>
          <cell r="AH441">
            <v>0</v>
          </cell>
        </row>
        <row r="442">
          <cell r="B442" t="str">
            <v>Departmental Cost Rate</v>
          </cell>
          <cell r="F442">
            <v>0</v>
          </cell>
          <cell r="G442" t="str">
            <v>X</v>
          </cell>
          <cell r="H442" t="e">
            <v>#N/A</v>
          </cell>
          <cell r="I442" t="e">
            <v>#N/A</v>
          </cell>
          <cell r="J442" t="str">
            <v>Achtung: Der Abt.-Ko.-Satz fehlt noch!</v>
          </cell>
          <cell r="N442" t="str">
            <v>Set-up</v>
          </cell>
          <cell r="O442">
            <v>0</v>
          </cell>
          <cell r="P442">
            <v>0</v>
          </cell>
          <cell r="Q442" t="str">
            <v>0.00</v>
          </cell>
          <cell r="U442">
            <v>0</v>
          </cell>
          <cell r="V442">
            <v>0</v>
          </cell>
          <cell r="W442" t="str">
            <v>0.00</v>
          </cell>
          <cell r="AB442" t="str">
            <v>0.X</v>
          </cell>
          <cell r="AC442" t="e">
            <v>#N/A</v>
          </cell>
        </row>
        <row r="443">
          <cell r="A443" t="str">
            <v>Worker</v>
          </cell>
          <cell r="F443">
            <v>0</v>
          </cell>
          <cell r="G443" t="str">
            <v>X</v>
          </cell>
          <cell r="H443" t="e">
            <v>#N/A</v>
          </cell>
          <cell r="I443" t="e">
            <v>#N/A</v>
          </cell>
          <cell r="K443">
            <v>0</v>
          </cell>
          <cell r="L443" t="str">
            <v>Worker</v>
          </cell>
          <cell r="O443">
            <v>0</v>
          </cell>
          <cell r="P443">
            <v>0</v>
          </cell>
          <cell r="Q443" t="str">
            <v>0.00</v>
          </cell>
          <cell r="R443">
            <v>0</v>
          </cell>
          <cell r="U443" t="str">
            <v>0.00</v>
          </cell>
          <cell r="V443" t="str">
            <v>0.00</v>
          </cell>
          <cell r="W443" t="str">
            <v>0.00</v>
          </cell>
          <cell r="AB443" t="str">
            <v>0.X</v>
          </cell>
          <cell r="AC443" t="e">
            <v>#N/A</v>
          </cell>
        </row>
        <row r="444">
          <cell r="H444" t="e">
            <v>#N/A</v>
          </cell>
          <cell r="I444" t="e">
            <v>#N/A</v>
          </cell>
        </row>
        <row r="445">
          <cell r="A445" t="str">
            <v>Technican</v>
          </cell>
          <cell r="F445">
            <v>0</v>
          </cell>
          <cell r="G445" t="str">
            <v>X</v>
          </cell>
          <cell r="H445" t="e">
            <v>#N/A</v>
          </cell>
          <cell r="I445" t="e">
            <v>#N/A</v>
          </cell>
          <cell r="K445">
            <v>0</v>
          </cell>
          <cell r="L445" t="str">
            <v>Technican</v>
          </cell>
          <cell r="O445">
            <v>0</v>
          </cell>
          <cell r="P445">
            <v>0</v>
          </cell>
          <cell r="Q445" t="str">
            <v>0.00</v>
          </cell>
          <cell r="R445">
            <v>0</v>
          </cell>
          <cell r="U445" t="str">
            <v>0.00</v>
          </cell>
          <cell r="V445" t="str">
            <v>0.00</v>
          </cell>
          <cell r="W445" t="str">
            <v>0.00</v>
          </cell>
          <cell r="AB445" t="str">
            <v>0.X</v>
          </cell>
          <cell r="AC445" t="e">
            <v>#N/A</v>
          </cell>
        </row>
        <row r="446">
          <cell r="H446" t="e">
            <v>#N/A</v>
          </cell>
          <cell r="I446" t="e">
            <v>#N/A</v>
          </cell>
        </row>
        <row r="447">
          <cell r="A447" t="str">
            <v>Manpower</v>
          </cell>
          <cell r="F447">
            <v>0</v>
          </cell>
          <cell r="G447" t="str">
            <v>X</v>
          </cell>
          <cell r="H447" t="e">
            <v>#N/A</v>
          </cell>
          <cell r="I447" t="e">
            <v>#N/A</v>
          </cell>
          <cell r="K447" t="e">
            <v>#N/A</v>
          </cell>
          <cell r="L447" t="str">
            <v>Employees</v>
          </cell>
          <cell r="O447" t="str">
            <v>0.00</v>
          </cell>
          <cell r="P447" t="str">
            <v>0.00</v>
          </cell>
          <cell r="Q447" t="str">
            <v>0.00</v>
          </cell>
          <cell r="R447">
            <v>0</v>
          </cell>
          <cell r="U447" t="str">
            <v>0.00</v>
          </cell>
          <cell r="V447" t="str">
            <v>0.00</v>
          </cell>
          <cell r="W447" t="str">
            <v>0.00</v>
          </cell>
          <cell r="AB447" t="str">
            <v>0.X</v>
          </cell>
          <cell r="AC447" t="e">
            <v>#N/A</v>
          </cell>
          <cell r="AG447" t="str">
            <v>Pers</v>
          </cell>
          <cell r="AH447">
            <v>0</v>
          </cell>
          <cell r="AI447">
            <v>0</v>
          </cell>
          <cell r="AJ447" t="str">
            <v>Mas&amp;Pers</v>
          </cell>
        </row>
        <row r="448">
          <cell r="A448" t="e">
            <v>#N/A</v>
          </cell>
          <cell r="B448" t="e">
            <v>#N/A</v>
          </cell>
          <cell r="G448" t="str">
            <v>X</v>
          </cell>
          <cell r="H448" t="e">
            <v>#N/A</v>
          </cell>
          <cell r="I448" t="e">
            <v>#N/A</v>
          </cell>
          <cell r="J448" t="e">
            <v>#N/A</v>
          </cell>
          <cell r="K448">
            <v>36</v>
          </cell>
          <cell r="N448" t="str">
            <v>Set-up</v>
          </cell>
          <cell r="P448">
            <v>0</v>
          </cell>
          <cell r="Q448" t="str">
            <v>0.00</v>
          </cell>
          <cell r="U448">
            <v>0</v>
          </cell>
          <cell r="V448">
            <v>0</v>
          </cell>
          <cell r="W448">
            <v>0</v>
          </cell>
          <cell r="AB448" t="str">
            <v>.X</v>
          </cell>
          <cell r="AC448" t="e">
            <v>#N/A</v>
          </cell>
        </row>
        <row r="449">
          <cell r="A449" t="e">
            <v>#N/A</v>
          </cell>
          <cell r="B449" t="e">
            <v>#N/A</v>
          </cell>
          <cell r="F449">
            <v>0</v>
          </cell>
          <cell r="G449" t="str">
            <v>X</v>
          </cell>
          <cell r="H449" t="e">
            <v>#N/A</v>
          </cell>
          <cell r="I449" t="e">
            <v>#N/A</v>
          </cell>
          <cell r="J449" t="str">
            <v>WCC</v>
          </cell>
          <cell r="O449">
            <v>0</v>
          </cell>
          <cell r="P449">
            <v>0</v>
          </cell>
          <cell r="Q449" t="str">
            <v>0.00</v>
          </cell>
          <cell r="R449">
            <v>0</v>
          </cell>
          <cell r="U449" t="str">
            <v>0.00</v>
          </cell>
          <cell r="V449" t="str">
            <v>0.00</v>
          </cell>
          <cell r="W449" t="str">
            <v>0.00</v>
          </cell>
          <cell r="AB449" t="str">
            <v>0.X</v>
          </cell>
          <cell r="AC449" t="e">
            <v>#N/A</v>
          </cell>
          <cell r="AG449" t="str">
            <v>Mas</v>
          </cell>
          <cell r="AH449">
            <v>0</v>
          </cell>
        </row>
        <row r="450">
          <cell r="B450" t="str">
            <v>Departmental Cost Rate</v>
          </cell>
          <cell r="F450">
            <v>0</v>
          </cell>
          <cell r="G450" t="str">
            <v>X</v>
          </cell>
          <cell r="H450" t="e">
            <v>#N/A</v>
          </cell>
          <cell r="I450" t="e">
            <v>#N/A</v>
          </cell>
          <cell r="J450" t="str">
            <v>Achtung: Der Abt.-Ko.-Satz fehlt noch!</v>
          </cell>
          <cell r="N450" t="str">
            <v>Set-up</v>
          </cell>
          <cell r="O450">
            <v>0</v>
          </cell>
          <cell r="P450">
            <v>0</v>
          </cell>
          <cell r="Q450" t="str">
            <v>0.00</v>
          </cell>
          <cell r="U450">
            <v>0</v>
          </cell>
          <cell r="V450">
            <v>0</v>
          </cell>
          <cell r="W450" t="str">
            <v>0.00</v>
          </cell>
          <cell r="AB450" t="str">
            <v>0.X</v>
          </cell>
          <cell r="AC450" t="e">
            <v>#N/A</v>
          </cell>
        </row>
        <row r="451">
          <cell r="A451" t="str">
            <v>Worker</v>
          </cell>
          <cell r="F451">
            <v>0</v>
          </cell>
          <cell r="G451" t="str">
            <v>X</v>
          </cell>
          <cell r="H451" t="e">
            <v>#N/A</v>
          </cell>
          <cell r="I451" t="e">
            <v>#N/A</v>
          </cell>
          <cell r="K451">
            <v>0</v>
          </cell>
          <cell r="L451" t="str">
            <v>Worker</v>
          </cell>
          <cell r="O451">
            <v>0</v>
          </cell>
          <cell r="P451">
            <v>0</v>
          </cell>
          <cell r="Q451" t="str">
            <v>0.00</v>
          </cell>
          <cell r="R451">
            <v>0</v>
          </cell>
          <cell r="U451" t="str">
            <v>0.00</v>
          </cell>
          <cell r="V451" t="str">
            <v>0.00</v>
          </cell>
          <cell r="W451" t="str">
            <v>0.00</v>
          </cell>
          <cell r="AB451" t="str">
            <v>0.X</v>
          </cell>
          <cell r="AC451" t="e">
            <v>#N/A</v>
          </cell>
        </row>
        <row r="452">
          <cell r="H452" t="e">
            <v>#N/A</v>
          </cell>
          <cell r="I452" t="e">
            <v>#N/A</v>
          </cell>
        </row>
        <row r="453">
          <cell r="A453" t="str">
            <v>Technican</v>
          </cell>
          <cell r="F453">
            <v>0</v>
          </cell>
          <cell r="G453" t="str">
            <v>X</v>
          </cell>
          <cell r="H453" t="e">
            <v>#N/A</v>
          </cell>
          <cell r="I453" t="e">
            <v>#N/A</v>
          </cell>
          <cell r="K453">
            <v>0</v>
          </cell>
          <cell r="L453" t="str">
            <v>Technican</v>
          </cell>
          <cell r="O453">
            <v>0</v>
          </cell>
          <cell r="P453">
            <v>0</v>
          </cell>
          <cell r="Q453" t="str">
            <v>0.00</v>
          </cell>
          <cell r="R453">
            <v>0</v>
          </cell>
          <cell r="U453" t="str">
            <v>0.00</v>
          </cell>
          <cell r="V453" t="str">
            <v>0.00</v>
          </cell>
          <cell r="W453" t="str">
            <v>0.00</v>
          </cell>
          <cell r="AB453" t="str">
            <v>0.X</v>
          </cell>
          <cell r="AC453" t="e">
            <v>#N/A</v>
          </cell>
        </row>
        <row r="454">
          <cell r="H454" t="e">
            <v>#N/A</v>
          </cell>
          <cell r="I454" t="e">
            <v>#N/A</v>
          </cell>
        </row>
        <row r="455">
          <cell r="A455" t="str">
            <v>Manpower</v>
          </cell>
          <cell r="F455">
            <v>0</v>
          </cell>
          <cell r="G455" t="str">
            <v>X</v>
          </cell>
          <cell r="H455" t="e">
            <v>#N/A</v>
          </cell>
          <cell r="I455" t="e">
            <v>#N/A</v>
          </cell>
          <cell r="K455" t="e">
            <v>#N/A</v>
          </cell>
          <cell r="L455" t="str">
            <v>Employees</v>
          </cell>
          <cell r="O455" t="str">
            <v>0.00</v>
          </cell>
          <cell r="P455" t="str">
            <v>0.00</v>
          </cell>
          <cell r="Q455" t="str">
            <v>0.00</v>
          </cell>
          <cell r="R455">
            <v>0</v>
          </cell>
          <cell r="U455" t="str">
            <v>0.00</v>
          </cell>
          <cell r="V455" t="str">
            <v>0.00</v>
          </cell>
          <cell r="W455" t="str">
            <v>0.00</v>
          </cell>
          <cell r="AB455" t="str">
            <v>0.X</v>
          </cell>
          <cell r="AC455" t="e">
            <v>#N/A</v>
          </cell>
          <cell r="AG455" t="str">
            <v>Pers</v>
          </cell>
          <cell r="AH455">
            <v>0</v>
          </cell>
          <cell r="AI455">
            <v>0</v>
          </cell>
          <cell r="AJ455" t="str">
            <v>Mas&amp;Pers</v>
          </cell>
        </row>
        <row r="456">
          <cell r="A456" t="e">
            <v>#N/A</v>
          </cell>
          <cell r="B456" t="e">
            <v>#N/A</v>
          </cell>
          <cell r="G456" t="str">
            <v>X</v>
          </cell>
          <cell r="H456" t="e">
            <v>#N/A</v>
          </cell>
          <cell r="I456" t="e">
            <v>#N/A</v>
          </cell>
          <cell r="J456" t="e">
            <v>#N/A</v>
          </cell>
          <cell r="K456">
            <v>37</v>
          </cell>
          <cell r="N456" t="str">
            <v>Set-up</v>
          </cell>
          <cell r="P456">
            <v>0</v>
          </cell>
          <cell r="Q456" t="str">
            <v>0.00</v>
          </cell>
          <cell r="U456">
            <v>0</v>
          </cell>
          <cell r="V456">
            <v>0</v>
          </cell>
          <cell r="W456">
            <v>0</v>
          </cell>
          <cell r="AB456" t="str">
            <v>.X</v>
          </cell>
          <cell r="AC456" t="e">
            <v>#N/A</v>
          </cell>
        </row>
        <row r="457">
          <cell r="A457" t="e">
            <v>#N/A</v>
          </cell>
          <cell r="B457" t="e">
            <v>#N/A</v>
          </cell>
          <cell r="F457">
            <v>0</v>
          </cell>
          <cell r="G457" t="str">
            <v>X</v>
          </cell>
          <cell r="H457" t="e">
            <v>#N/A</v>
          </cell>
          <cell r="I457" t="e">
            <v>#N/A</v>
          </cell>
          <cell r="J457" t="str">
            <v>WCC</v>
          </cell>
          <cell r="O457">
            <v>0</v>
          </cell>
          <cell r="P457">
            <v>0</v>
          </cell>
          <cell r="Q457" t="str">
            <v>0.00</v>
          </cell>
          <cell r="R457">
            <v>0</v>
          </cell>
          <cell r="U457" t="str">
            <v>0.00</v>
          </cell>
          <cell r="V457" t="str">
            <v>0.00</v>
          </cell>
          <cell r="W457" t="str">
            <v>0.00</v>
          </cell>
          <cell r="AB457" t="str">
            <v>0.X</v>
          </cell>
          <cell r="AC457" t="e">
            <v>#N/A</v>
          </cell>
          <cell r="AG457" t="str">
            <v>Mas</v>
          </cell>
          <cell r="AH457">
            <v>0</v>
          </cell>
        </row>
        <row r="458">
          <cell r="B458" t="str">
            <v>Departmental Cost Rate</v>
          </cell>
          <cell r="F458">
            <v>0</v>
          </cell>
          <cell r="G458" t="str">
            <v>X</v>
          </cell>
          <cell r="H458" t="e">
            <v>#N/A</v>
          </cell>
          <cell r="I458" t="e">
            <v>#N/A</v>
          </cell>
          <cell r="J458" t="str">
            <v>Achtung: Der Abt.-Ko.-Satz fehlt noch!</v>
          </cell>
          <cell r="N458" t="str">
            <v>Set-up</v>
          </cell>
          <cell r="O458">
            <v>0</v>
          </cell>
          <cell r="P458">
            <v>0</v>
          </cell>
          <cell r="Q458" t="str">
            <v>0.00</v>
          </cell>
          <cell r="U458">
            <v>0</v>
          </cell>
          <cell r="V458">
            <v>0</v>
          </cell>
          <cell r="W458" t="str">
            <v>0.00</v>
          </cell>
          <cell r="AB458" t="str">
            <v>0.X</v>
          </cell>
          <cell r="AC458" t="e">
            <v>#N/A</v>
          </cell>
        </row>
        <row r="459">
          <cell r="A459" t="str">
            <v>Worker</v>
          </cell>
          <cell r="F459">
            <v>0</v>
          </cell>
          <cell r="G459" t="str">
            <v>X</v>
          </cell>
          <cell r="H459" t="e">
            <v>#N/A</v>
          </cell>
          <cell r="I459" t="e">
            <v>#N/A</v>
          </cell>
          <cell r="K459">
            <v>0</v>
          </cell>
          <cell r="L459" t="str">
            <v>Worker</v>
          </cell>
          <cell r="O459">
            <v>0</v>
          </cell>
          <cell r="P459">
            <v>0</v>
          </cell>
          <cell r="Q459" t="str">
            <v>0.00</v>
          </cell>
          <cell r="R459">
            <v>0</v>
          </cell>
          <cell r="U459" t="str">
            <v>0.00</v>
          </cell>
          <cell r="V459" t="str">
            <v>0.00</v>
          </cell>
          <cell r="W459" t="str">
            <v>0.00</v>
          </cell>
          <cell r="AB459" t="str">
            <v>0.X</v>
          </cell>
          <cell r="AC459" t="e">
            <v>#N/A</v>
          </cell>
        </row>
        <row r="460">
          <cell r="H460" t="e">
            <v>#N/A</v>
          </cell>
          <cell r="I460" t="e">
            <v>#N/A</v>
          </cell>
        </row>
        <row r="461">
          <cell r="A461" t="str">
            <v>Technican</v>
          </cell>
          <cell r="F461">
            <v>0</v>
          </cell>
          <cell r="G461" t="str">
            <v>X</v>
          </cell>
          <cell r="H461" t="e">
            <v>#N/A</v>
          </cell>
          <cell r="I461" t="e">
            <v>#N/A</v>
          </cell>
          <cell r="K461">
            <v>0</v>
          </cell>
          <cell r="L461" t="str">
            <v>Technican</v>
          </cell>
          <cell r="O461">
            <v>0</v>
          </cell>
          <cell r="P461">
            <v>0</v>
          </cell>
          <cell r="Q461" t="str">
            <v>0.00</v>
          </cell>
          <cell r="R461">
            <v>0</v>
          </cell>
          <cell r="U461" t="str">
            <v>0.00</v>
          </cell>
          <cell r="V461" t="str">
            <v>0.00</v>
          </cell>
          <cell r="W461" t="str">
            <v>0.00</v>
          </cell>
          <cell r="AB461" t="str">
            <v>0.X</v>
          </cell>
          <cell r="AC461" t="e">
            <v>#N/A</v>
          </cell>
        </row>
        <row r="462">
          <cell r="H462" t="e">
            <v>#N/A</v>
          </cell>
          <cell r="I462" t="e">
            <v>#N/A</v>
          </cell>
        </row>
        <row r="463">
          <cell r="A463" t="str">
            <v>Manpower</v>
          </cell>
          <cell r="F463">
            <v>0</v>
          </cell>
          <cell r="G463" t="str">
            <v>X</v>
          </cell>
          <cell r="H463" t="e">
            <v>#N/A</v>
          </cell>
          <cell r="I463" t="e">
            <v>#N/A</v>
          </cell>
          <cell r="K463" t="e">
            <v>#N/A</v>
          </cell>
          <cell r="L463" t="str">
            <v>Employees</v>
          </cell>
          <cell r="O463" t="str">
            <v>0.00</v>
          </cell>
          <cell r="P463" t="str">
            <v>0.00</v>
          </cell>
          <cell r="Q463" t="str">
            <v>0.00</v>
          </cell>
          <cell r="R463">
            <v>0</v>
          </cell>
          <cell r="U463" t="str">
            <v>0.00</v>
          </cell>
          <cell r="V463" t="str">
            <v>0.00</v>
          </cell>
          <cell r="W463" t="str">
            <v>0.00</v>
          </cell>
          <cell r="AB463" t="str">
            <v>0.X</v>
          </cell>
          <cell r="AC463" t="e">
            <v>#N/A</v>
          </cell>
          <cell r="AG463" t="str">
            <v>Pers</v>
          </cell>
          <cell r="AH463">
            <v>0</v>
          </cell>
          <cell r="AI463">
            <v>0</v>
          </cell>
          <cell r="AJ463" t="str">
            <v>Mas&amp;Pers</v>
          </cell>
        </row>
        <row r="464">
          <cell r="A464" t="e">
            <v>#N/A</v>
          </cell>
          <cell r="B464" t="e">
            <v>#N/A</v>
          </cell>
          <cell r="G464" t="str">
            <v>X</v>
          </cell>
          <cell r="H464" t="e">
            <v>#N/A</v>
          </cell>
          <cell r="I464" t="e">
            <v>#N/A</v>
          </cell>
          <cell r="J464" t="e">
            <v>#N/A</v>
          </cell>
          <cell r="K464">
            <v>38</v>
          </cell>
          <cell r="N464" t="str">
            <v>Set-up</v>
          </cell>
          <cell r="P464">
            <v>0</v>
          </cell>
          <cell r="Q464" t="str">
            <v>0.00</v>
          </cell>
          <cell r="U464">
            <v>0</v>
          </cell>
          <cell r="V464">
            <v>0</v>
          </cell>
          <cell r="W464">
            <v>0</v>
          </cell>
          <cell r="AB464" t="str">
            <v>.X</v>
          </cell>
          <cell r="AC464" t="e">
            <v>#N/A</v>
          </cell>
        </row>
        <row r="465">
          <cell r="A465" t="e">
            <v>#N/A</v>
          </cell>
          <cell r="B465" t="e">
            <v>#N/A</v>
          </cell>
          <cell r="F465">
            <v>0</v>
          </cell>
          <cell r="G465" t="str">
            <v>X</v>
          </cell>
          <cell r="H465" t="e">
            <v>#N/A</v>
          </cell>
          <cell r="I465" t="e">
            <v>#N/A</v>
          </cell>
          <cell r="J465" t="str">
            <v>WCC</v>
          </cell>
          <cell r="O465">
            <v>0</v>
          </cell>
          <cell r="P465">
            <v>0</v>
          </cell>
          <cell r="Q465" t="str">
            <v>0.00</v>
          </cell>
          <cell r="R465">
            <v>0</v>
          </cell>
          <cell r="U465" t="str">
            <v>0.00</v>
          </cell>
          <cell r="V465" t="str">
            <v>0.00</v>
          </cell>
          <cell r="W465" t="str">
            <v>0.00</v>
          </cell>
          <cell r="AB465" t="str">
            <v>0.X</v>
          </cell>
          <cell r="AC465" t="e">
            <v>#N/A</v>
          </cell>
          <cell r="AG465" t="str">
            <v>Mas</v>
          </cell>
          <cell r="AH465">
            <v>0</v>
          </cell>
        </row>
        <row r="466">
          <cell r="B466" t="str">
            <v>Departmental Cost Rate</v>
          </cell>
          <cell r="F466">
            <v>0</v>
          </cell>
          <cell r="G466" t="str">
            <v>X</v>
          </cell>
          <cell r="H466" t="e">
            <v>#N/A</v>
          </cell>
          <cell r="I466" t="e">
            <v>#N/A</v>
          </cell>
          <cell r="J466" t="str">
            <v>Achtung: Der Abt.-Ko.-Satz fehlt noch!</v>
          </cell>
          <cell r="N466" t="str">
            <v>Set-up</v>
          </cell>
          <cell r="O466">
            <v>0</v>
          </cell>
          <cell r="P466">
            <v>0</v>
          </cell>
          <cell r="Q466" t="str">
            <v>0.00</v>
          </cell>
          <cell r="U466">
            <v>0</v>
          </cell>
          <cell r="V466">
            <v>0</v>
          </cell>
          <cell r="W466" t="str">
            <v>0.00</v>
          </cell>
          <cell r="AB466" t="str">
            <v>0.X</v>
          </cell>
          <cell r="AC466" t="e">
            <v>#N/A</v>
          </cell>
        </row>
        <row r="467">
          <cell r="A467" t="str">
            <v>Worker</v>
          </cell>
          <cell r="F467">
            <v>0</v>
          </cell>
          <cell r="G467" t="str">
            <v>X</v>
          </cell>
          <cell r="H467" t="e">
            <v>#N/A</v>
          </cell>
          <cell r="I467" t="e">
            <v>#N/A</v>
          </cell>
          <cell r="K467">
            <v>0</v>
          </cell>
          <cell r="L467" t="str">
            <v>Worker</v>
          </cell>
          <cell r="O467">
            <v>0</v>
          </cell>
          <cell r="P467">
            <v>0</v>
          </cell>
          <cell r="Q467" t="str">
            <v>0.00</v>
          </cell>
          <cell r="R467">
            <v>0</v>
          </cell>
          <cell r="U467" t="str">
            <v>0.00</v>
          </cell>
          <cell r="V467" t="str">
            <v>0.00</v>
          </cell>
          <cell r="W467" t="str">
            <v>0.00</v>
          </cell>
          <cell r="AB467" t="str">
            <v>0.X</v>
          </cell>
          <cell r="AC467" t="e">
            <v>#N/A</v>
          </cell>
        </row>
        <row r="468">
          <cell r="H468" t="e">
            <v>#N/A</v>
          </cell>
          <cell r="I468" t="e">
            <v>#N/A</v>
          </cell>
        </row>
        <row r="469">
          <cell r="A469" t="str">
            <v>Technican</v>
          </cell>
          <cell r="F469">
            <v>0</v>
          </cell>
          <cell r="G469" t="str">
            <v>X</v>
          </cell>
          <cell r="H469" t="e">
            <v>#N/A</v>
          </cell>
          <cell r="I469" t="e">
            <v>#N/A</v>
          </cell>
          <cell r="K469">
            <v>0</v>
          </cell>
          <cell r="L469" t="str">
            <v>Technican</v>
          </cell>
          <cell r="O469">
            <v>0</v>
          </cell>
          <cell r="P469">
            <v>0</v>
          </cell>
          <cell r="Q469" t="str">
            <v>0.00</v>
          </cell>
          <cell r="R469">
            <v>0</v>
          </cell>
          <cell r="U469" t="str">
            <v>0.00</v>
          </cell>
          <cell r="V469" t="str">
            <v>0.00</v>
          </cell>
          <cell r="W469" t="str">
            <v>0.00</v>
          </cell>
          <cell r="AB469" t="str">
            <v>0.X</v>
          </cell>
          <cell r="AC469" t="e">
            <v>#N/A</v>
          </cell>
        </row>
        <row r="470">
          <cell r="H470" t="e">
            <v>#N/A</v>
          </cell>
          <cell r="I470" t="e">
            <v>#N/A</v>
          </cell>
        </row>
        <row r="471">
          <cell r="A471" t="str">
            <v>Manpower</v>
          </cell>
          <cell r="F471">
            <v>0</v>
          </cell>
          <cell r="G471" t="str">
            <v>X</v>
          </cell>
          <cell r="H471" t="e">
            <v>#N/A</v>
          </cell>
          <cell r="I471" t="e">
            <v>#N/A</v>
          </cell>
          <cell r="K471" t="e">
            <v>#N/A</v>
          </cell>
          <cell r="L471" t="str">
            <v>Employees</v>
          </cell>
          <cell r="O471" t="str">
            <v>0.00</v>
          </cell>
          <cell r="P471" t="str">
            <v>0.00</v>
          </cell>
          <cell r="Q471" t="str">
            <v>0.00</v>
          </cell>
          <cell r="R471">
            <v>0</v>
          </cell>
          <cell r="U471" t="str">
            <v>0.00</v>
          </cell>
          <cell r="V471" t="str">
            <v>0.00</v>
          </cell>
          <cell r="W471" t="str">
            <v>0.00</v>
          </cell>
          <cell r="AB471" t="str">
            <v>0.X</v>
          </cell>
          <cell r="AC471" t="e">
            <v>#N/A</v>
          </cell>
          <cell r="AG471" t="str">
            <v>Pers</v>
          </cell>
          <cell r="AH471">
            <v>0</v>
          </cell>
          <cell r="AI471">
            <v>0</v>
          </cell>
          <cell r="AJ471" t="str">
            <v>Mas&amp;Pers</v>
          </cell>
        </row>
        <row r="472">
          <cell r="A472" t="e">
            <v>#N/A</v>
          </cell>
          <cell r="B472" t="e">
            <v>#N/A</v>
          </cell>
          <cell r="G472" t="str">
            <v>X</v>
          </cell>
          <cell r="H472" t="e">
            <v>#N/A</v>
          </cell>
          <cell r="I472" t="e">
            <v>#N/A</v>
          </cell>
          <cell r="J472" t="e">
            <v>#N/A</v>
          </cell>
          <cell r="K472">
            <v>39</v>
          </cell>
          <cell r="N472" t="str">
            <v>Set-up</v>
          </cell>
          <cell r="P472">
            <v>0</v>
          </cell>
          <cell r="Q472" t="str">
            <v>0.00</v>
          </cell>
          <cell r="U472">
            <v>0</v>
          </cell>
          <cell r="V472">
            <v>0</v>
          </cell>
          <cell r="W472">
            <v>0</v>
          </cell>
          <cell r="AB472" t="str">
            <v>.X</v>
          </cell>
          <cell r="AC472" t="e">
            <v>#N/A</v>
          </cell>
        </row>
        <row r="473">
          <cell r="A473" t="e">
            <v>#N/A</v>
          </cell>
          <cell r="B473" t="e">
            <v>#N/A</v>
          </cell>
          <cell r="F473">
            <v>0</v>
          </cell>
          <cell r="G473" t="str">
            <v>X</v>
          </cell>
          <cell r="H473" t="e">
            <v>#N/A</v>
          </cell>
          <cell r="I473" t="e">
            <v>#N/A</v>
          </cell>
          <cell r="J473" t="str">
            <v>WCC</v>
          </cell>
          <cell r="O473">
            <v>0</v>
          </cell>
          <cell r="P473">
            <v>0</v>
          </cell>
          <cell r="Q473" t="str">
            <v>0.00</v>
          </cell>
          <cell r="R473">
            <v>0</v>
          </cell>
          <cell r="U473" t="str">
            <v>0.00</v>
          </cell>
          <cell r="V473" t="str">
            <v>0.00</v>
          </cell>
          <cell r="W473" t="str">
            <v>0.00</v>
          </cell>
          <cell r="AB473" t="str">
            <v>0.X</v>
          </cell>
          <cell r="AC473" t="e">
            <v>#N/A</v>
          </cell>
          <cell r="AG473" t="str">
            <v>Mas</v>
          </cell>
          <cell r="AH473">
            <v>0</v>
          </cell>
        </row>
        <row r="474">
          <cell r="B474" t="str">
            <v>Departmental Cost Rate</v>
          </cell>
          <cell r="F474">
            <v>0</v>
          </cell>
          <cell r="G474" t="str">
            <v>X</v>
          </cell>
          <cell r="H474" t="e">
            <v>#N/A</v>
          </cell>
          <cell r="I474" t="e">
            <v>#N/A</v>
          </cell>
          <cell r="J474" t="str">
            <v>Achtung: Der Abt.-Ko.-Satz fehlt noch!</v>
          </cell>
          <cell r="N474" t="str">
            <v>Set-up</v>
          </cell>
          <cell r="O474">
            <v>0</v>
          </cell>
          <cell r="P474">
            <v>0</v>
          </cell>
          <cell r="Q474" t="str">
            <v>0.00</v>
          </cell>
          <cell r="U474">
            <v>0</v>
          </cell>
          <cell r="V474">
            <v>0</v>
          </cell>
          <cell r="W474" t="str">
            <v>0.00</v>
          </cell>
          <cell r="AB474" t="str">
            <v>0.X</v>
          </cell>
          <cell r="AC474" t="e">
            <v>#N/A</v>
          </cell>
        </row>
        <row r="475">
          <cell r="A475" t="str">
            <v>Worker</v>
          </cell>
          <cell r="F475">
            <v>0</v>
          </cell>
          <cell r="G475" t="str">
            <v>X</v>
          </cell>
          <cell r="H475" t="e">
            <v>#N/A</v>
          </cell>
          <cell r="I475" t="e">
            <v>#N/A</v>
          </cell>
          <cell r="K475">
            <v>0</v>
          </cell>
          <cell r="L475" t="str">
            <v>Worker</v>
          </cell>
          <cell r="O475">
            <v>0</v>
          </cell>
          <cell r="P475">
            <v>0</v>
          </cell>
          <cell r="Q475" t="str">
            <v>0.00</v>
          </cell>
          <cell r="R475">
            <v>0</v>
          </cell>
          <cell r="U475" t="str">
            <v>0.00</v>
          </cell>
          <cell r="V475" t="str">
            <v>0.00</v>
          </cell>
          <cell r="W475" t="str">
            <v>0.00</v>
          </cell>
          <cell r="AB475" t="str">
            <v>0.X</v>
          </cell>
          <cell r="AC475" t="e">
            <v>#N/A</v>
          </cell>
        </row>
        <row r="476">
          <cell r="H476" t="e">
            <v>#N/A</v>
          </cell>
          <cell r="I476" t="e">
            <v>#N/A</v>
          </cell>
        </row>
        <row r="477">
          <cell r="A477" t="str">
            <v>Technican</v>
          </cell>
          <cell r="F477">
            <v>0</v>
          </cell>
          <cell r="G477" t="str">
            <v>X</v>
          </cell>
          <cell r="H477" t="e">
            <v>#N/A</v>
          </cell>
          <cell r="I477" t="e">
            <v>#N/A</v>
          </cell>
          <cell r="K477">
            <v>0</v>
          </cell>
          <cell r="L477" t="str">
            <v>Technican</v>
          </cell>
          <cell r="O477">
            <v>0</v>
          </cell>
          <cell r="P477">
            <v>0</v>
          </cell>
          <cell r="Q477" t="str">
            <v>0.00</v>
          </cell>
          <cell r="R477">
            <v>0</v>
          </cell>
          <cell r="U477" t="str">
            <v>0.00</v>
          </cell>
          <cell r="V477" t="str">
            <v>0.00</v>
          </cell>
          <cell r="W477" t="str">
            <v>0.00</v>
          </cell>
          <cell r="AB477" t="str">
            <v>0.X</v>
          </cell>
          <cell r="AC477" t="e">
            <v>#N/A</v>
          </cell>
        </row>
        <row r="478">
          <cell r="H478" t="e">
            <v>#N/A</v>
          </cell>
          <cell r="I478" t="e">
            <v>#N/A</v>
          </cell>
        </row>
        <row r="479">
          <cell r="A479" t="str">
            <v>Manpower</v>
          </cell>
          <cell r="F479">
            <v>0</v>
          </cell>
          <cell r="G479" t="str">
            <v>X</v>
          </cell>
          <cell r="H479" t="e">
            <v>#N/A</v>
          </cell>
          <cell r="I479" t="e">
            <v>#N/A</v>
          </cell>
          <cell r="K479" t="e">
            <v>#N/A</v>
          </cell>
          <cell r="L479" t="str">
            <v>Employees</v>
          </cell>
          <cell r="O479" t="str">
            <v>0.00</v>
          </cell>
          <cell r="P479" t="str">
            <v>0.00</v>
          </cell>
          <cell r="Q479" t="str">
            <v>0.00</v>
          </cell>
          <cell r="R479">
            <v>0</v>
          </cell>
          <cell r="U479" t="str">
            <v>0.00</v>
          </cell>
          <cell r="V479" t="str">
            <v>0.00</v>
          </cell>
          <cell r="W479" t="str">
            <v>0.00</v>
          </cell>
          <cell r="AB479" t="str">
            <v>0.X</v>
          </cell>
          <cell r="AC479" t="e">
            <v>#N/A</v>
          </cell>
          <cell r="AG479" t="str">
            <v>Pers</v>
          </cell>
          <cell r="AH479">
            <v>0</v>
          </cell>
          <cell r="AI479">
            <v>0</v>
          </cell>
          <cell r="AJ479" t="str">
            <v>Mas&amp;Pers</v>
          </cell>
        </row>
        <row r="480">
          <cell r="A480" t="e">
            <v>#N/A</v>
          </cell>
          <cell r="B480" t="e">
            <v>#N/A</v>
          </cell>
          <cell r="G480" t="str">
            <v>X</v>
          </cell>
          <cell r="H480" t="e">
            <v>#N/A</v>
          </cell>
          <cell r="I480" t="e">
            <v>#N/A</v>
          </cell>
          <cell r="J480" t="e">
            <v>#N/A</v>
          </cell>
          <cell r="K480">
            <v>40</v>
          </cell>
          <cell r="N480" t="str">
            <v>Set-up</v>
          </cell>
          <cell r="P480">
            <v>0</v>
          </cell>
          <cell r="Q480" t="str">
            <v>0.00</v>
          </cell>
          <cell r="U480">
            <v>0</v>
          </cell>
          <cell r="V480">
            <v>0</v>
          </cell>
          <cell r="W480">
            <v>0</v>
          </cell>
          <cell r="AB480" t="str">
            <v>.X</v>
          </cell>
          <cell r="AC480" t="e">
            <v>#N/A</v>
          </cell>
        </row>
        <row r="481">
          <cell r="A481" t="e">
            <v>#N/A</v>
          </cell>
          <cell r="B481" t="e">
            <v>#N/A</v>
          </cell>
          <cell r="F481">
            <v>0</v>
          </cell>
          <cell r="G481" t="str">
            <v>X</v>
          </cell>
          <cell r="H481" t="e">
            <v>#N/A</v>
          </cell>
          <cell r="I481" t="e">
            <v>#N/A</v>
          </cell>
          <cell r="J481" t="str">
            <v>WCC</v>
          </cell>
          <cell r="O481">
            <v>0</v>
          </cell>
          <cell r="P481">
            <v>0</v>
          </cell>
          <cell r="Q481" t="str">
            <v>0.00</v>
          </cell>
          <cell r="R481">
            <v>0</v>
          </cell>
          <cell r="U481" t="str">
            <v>0.00</v>
          </cell>
          <cell r="V481" t="str">
            <v>0.00</v>
          </cell>
          <cell r="W481" t="str">
            <v>0.00</v>
          </cell>
          <cell r="AB481" t="str">
            <v>0.X</v>
          </cell>
          <cell r="AC481" t="e">
            <v>#N/A</v>
          </cell>
          <cell r="AG481" t="str">
            <v>Mas</v>
          </cell>
          <cell r="AH481">
            <v>0</v>
          </cell>
        </row>
        <row r="482">
          <cell r="B482" t="str">
            <v>Departmental Cost Rate</v>
          </cell>
          <cell r="F482">
            <v>0</v>
          </cell>
          <cell r="G482" t="str">
            <v>X</v>
          </cell>
          <cell r="H482" t="e">
            <v>#N/A</v>
          </cell>
          <cell r="I482" t="e">
            <v>#N/A</v>
          </cell>
          <cell r="J482" t="str">
            <v>Achtung: Der Abt.-Ko.-Satz fehlt noch!</v>
          </cell>
          <cell r="N482" t="str">
            <v>Set-up</v>
          </cell>
          <cell r="O482">
            <v>0</v>
          </cell>
          <cell r="P482">
            <v>0</v>
          </cell>
          <cell r="Q482" t="str">
            <v>0.00</v>
          </cell>
          <cell r="U482">
            <v>0</v>
          </cell>
          <cell r="V482">
            <v>0</v>
          </cell>
          <cell r="W482" t="str">
            <v>0.00</v>
          </cell>
          <cell r="AB482" t="str">
            <v>0.X</v>
          </cell>
          <cell r="AC482" t="e">
            <v>#N/A</v>
          </cell>
        </row>
        <row r="483">
          <cell r="A483" t="str">
            <v>Worker</v>
          </cell>
          <cell r="F483">
            <v>0</v>
          </cell>
          <cell r="G483" t="str">
            <v>X</v>
          </cell>
          <cell r="H483" t="e">
            <v>#N/A</v>
          </cell>
          <cell r="I483" t="e">
            <v>#N/A</v>
          </cell>
          <cell r="K483">
            <v>0</v>
          </cell>
          <cell r="L483" t="str">
            <v>Worker</v>
          </cell>
          <cell r="O483">
            <v>0</v>
          </cell>
          <cell r="P483">
            <v>0</v>
          </cell>
          <cell r="Q483" t="str">
            <v>0.00</v>
          </cell>
          <cell r="R483">
            <v>0</v>
          </cell>
          <cell r="U483" t="str">
            <v>0.00</v>
          </cell>
          <cell r="V483" t="str">
            <v>0.00</v>
          </cell>
          <cell r="W483" t="str">
            <v>0.00</v>
          </cell>
          <cell r="AB483" t="str">
            <v>0.X</v>
          </cell>
          <cell r="AC483" t="e">
            <v>#N/A</v>
          </cell>
        </row>
        <row r="484">
          <cell r="H484" t="e">
            <v>#N/A</v>
          </cell>
          <cell r="I484" t="e">
            <v>#N/A</v>
          </cell>
        </row>
        <row r="485">
          <cell r="A485" t="str">
            <v>Technican</v>
          </cell>
          <cell r="F485">
            <v>0</v>
          </cell>
          <cell r="G485" t="str">
            <v>X</v>
          </cell>
          <cell r="H485" t="e">
            <v>#N/A</v>
          </cell>
          <cell r="I485" t="e">
            <v>#N/A</v>
          </cell>
          <cell r="K485">
            <v>0</v>
          </cell>
          <cell r="L485" t="str">
            <v>Technican</v>
          </cell>
          <cell r="O485">
            <v>0</v>
          </cell>
          <cell r="P485">
            <v>0</v>
          </cell>
          <cell r="Q485" t="str">
            <v>0.00</v>
          </cell>
          <cell r="R485">
            <v>0</v>
          </cell>
          <cell r="U485" t="str">
            <v>0.00</v>
          </cell>
          <cell r="V485" t="str">
            <v>0.00</v>
          </cell>
          <cell r="W485" t="str">
            <v>0.00</v>
          </cell>
          <cell r="AB485" t="str">
            <v>0.X</v>
          </cell>
          <cell r="AC485" t="e">
            <v>#N/A</v>
          </cell>
        </row>
        <row r="486">
          <cell r="H486" t="e">
            <v>#N/A</v>
          </cell>
          <cell r="I486" t="e">
            <v>#N/A</v>
          </cell>
        </row>
        <row r="487">
          <cell r="A487" t="str">
            <v>Manpower</v>
          </cell>
          <cell r="F487">
            <v>0</v>
          </cell>
          <cell r="G487" t="str">
            <v>X</v>
          </cell>
          <cell r="H487" t="e">
            <v>#N/A</v>
          </cell>
          <cell r="I487" t="e">
            <v>#N/A</v>
          </cell>
          <cell r="K487" t="e">
            <v>#N/A</v>
          </cell>
          <cell r="L487" t="str">
            <v>Employees</v>
          </cell>
          <cell r="O487" t="str">
            <v>0.00</v>
          </cell>
          <cell r="P487" t="str">
            <v>0.00</v>
          </cell>
          <cell r="Q487" t="str">
            <v>0.00</v>
          </cell>
          <cell r="R487">
            <v>0</v>
          </cell>
          <cell r="U487" t="str">
            <v>0.00</v>
          </cell>
          <cell r="V487" t="str">
            <v>0.00</v>
          </cell>
          <cell r="W487" t="str">
            <v>0.00</v>
          </cell>
          <cell r="AB487" t="str">
            <v>0.X</v>
          </cell>
          <cell r="AC487" t="e">
            <v>#N/A</v>
          </cell>
          <cell r="AG487" t="str">
            <v>Pers</v>
          </cell>
          <cell r="AH487">
            <v>0</v>
          </cell>
          <cell r="AI487">
            <v>0</v>
          </cell>
          <cell r="AJ487" t="str">
            <v>Mas&amp;Pers</v>
          </cell>
        </row>
        <row r="488">
          <cell r="A488" t="e">
            <v>#N/A</v>
          </cell>
          <cell r="B488" t="e">
            <v>#N/A</v>
          </cell>
          <cell r="G488" t="str">
            <v>X</v>
          </cell>
          <cell r="H488" t="e">
            <v>#N/A</v>
          </cell>
          <cell r="I488" t="e">
            <v>#N/A</v>
          </cell>
          <cell r="J488" t="e">
            <v>#N/A</v>
          </cell>
          <cell r="K488">
            <v>41</v>
          </cell>
          <cell r="N488" t="str">
            <v>Set-up</v>
          </cell>
          <cell r="P488">
            <v>0</v>
          </cell>
          <cell r="Q488" t="str">
            <v>0.00</v>
          </cell>
          <cell r="U488">
            <v>0</v>
          </cell>
          <cell r="V488">
            <v>0</v>
          </cell>
          <cell r="W488">
            <v>0</v>
          </cell>
          <cell r="AB488" t="str">
            <v>.X</v>
          </cell>
          <cell r="AC488" t="e">
            <v>#N/A</v>
          </cell>
        </row>
        <row r="489">
          <cell r="A489" t="e">
            <v>#N/A</v>
          </cell>
          <cell r="B489" t="e">
            <v>#N/A</v>
          </cell>
          <cell r="F489">
            <v>0</v>
          </cell>
          <cell r="G489" t="str">
            <v>X</v>
          </cell>
          <cell r="H489" t="e">
            <v>#N/A</v>
          </cell>
          <cell r="I489" t="e">
            <v>#N/A</v>
          </cell>
          <cell r="J489" t="str">
            <v>WCC</v>
          </cell>
          <cell r="O489">
            <v>0</v>
          </cell>
          <cell r="P489">
            <v>0</v>
          </cell>
          <cell r="Q489" t="str">
            <v>0.00</v>
          </cell>
          <cell r="R489">
            <v>0</v>
          </cell>
          <cell r="U489" t="str">
            <v>0.00</v>
          </cell>
          <cell r="V489" t="str">
            <v>0.00</v>
          </cell>
          <cell r="W489" t="str">
            <v>0.00</v>
          </cell>
          <cell r="AB489" t="str">
            <v>0.X</v>
          </cell>
          <cell r="AC489" t="e">
            <v>#N/A</v>
          </cell>
          <cell r="AG489" t="str">
            <v>Mas</v>
          </cell>
          <cell r="AH489">
            <v>0</v>
          </cell>
        </row>
        <row r="490">
          <cell r="B490" t="str">
            <v>Departmental Cost Rate</v>
          </cell>
          <cell r="F490">
            <v>0</v>
          </cell>
          <cell r="G490" t="str">
            <v>X</v>
          </cell>
          <cell r="H490" t="e">
            <v>#N/A</v>
          </cell>
          <cell r="I490" t="e">
            <v>#N/A</v>
          </cell>
          <cell r="J490" t="str">
            <v>Achtung: Der Abt.-Ko.-Satz fehlt noch!</v>
          </cell>
          <cell r="N490" t="str">
            <v>Set-up</v>
          </cell>
          <cell r="O490">
            <v>0</v>
          </cell>
          <cell r="P490">
            <v>0</v>
          </cell>
          <cell r="Q490" t="str">
            <v>0.00</v>
          </cell>
          <cell r="U490">
            <v>0</v>
          </cell>
          <cell r="V490">
            <v>0</v>
          </cell>
          <cell r="W490" t="str">
            <v>0.00</v>
          </cell>
          <cell r="AB490" t="str">
            <v>0.X</v>
          </cell>
          <cell r="AC490" t="e">
            <v>#N/A</v>
          </cell>
        </row>
        <row r="491">
          <cell r="A491" t="str">
            <v>Worker</v>
          </cell>
          <cell r="F491">
            <v>0</v>
          </cell>
          <cell r="G491" t="str">
            <v>X</v>
          </cell>
          <cell r="H491" t="e">
            <v>#N/A</v>
          </cell>
          <cell r="I491" t="e">
            <v>#N/A</v>
          </cell>
          <cell r="K491">
            <v>0</v>
          </cell>
          <cell r="L491" t="str">
            <v>Worker</v>
          </cell>
          <cell r="O491">
            <v>0</v>
          </cell>
          <cell r="P491">
            <v>0</v>
          </cell>
          <cell r="Q491" t="str">
            <v>0.00</v>
          </cell>
          <cell r="R491">
            <v>0</v>
          </cell>
          <cell r="U491" t="str">
            <v>0.00</v>
          </cell>
          <cell r="V491" t="str">
            <v>0.00</v>
          </cell>
          <cell r="W491" t="str">
            <v>0.00</v>
          </cell>
          <cell r="AB491" t="str">
            <v>0.X</v>
          </cell>
          <cell r="AC491" t="e">
            <v>#N/A</v>
          </cell>
        </row>
        <row r="492">
          <cell r="H492" t="e">
            <v>#N/A</v>
          </cell>
          <cell r="I492" t="e">
            <v>#N/A</v>
          </cell>
        </row>
        <row r="493">
          <cell r="A493" t="str">
            <v>Technican</v>
          </cell>
          <cell r="F493">
            <v>0</v>
          </cell>
          <cell r="G493" t="str">
            <v>X</v>
          </cell>
          <cell r="H493" t="e">
            <v>#N/A</v>
          </cell>
          <cell r="I493" t="e">
            <v>#N/A</v>
          </cell>
          <cell r="K493">
            <v>0</v>
          </cell>
          <cell r="L493" t="str">
            <v>Technican</v>
          </cell>
          <cell r="O493">
            <v>0</v>
          </cell>
          <cell r="P493">
            <v>0</v>
          </cell>
          <cell r="Q493" t="str">
            <v>0.00</v>
          </cell>
          <cell r="R493">
            <v>0</v>
          </cell>
          <cell r="U493" t="str">
            <v>0.00</v>
          </cell>
          <cell r="V493" t="str">
            <v>0.00</v>
          </cell>
          <cell r="W493" t="str">
            <v>0.00</v>
          </cell>
          <cell r="AB493" t="str">
            <v>0.X</v>
          </cell>
          <cell r="AC493" t="e">
            <v>#N/A</v>
          </cell>
        </row>
        <row r="494">
          <cell r="H494" t="e">
            <v>#N/A</v>
          </cell>
          <cell r="I494" t="e">
            <v>#N/A</v>
          </cell>
        </row>
        <row r="495">
          <cell r="A495" t="str">
            <v>Manpower</v>
          </cell>
          <cell r="F495">
            <v>0</v>
          </cell>
          <cell r="G495" t="str">
            <v>X</v>
          </cell>
          <cell r="H495" t="e">
            <v>#N/A</v>
          </cell>
          <cell r="I495" t="e">
            <v>#N/A</v>
          </cell>
          <cell r="K495" t="e">
            <v>#N/A</v>
          </cell>
          <cell r="L495" t="str">
            <v>Employees</v>
          </cell>
          <cell r="O495" t="str">
            <v>0.00</v>
          </cell>
          <cell r="P495" t="str">
            <v>0.00</v>
          </cell>
          <cell r="Q495" t="str">
            <v>0.00</v>
          </cell>
          <cell r="R495">
            <v>0</v>
          </cell>
          <cell r="U495" t="str">
            <v>0.00</v>
          </cell>
          <cell r="V495" t="str">
            <v>0.00</v>
          </cell>
          <cell r="W495" t="str">
            <v>0.00</v>
          </cell>
          <cell r="AB495" t="str">
            <v>0.X</v>
          </cell>
          <cell r="AC495" t="e">
            <v>#N/A</v>
          </cell>
          <cell r="AG495" t="str">
            <v>Pers</v>
          </cell>
          <cell r="AH495">
            <v>0</v>
          </cell>
          <cell r="AI495">
            <v>0</v>
          </cell>
          <cell r="AJ495" t="str">
            <v>Mas&amp;Pers</v>
          </cell>
        </row>
        <row r="496">
          <cell r="A496" t="e">
            <v>#N/A</v>
          </cell>
          <cell r="B496" t="e">
            <v>#N/A</v>
          </cell>
          <cell r="G496" t="str">
            <v>X</v>
          </cell>
          <cell r="H496" t="e">
            <v>#N/A</v>
          </cell>
          <cell r="I496" t="e">
            <v>#N/A</v>
          </cell>
          <cell r="J496" t="e">
            <v>#N/A</v>
          </cell>
          <cell r="K496">
            <v>42</v>
          </cell>
          <cell r="N496" t="str">
            <v>Set-up</v>
          </cell>
          <cell r="P496">
            <v>0</v>
          </cell>
          <cell r="Q496" t="str">
            <v>0.00</v>
          </cell>
          <cell r="U496">
            <v>0</v>
          </cell>
          <cell r="V496">
            <v>0</v>
          </cell>
          <cell r="W496">
            <v>0</v>
          </cell>
          <cell r="AB496" t="str">
            <v>.X</v>
          </cell>
          <cell r="AC496" t="e">
            <v>#N/A</v>
          </cell>
        </row>
        <row r="497">
          <cell r="A497" t="e">
            <v>#N/A</v>
          </cell>
          <cell r="B497" t="e">
            <v>#N/A</v>
          </cell>
          <cell r="F497">
            <v>0</v>
          </cell>
          <cell r="G497" t="str">
            <v>X</v>
          </cell>
          <cell r="H497" t="e">
            <v>#N/A</v>
          </cell>
          <cell r="I497" t="e">
            <v>#N/A</v>
          </cell>
          <cell r="J497" t="str">
            <v>WCC</v>
          </cell>
          <cell r="O497">
            <v>0</v>
          </cell>
          <cell r="P497">
            <v>0</v>
          </cell>
          <cell r="Q497" t="str">
            <v>0.00</v>
          </cell>
          <cell r="R497">
            <v>0</v>
          </cell>
          <cell r="U497" t="str">
            <v>0.00</v>
          </cell>
          <cell r="V497" t="str">
            <v>0.00</v>
          </cell>
          <cell r="W497" t="str">
            <v>0.00</v>
          </cell>
          <cell r="AB497" t="str">
            <v>0.X</v>
          </cell>
          <cell r="AC497" t="e">
            <v>#N/A</v>
          </cell>
          <cell r="AG497" t="str">
            <v>Mas</v>
          </cell>
          <cell r="AH497">
            <v>0</v>
          </cell>
        </row>
        <row r="498">
          <cell r="B498" t="str">
            <v>Departmental Cost Rate</v>
          </cell>
          <cell r="F498">
            <v>0</v>
          </cell>
          <cell r="G498" t="str">
            <v>X</v>
          </cell>
          <cell r="H498" t="e">
            <v>#N/A</v>
          </cell>
          <cell r="I498" t="e">
            <v>#N/A</v>
          </cell>
          <cell r="J498" t="str">
            <v>Achtung: Der Abt.-Ko.-Satz fehlt noch!</v>
          </cell>
          <cell r="N498" t="str">
            <v>Set-up</v>
          </cell>
          <cell r="O498">
            <v>0</v>
          </cell>
          <cell r="P498">
            <v>0</v>
          </cell>
          <cell r="Q498" t="str">
            <v>0.00</v>
          </cell>
          <cell r="U498">
            <v>0</v>
          </cell>
          <cell r="V498">
            <v>0</v>
          </cell>
          <cell r="W498" t="str">
            <v>0.00</v>
          </cell>
          <cell r="AB498" t="str">
            <v>0.X</v>
          </cell>
          <cell r="AC498" t="e">
            <v>#N/A</v>
          </cell>
        </row>
        <row r="499">
          <cell r="A499" t="str">
            <v>Worker</v>
          </cell>
          <cell r="F499">
            <v>0</v>
          </cell>
          <cell r="G499" t="str">
            <v>X</v>
          </cell>
          <cell r="H499" t="e">
            <v>#N/A</v>
          </cell>
          <cell r="I499" t="e">
            <v>#N/A</v>
          </cell>
          <cell r="K499">
            <v>0</v>
          </cell>
          <cell r="L499" t="str">
            <v>Worker</v>
          </cell>
          <cell r="O499">
            <v>0</v>
          </cell>
          <cell r="P499">
            <v>0</v>
          </cell>
          <cell r="Q499" t="str">
            <v>0.00</v>
          </cell>
          <cell r="R499">
            <v>0</v>
          </cell>
          <cell r="U499" t="str">
            <v>0.00</v>
          </cell>
          <cell r="V499" t="str">
            <v>0.00</v>
          </cell>
          <cell r="W499" t="str">
            <v>0.00</v>
          </cell>
          <cell r="AB499" t="str">
            <v>0.X</v>
          </cell>
          <cell r="AC499" t="e">
            <v>#N/A</v>
          </cell>
        </row>
        <row r="500">
          <cell r="H500" t="e">
            <v>#N/A</v>
          </cell>
          <cell r="I500" t="e">
            <v>#N/A</v>
          </cell>
        </row>
        <row r="501">
          <cell r="A501" t="str">
            <v>Technican</v>
          </cell>
          <cell r="F501">
            <v>0</v>
          </cell>
          <cell r="G501" t="str">
            <v>X</v>
          </cell>
          <cell r="H501" t="e">
            <v>#N/A</v>
          </cell>
          <cell r="I501" t="e">
            <v>#N/A</v>
          </cell>
          <cell r="K501">
            <v>0</v>
          </cell>
          <cell r="L501" t="str">
            <v>Technican</v>
          </cell>
          <cell r="O501">
            <v>0</v>
          </cell>
          <cell r="P501">
            <v>0</v>
          </cell>
          <cell r="Q501" t="str">
            <v>0.00</v>
          </cell>
          <cell r="R501">
            <v>0</v>
          </cell>
          <cell r="U501" t="str">
            <v>0.00</v>
          </cell>
          <cell r="V501" t="str">
            <v>0.00</v>
          </cell>
          <cell r="W501" t="str">
            <v>0.00</v>
          </cell>
          <cell r="AB501" t="str">
            <v>0.X</v>
          </cell>
          <cell r="AC501" t="e">
            <v>#N/A</v>
          </cell>
        </row>
        <row r="502">
          <cell r="H502" t="e">
            <v>#N/A</v>
          </cell>
          <cell r="I502" t="e">
            <v>#N/A</v>
          </cell>
        </row>
        <row r="503">
          <cell r="A503" t="str">
            <v>Manpower</v>
          </cell>
          <cell r="F503">
            <v>0</v>
          </cell>
          <cell r="G503" t="str">
            <v>X</v>
          </cell>
          <cell r="H503" t="e">
            <v>#N/A</v>
          </cell>
          <cell r="I503" t="e">
            <v>#N/A</v>
          </cell>
          <cell r="K503" t="e">
            <v>#N/A</v>
          </cell>
          <cell r="L503" t="str">
            <v>Employees</v>
          </cell>
          <cell r="O503" t="str">
            <v>0.00</v>
          </cell>
          <cell r="P503" t="str">
            <v>0.00</v>
          </cell>
          <cell r="Q503" t="str">
            <v>0.00</v>
          </cell>
          <cell r="R503">
            <v>0</v>
          </cell>
          <cell r="U503" t="str">
            <v>0.00</v>
          </cell>
          <cell r="V503" t="str">
            <v>0.00</v>
          </cell>
          <cell r="W503" t="str">
            <v>0.00</v>
          </cell>
          <cell r="AB503" t="str">
            <v>0.X</v>
          </cell>
          <cell r="AC503" t="e">
            <v>#N/A</v>
          </cell>
          <cell r="AG503" t="str">
            <v>Pers</v>
          </cell>
          <cell r="AH503">
            <v>0</v>
          </cell>
          <cell r="AI503">
            <v>0</v>
          </cell>
          <cell r="AJ503" t="str">
            <v>Mas&amp;Pers</v>
          </cell>
        </row>
        <row r="504">
          <cell r="A504" t="e">
            <v>#N/A</v>
          </cell>
          <cell r="B504" t="e">
            <v>#N/A</v>
          </cell>
          <cell r="G504" t="str">
            <v>X</v>
          </cell>
          <cell r="H504" t="e">
            <v>#N/A</v>
          </cell>
          <cell r="I504" t="e">
            <v>#N/A</v>
          </cell>
          <cell r="J504" t="e">
            <v>#N/A</v>
          </cell>
          <cell r="K504">
            <v>43</v>
          </cell>
          <cell r="N504" t="str">
            <v>Set-up</v>
          </cell>
          <cell r="P504">
            <v>0</v>
          </cell>
          <cell r="Q504" t="str">
            <v>0.00</v>
          </cell>
          <cell r="U504">
            <v>0</v>
          </cell>
          <cell r="V504">
            <v>0</v>
          </cell>
          <cell r="W504">
            <v>0</v>
          </cell>
          <cell r="AB504" t="str">
            <v>.X</v>
          </cell>
          <cell r="AC504" t="e">
            <v>#N/A</v>
          </cell>
        </row>
        <row r="505">
          <cell r="A505" t="e">
            <v>#N/A</v>
          </cell>
          <cell r="B505" t="e">
            <v>#N/A</v>
          </cell>
          <cell r="F505">
            <v>0</v>
          </cell>
          <cell r="G505" t="str">
            <v>X</v>
          </cell>
          <cell r="H505" t="e">
            <v>#N/A</v>
          </cell>
          <cell r="I505" t="e">
            <v>#N/A</v>
          </cell>
          <cell r="J505" t="str">
            <v>WCC</v>
          </cell>
          <cell r="O505">
            <v>0</v>
          </cell>
          <cell r="P505">
            <v>0</v>
          </cell>
          <cell r="Q505" t="str">
            <v>0.00</v>
          </cell>
          <cell r="R505">
            <v>0</v>
          </cell>
          <cell r="U505" t="str">
            <v>0.00</v>
          </cell>
          <cell r="V505" t="str">
            <v>0.00</v>
          </cell>
          <cell r="W505" t="str">
            <v>0.00</v>
          </cell>
          <cell r="AB505" t="str">
            <v>0.X</v>
          </cell>
          <cell r="AC505" t="e">
            <v>#N/A</v>
          </cell>
          <cell r="AG505" t="str">
            <v>Mas</v>
          </cell>
          <cell r="AH505">
            <v>0</v>
          </cell>
        </row>
        <row r="506">
          <cell r="B506" t="str">
            <v>Departmental Cost Rate</v>
          </cell>
          <cell r="F506">
            <v>0</v>
          </cell>
          <cell r="G506" t="str">
            <v>X</v>
          </cell>
          <cell r="H506" t="e">
            <v>#N/A</v>
          </cell>
          <cell r="I506" t="e">
            <v>#N/A</v>
          </cell>
          <cell r="J506" t="str">
            <v>Achtung: Der Abt.-Ko.-Satz fehlt noch!</v>
          </cell>
          <cell r="N506" t="str">
            <v>Set-up</v>
          </cell>
          <cell r="O506">
            <v>0</v>
          </cell>
          <cell r="P506">
            <v>0</v>
          </cell>
          <cell r="Q506" t="str">
            <v>0.00</v>
          </cell>
          <cell r="U506">
            <v>0</v>
          </cell>
          <cell r="V506">
            <v>0</v>
          </cell>
          <cell r="W506" t="str">
            <v>0.00</v>
          </cell>
          <cell r="AB506" t="str">
            <v>0.X</v>
          </cell>
          <cell r="AC506" t="e">
            <v>#N/A</v>
          </cell>
        </row>
        <row r="507">
          <cell r="A507" t="str">
            <v>Worker</v>
          </cell>
          <cell r="F507">
            <v>0</v>
          </cell>
          <cell r="G507" t="str">
            <v>X</v>
          </cell>
          <cell r="H507" t="e">
            <v>#N/A</v>
          </cell>
          <cell r="I507" t="e">
            <v>#N/A</v>
          </cell>
          <cell r="K507">
            <v>0</v>
          </cell>
          <cell r="L507" t="str">
            <v>Worker</v>
          </cell>
          <cell r="O507">
            <v>0</v>
          </cell>
          <cell r="P507">
            <v>0</v>
          </cell>
          <cell r="Q507" t="str">
            <v>0.00</v>
          </cell>
          <cell r="R507">
            <v>0</v>
          </cell>
          <cell r="U507" t="str">
            <v>0.00</v>
          </cell>
          <cell r="V507" t="str">
            <v>0.00</v>
          </cell>
          <cell r="W507" t="str">
            <v>0.00</v>
          </cell>
          <cell r="AB507" t="str">
            <v>0.X</v>
          </cell>
          <cell r="AC507" t="e">
            <v>#N/A</v>
          </cell>
        </row>
        <row r="508">
          <cell r="H508" t="e">
            <v>#N/A</v>
          </cell>
          <cell r="I508" t="e">
            <v>#N/A</v>
          </cell>
        </row>
        <row r="509">
          <cell r="A509" t="str">
            <v>Technican</v>
          </cell>
          <cell r="F509">
            <v>0</v>
          </cell>
          <cell r="G509" t="str">
            <v>X</v>
          </cell>
          <cell r="H509" t="e">
            <v>#N/A</v>
          </cell>
          <cell r="I509" t="e">
            <v>#N/A</v>
          </cell>
          <cell r="K509">
            <v>0</v>
          </cell>
          <cell r="L509" t="str">
            <v>Technican</v>
          </cell>
          <cell r="O509">
            <v>0</v>
          </cell>
          <cell r="P509">
            <v>0</v>
          </cell>
          <cell r="Q509" t="str">
            <v>0.00</v>
          </cell>
          <cell r="R509">
            <v>0</v>
          </cell>
          <cell r="U509" t="str">
            <v>0.00</v>
          </cell>
          <cell r="V509" t="str">
            <v>0.00</v>
          </cell>
          <cell r="W509" t="str">
            <v>0.00</v>
          </cell>
          <cell r="AB509" t="str">
            <v>0.X</v>
          </cell>
          <cell r="AC509" t="e">
            <v>#N/A</v>
          </cell>
        </row>
        <row r="510">
          <cell r="H510" t="e">
            <v>#N/A</v>
          </cell>
          <cell r="I510" t="e">
            <v>#N/A</v>
          </cell>
        </row>
        <row r="511">
          <cell r="A511" t="str">
            <v>Manpower</v>
          </cell>
          <cell r="F511">
            <v>0</v>
          </cell>
          <cell r="G511" t="str">
            <v>X</v>
          </cell>
          <cell r="H511" t="e">
            <v>#N/A</v>
          </cell>
          <cell r="I511" t="e">
            <v>#N/A</v>
          </cell>
          <cell r="K511" t="e">
            <v>#N/A</v>
          </cell>
          <cell r="L511" t="str">
            <v>Employees</v>
          </cell>
          <cell r="O511" t="str">
            <v>0.00</v>
          </cell>
          <cell r="P511" t="str">
            <v>0.00</v>
          </cell>
          <cell r="Q511" t="str">
            <v>0.00</v>
          </cell>
          <cell r="R511">
            <v>0</v>
          </cell>
          <cell r="U511" t="str">
            <v>0.00</v>
          </cell>
          <cell r="V511" t="str">
            <v>0.00</v>
          </cell>
          <cell r="W511" t="str">
            <v>0.00</v>
          </cell>
          <cell r="AB511" t="str">
            <v>0.X</v>
          </cell>
          <cell r="AC511" t="e">
            <v>#N/A</v>
          </cell>
          <cell r="AG511" t="str">
            <v>Pers</v>
          </cell>
          <cell r="AH511">
            <v>0</v>
          </cell>
          <cell r="AI511">
            <v>0</v>
          </cell>
          <cell r="AJ511" t="str">
            <v>Mas&amp;Pers</v>
          </cell>
        </row>
        <row r="512">
          <cell r="A512" t="e">
            <v>#N/A</v>
          </cell>
          <cell r="B512" t="e">
            <v>#N/A</v>
          </cell>
          <cell r="G512" t="str">
            <v>X</v>
          </cell>
          <cell r="H512" t="e">
            <v>#N/A</v>
          </cell>
          <cell r="I512" t="e">
            <v>#N/A</v>
          </cell>
          <cell r="J512" t="e">
            <v>#N/A</v>
          </cell>
          <cell r="K512">
            <v>44</v>
          </cell>
          <cell r="N512" t="str">
            <v>Set-up</v>
          </cell>
          <cell r="P512">
            <v>0</v>
          </cell>
          <cell r="Q512" t="str">
            <v>0.00</v>
          </cell>
          <cell r="U512">
            <v>0</v>
          </cell>
          <cell r="V512">
            <v>0</v>
          </cell>
          <cell r="W512">
            <v>0</v>
          </cell>
          <cell r="AB512" t="str">
            <v>.X</v>
          </cell>
          <cell r="AC512" t="e">
            <v>#N/A</v>
          </cell>
        </row>
        <row r="513">
          <cell r="A513" t="e">
            <v>#N/A</v>
          </cell>
          <cell r="B513" t="e">
            <v>#N/A</v>
          </cell>
          <cell r="F513">
            <v>0</v>
          </cell>
          <cell r="G513" t="str">
            <v>X</v>
          </cell>
          <cell r="H513" t="e">
            <v>#N/A</v>
          </cell>
          <cell r="I513" t="e">
            <v>#N/A</v>
          </cell>
          <cell r="J513" t="str">
            <v>WCC</v>
          </cell>
          <cell r="O513">
            <v>0</v>
          </cell>
          <cell r="P513">
            <v>0</v>
          </cell>
          <cell r="Q513" t="str">
            <v>0.00</v>
          </cell>
          <cell r="R513">
            <v>0</v>
          </cell>
          <cell r="U513" t="str">
            <v>0.00</v>
          </cell>
          <cell r="V513" t="str">
            <v>0.00</v>
          </cell>
          <cell r="W513" t="str">
            <v>0.00</v>
          </cell>
          <cell r="AB513" t="str">
            <v>0.X</v>
          </cell>
          <cell r="AC513" t="e">
            <v>#N/A</v>
          </cell>
          <cell r="AG513" t="str">
            <v>Mas</v>
          </cell>
          <cell r="AH513">
            <v>0</v>
          </cell>
        </row>
        <row r="514">
          <cell r="B514" t="str">
            <v>Departmental Cost Rate</v>
          </cell>
          <cell r="F514">
            <v>0</v>
          </cell>
          <cell r="G514" t="str">
            <v>X</v>
          </cell>
          <cell r="H514" t="e">
            <v>#N/A</v>
          </cell>
          <cell r="I514" t="e">
            <v>#N/A</v>
          </cell>
          <cell r="J514" t="str">
            <v>Achtung: Der Abt.-Ko.-Satz fehlt noch!</v>
          </cell>
          <cell r="N514" t="str">
            <v>Set-up</v>
          </cell>
          <cell r="O514">
            <v>0</v>
          </cell>
          <cell r="P514">
            <v>0</v>
          </cell>
          <cell r="Q514" t="str">
            <v>0.00</v>
          </cell>
          <cell r="U514">
            <v>0</v>
          </cell>
          <cell r="V514">
            <v>0</v>
          </cell>
          <cell r="W514" t="str">
            <v>0.00</v>
          </cell>
          <cell r="AB514" t="str">
            <v>0.X</v>
          </cell>
          <cell r="AC514" t="e">
            <v>#N/A</v>
          </cell>
        </row>
        <row r="515">
          <cell r="A515" t="str">
            <v>Worker</v>
          </cell>
          <cell r="F515">
            <v>0</v>
          </cell>
          <cell r="G515" t="str">
            <v>X</v>
          </cell>
          <cell r="H515" t="e">
            <v>#N/A</v>
          </cell>
          <cell r="I515" t="e">
            <v>#N/A</v>
          </cell>
          <cell r="K515">
            <v>0</v>
          </cell>
          <cell r="L515" t="str">
            <v>Worker</v>
          </cell>
          <cell r="O515">
            <v>0</v>
          </cell>
          <cell r="P515">
            <v>0</v>
          </cell>
          <cell r="Q515" t="str">
            <v>0.00</v>
          </cell>
          <cell r="R515">
            <v>0</v>
          </cell>
          <cell r="U515" t="str">
            <v>0.00</v>
          </cell>
          <cell r="V515" t="str">
            <v>0.00</v>
          </cell>
          <cell r="W515" t="str">
            <v>0.00</v>
          </cell>
          <cell r="AB515" t="str">
            <v>0.X</v>
          </cell>
          <cell r="AC515" t="e">
            <v>#N/A</v>
          </cell>
        </row>
        <row r="516">
          <cell r="H516" t="e">
            <v>#N/A</v>
          </cell>
          <cell r="I516" t="e">
            <v>#N/A</v>
          </cell>
        </row>
        <row r="517">
          <cell r="A517" t="str">
            <v>Technican</v>
          </cell>
          <cell r="F517">
            <v>0</v>
          </cell>
          <cell r="G517" t="str">
            <v>X</v>
          </cell>
          <cell r="H517" t="e">
            <v>#N/A</v>
          </cell>
          <cell r="I517" t="e">
            <v>#N/A</v>
          </cell>
          <cell r="K517">
            <v>0</v>
          </cell>
          <cell r="L517" t="str">
            <v>Technican</v>
          </cell>
          <cell r="O517">
            <v>0</v>
          </cell>
          <cell r="P517">
            <v>0</v>
          </cell>
          <cell r="Q517" t="str">
            <v>0.00</v>
          </cell>
          <cell r="R517">
            <v>0</v>
          </cell>
          <cell r="U517" t="str">
            <v>0.00</v>
          </cell>
          <cell r="V517" t="str">
            <v>0.00</v>
          </cell>
          <cell r="W517" t="str">
            <v>0.00</v>
          </cell>
          <cell r="AB517" t="str">
            <v>0.X</v>
          </cell>
          <cell r="AC517" t="e">
            <v>#N/A</v>
          </cell>
        </row>
        <row r="518">
          <cell r="H518" t="e">
            <v>#N/A</v>
          </cell>
          <cell r="I518" t="e">
            <v>#N/A</v>
          </cell>
        </row>
        <row r="519">
          <cell r="A519" t="str">
            <v>Manpower</v>
          </cell>
          <cell r="F519">
            <v>0</v>
          </cell>
          <cell r="G519" t="str">
            <v>X</v>
          </cell>
          <cell r="H519" t="e">
            <v>#N/A</v>
          </cell>
          <cell r="I519" t="e">
            <v>#N/A</v>
          </cell>
          <cell r="K519" t="e">
            <v>#N/A</v>
          </cell>
          <cell r="L519" t="str">
            <v>Employees</v>
          </cell>
          <cell r="O519" t="str">
            <v>0.00</v>
          </cell>
          <cell r="P519" t="str">
            <v>0.00</v>
          </cell>
          <cell r="Q519" t="str">
            <v>0.00</v>
          </cell>
          <cell r="R519">
            <v>0</v>
          </cell>
          <cell r="U519" t="str">
            <v>0.00</v>
          </cell>
          <cell r="V519" t="str">
            <v>0.00</v>
          </cell>
          <cell r="W519" t="str">
            <v>0.00</v>
          </cell>
          <cell r="AB519" t="str">
            <v>0.X</v>
          </cell>
          <cell r="AC519" t="e">
            <v>#N/A</v>
          </cell>
          <cell r="AG519" t="str">
            <v>Pers</v>
          </cell>
          <cell r="AH519">
            <v>0</v>
          </cell>
          <cell r="AI519">
            <v>0</v>
          </cell>
          <cell r="AJ519" t="str">
            <v>Mas&amp;Pers</v>
          </cell>
        </row>
        <row r="520">
          <cell r="A520" t="e">
            <v>#N/A</v>
          </cell>
          <cell r="B520" t="e">
            <v>#N/A</v>
          </cell>
          <cell r="G520" t="str">
            <v>X</v>
          </cell>
          <cell r="H520" t="e">
            <v>#N/A</v>
          </cell>
          <cell r="I520" t="e">
            <v>#N/A</v>
          </cell>
          <cell r="J520" t="e">
            <v>#N/A</v>
          </cell>
          <cell r="K520">
            <v>45</v>
          </cell>
          <cell r="N520" t="str">
            <v>Set-up</v>
          </cell>
          <cell r="P520">
            <v>0</v>
          </cell>
          <cell r="Q520" t="str">
            <v>0.00</v>
          </cell>
          <cell r="U520">
            <v>0</v>
          </cell>
          <cell r="V520">
            <v>0</v>
          </cell>
          <cell r="W520">
            <v>0</v>
          </cell>
          <cell r="AB520" t="str">
            <v>.X</v>
          </cell>
          <cell r="AC520" t="e">
            <v>#N/A</v>
          </cell>
        </row>
        <row r="521">
          <cell r="A521" t="e">
            <v>#N/A</v>
          </cell>
          <cell r="B521" t="e">
            <v>#N/A</v>
          </cell>
          <cell r="F521">
            <v>0</v>
          </cell>
          <cell r="G521" t="str">
            <v>X</v>
          </cell>
          <cell r="H521" t="e">
            <v>#N/A</v>
          </cell>
          <cell r="I521" t="e">
            <v>#N/A</v>
          </cell>
          <cell r="J521" t="str">
            <v>WCC</v>
          </cell>
          <cell r="O521">
            <v>0</v>
          </cell>
          <cell r="P521">
            <v>0</v>
          </cell>
          <cell r="Q521" t="str">
            <v>0.00</v>
          </cell>
          <cell r="R521">
            <v>0</v>
          </cell>
          <cell r="U521" t="str">
            <v>0.00</v>
          </cell>
          <cell r="V521" t="str">
            <v>0.00</v>
          </cell>
          <cell r="W521" t="str">
            <v>0.00</v>
          </cell>
          <cell r="AB521" t="str">
            <v>0.X</v>
          </cell>
          <cell r="AC521" t="e">
            <v>#N/A</v>
          </cell>
          <cell r="AG521" t="str">
            <v>Mas</v>
          </cell>
          <cell r="AH521">
            <v>0</v>
          </cell>
        </row>
        <row r="522">
          <cell r="B522" t="str">
            <v>Departmental Cost Rate</v>
          </cell>
          <cell r="F522">
            <v>0</v>
          </cell>
          <cell r="G522" t="str">
            <v>X</v>
          </cell>
          <cell r="H522" t="e">
            <v>#N/A</v>
          </cell>
          <cell r="I522" t="e">
            <v>#N/A</v>
          </cell>
          <cell r="J522" t="str">
            <v>Achtung: Der Abt.-Ko.-Satz fehlt noch!</v>
          </cell>
          <cell r="N522" t="str">
            <v>Set-up</v>
          </cell>
          <cell r="O522">
            <v>0</v>
          </cell>
          <cell r="P522">
            <v>0</v>
          </cell>
          <cell r="Q522" t="str">
            <v>0.00</v>
          </cell>
          <cell r="U522">
            <v>0</v>
          </cell>
          <cell r="V522">
            <v>0</v>
          </cell>
          <cell r="W522" t="str">
            <v>0.00</v>
          </cell>
          <cell r="AB522" t="str">
            <v>0.X</v>
          </cell>
          <cell r="AC522" t="e">
            <v>#N/A</v>
          </cell>
        </row>
        <row r="523">
          <cell r="A523" t="str">
            <v>Worker</v>
          </cell>
          <cell r="F523">
            <v>0</v>
          </cell>
          <cell r="G523" t="str">
            <v>X</v>
          </cell>
          <cell r="H523" t="e">
            <v>#N/A</v>
          </cell>
          <cell r="I523" t="e">
            <v>#N/A</v>
          </cell>
          <cell r="K523">
            <v>0</v>
          </cell>
          <cell r="L523" t="str">
            <v>Worker</v>
          </cell>
          <cell r="O523">
            <v>0</v>
          </cell>
          <cell r="P523">
            <v>0</v>
          </cell>
          <cell r="Q523" t="str">
            <v>0.00</v>
          </cell>
          <cell r="R523">
            <v>0</v>
          </cell>
          <cell r="U523" t="str">
            <v>0.00</v>
          </cell>
          <cell r="V523" t="str">
            <v>0.00</v>
          </cell>
          <cell r="W523" t="str">
            <v>0.00</v>
          </cell>
          <cell r="AB523" t="str">
            <v>0.X</v>
          </cell>
          <cell r="AC523" t="e">
            <v>#N/A</v>
          </cell>
        </row>
        <row r="524">
          <cell r="H524" t="e">
            <v>#N/A</v>
          </cell>
          <cell r="I524" t="e">
            <v>#N/A</v>
          </cell>
        </row>
        <row r="525">
          <cell r="A525" t="str">
            <v>Technican</v>
          </cell>
          <cell r="F525">
            <v>0</v>
          </cell>
          <cell r="G525" t="str">
            <v>X</v>
          </cell>
          <cell r="H525" t="e">
            <v>#N/A</v>
          </cell>
          <cell r="I525" t="e">
            <v>#N/A</v>
          </cell>
          <cell r="K525">
            <v>0</v>
          </cell>
          <cell r="L525" t="str">
            <v>Technican</v>
          </cell>
          <cell r="O525">
            <v>0</v>
          </cell>
          <cell r="P525">
            <v>0</v>
          </cell>
          <cell r="Q525" t="str">
            <v>0.00</v>
          </cell>
          <cell r="R525">
            <v>0</v>
          </cell>
          <cell r="U525" t="str">
            <v>0.00</v>
          </cell>
          <cell r="V525" t="str">
            <v>0.00</v>
          </cell>
          <cell r="W525" t="str">
            <v>0.00</v>
          </cell>
          <cell r="AB525" t="str">
            <v>0.X</v>
          </cell>
          <cell r="AC525" t="e">
            <v>#N/A</v>
          </cell>
        </row>
        <row r="526">
          <cell r="H526" t="e">
            <v>#N/A</v>
          </cell>
          <cell r="I526" t="e">
            <v>#N/A</v>
          </cell>
        </row>
        <row r="527">
          <cell r="A527" t="str">
            <v>Manpower</v>
          </cell>
          <cell r="F527">
            <v>0</v>
          </cell>
          <cell r="G527" t="str">
            <v>X</v>
          </cell>
          <cell r="H527" t="e">
            <v>#N/A</v>
          </cell>
          <cell r="I527" t="e">
            <v>#N/A</v>
          </cell>
          <cell r="K527" t="e">
            <v>#N/A</v>
          </cell>
          <cell r="L527" t="str">
            <v>Employees</v>
          </cell>
          <cell r="O527" t="str">
            <v>0.00</v>
          </cell>
          <cell r="P527" t="str">
            <v>0.00</v>
          </cell>
          <cell r="Q527" t="str">
            <v>0.00</v>
          </cell>
          <cell r="R527">
            <v>0</v>
          </cell>
          <cell r="U527" t="str">
            <v>0.00</v>
          </cell>
          <cell r="V527" t="str">
            <v>0.00</v>
          </cell>
          <cell r="W527" t="str">
            <v>0.00</v>
          </cell>
          <cell r="AB527" t="str">
            <v>0.X</v>
          </cell>
          <cell r="AC527" t="e">
            <v>#N/A</v>
          </cell>
          <cell r="AG527" t="str">
            <v>Pers</v>
          </cell>
          <cell r="AH527">
            <v>0</v>
          </cell>
          <cell r="AI527">
            <v>0</v>
          </cell>
          <cell r="AJ527" t="str">
            <v>Mas&amp;Pers</v>
          </cell>
        </row>
        <row r="528">
          <cell r="A528" t="e">
            <v>#N/A</v>
          </cell>
          <cell r="B528" t="e">
            <v>#N/A</v>
          </cell>
          <cell r="G528" t="str">
            <v>X</v>
          </cell>
          <cell r="H528" t="e">
            <v>#N/A</v>
          </cell>
          <cell r="I528" t="e">
            <v>#N/A</v>
          </cell>
          <cell r="J528" t="e">
            <v>#N/A</v>
          </cell>
          <cell r="K528">
            <v>46</v>
          </cell>
          <cell r="N528" t="str">
            <v>Set-up</v>
          </cell>
          <cell r="P528">
            <v>0</v>
          </cell>
          <cell r="Q528" t="str">
            <v>0.00</v>
          </cell>
          <cell r="U528">
            <v>0</v>
          </cell>
          <cell r="V528">
            <v>0</v>
          </cell>
          <cell r="W528">
            <v>0</v>
          </cell>
          <cell r="AB528" t="str">
            <v>.X</v>
          </cell>
          <cell r="AC528" t="e">
            <v>#N/A</v>
          </cell>
        </row>
        <row r="529">
          <cell r="A529" t="e">
            <v>#N/A</v>
          </cell>
          <cell r="B529" t="e">
            <v>#N/A</v>
          </cell>
          <cell r="F529">
            <v>0</v>
          </cell>
          <cell r="G529" t="str">
            <v>X</v>
          </cell>
          <cell r="H529" t="e">
            <v>#N/A</v>
          </cell>
          <cell r="I529" t="e">
            <v>#N/A</v>
          </cell>
          <cell r="J529" t="str">
            <v>WCC</v>
          </cell>
          <cell r="O529">
            <v>0</v>
          </cell>
          <cell r="P529">
            <v>0</v>
          </cell>
          <cell r="Q529" t="str">
            <v>0.00</v>
          </cell>
          <cell r="R529">
            <v>0</v>
          </cell>
          <cell r="U529" t="str">
            <v>0.00</v>
          </cell>
          <cell r="V529" t="str">
            <v>0.00</v>
          </cell>
          <cell r="W529" t="str">
            <v>0.00</v>
          </cell>
          <cell r="AB529" t="str">
            <v>0.X</v>
          </cell>
          <cell r="AC529" t="e">
            <v>#N/A</v>
          </cell>
          <cell r="AG529" t="str">
            <v>Mas</v>
          </cell>
          <cell r="AH529">
            <v>0</v>
          </cell>
        </row>
        <row r="530">
          <cell r="B530" t="str">
            <v>Departmental Cost Rate</v>
          </cell>
          <cell r="F530">
            <v>0</v>
          </cell>
          <cell r="G530" t="str">
            <v>X</v>
          </cell>
          <cell r="H530" t="e">
            <v>#N/A</v>
          </cell>
          <cell r="I530" t="e">
            <v>#N/A</v>
          </cell>
          <cell r="J530" t="str">
            <v>Achtung: Der Abt.-Ko.-Satz fehlt noch!</v>
          </cell>
          <cell r="N530" t="str">
            <v>Set-up</v>
          </cell>
          <cell r="O530">
            <v>0</v>
          </cell>
          <cell r="P530">
            <v>0</v>
          </cell>
          <cell r="Q530" t="str">
            <v>0.00</v>
          </cell>
          <cell r="U530">
            <v>0</v>
          </cell>
          <cell r="V530">
            <v>0</v>
          </cell>
          <cell r="W530" t="str">
            <v>0.00</v>
          </cell>
          <cell r="AB530" t="str">
            <v>0.X</v>
          </cell>
          <cell r="AC530" t="e">
            <v>#N/A</v>
          </cell>
        </row>
        <row r="531">
          <cell r="A531" t="str">
            <v>Worker</v>
          </cell>
          <cell r="F531">
            <v>0</v>
          </cell>
          <cell r="G531" t="str">
            <v>X</v>
          </cell>
          <cell r="H531" t="e">
            <v>#N/A</v>
          </cell>
          <cell r="I531" t="e">
            <v>#N/A</v>
          </cell>
          <cell r="K531">
            <v>0</v>
          </cell>
          <cell r="L531" t="str">
            <v>Worker</v>
          </cell>
          <cell r="O531">
            <v>0</v>
          </cell>
          <cell r="P531">
            <v>0</v>
          </cell>
          <cell r="Q531" t="str">
            <v>0.00</v>
          </cell>
          <cell r="R531">
            <v>0</v>
          </cell>
          <cell r="U531" t="str">
            <v>0.00</v>
          </cell>
          <cell r="V531" t="str">
            <v>0.00</v>
          </cell>
          <cell r="W531" t="str">
            <v>0.00</v>
          </cell>
          <cell r="AB531" t="str">
            <v>0.X</v>
          </cell>
          <cell r="AC531" t="e">
            <v>#N/A</v>
          </cell>
        </row>
        <row r="532">
          <cell r="H532" t="e">
            <v>#N/A</v>
          </cell>
          <cell r="I532" t="e">
            <v>#N/A</v>
          </cell>
        </row>
        <row r="533">
          <cell r="A533" t="str">
            <v>Technican</v>
          </cell>
          <cell r="F533">
            <v>0</v>
          </cell>
          <cell r="G533" t="str">
            <v>X</v>
          </cell>
          <cell r="H533" t="e">
            <v>#N/A</v>
          </cell>
          <cell r="I533" t="e">
            <v>#N/A</v>
          </cell>
          <cell r="K533">
            <v>0</v>
          </cell>
          <cell r="L533" t="str">
            <v>Technican</v>
          </cell>
          <cell r="O533">
            <v>0</v>
          </cell>
          <cell r="P533">
            <v>0</v>
          </cell>
          <cell r="Q533" t="str">
            <v>0.00</v>
          </cell>
          <cell r="R533">
            <v>0</v>
          </cell>
          <cell r="U533" t="str">
            <v>0.00</v>
          </cell>
          <cell r="V533" t="str">
            <v>0.00</v>
          </cell>
          <cell r="W533" t="str">
            <v>0.00</v>
          </cell>
          <cell r="AB533" t="str">
            <v>0.X</v>
          </cell>
          <cell r="AC533" t="e">
            <v>#N/A</v>
          </cell>
        </row>
        <row r="534">
          <cell r="H534" t="e">
            <v>#N/A</v>
          </cell>
          <cell r="I534" t="e">
            <v>#N/A</v>
          </cell>
        </row>
        <row r="535">
          <cell r="A535" t="str">
            <v>Manpower</v>
          </cell>
          <cell r="F535">
            <v>0</v>
          </cell>
          <cell r="G535" t="str">
            <v>X</v>
          </cell>
          <cell r="H535" t="e">
            <v>#N/A</v>
          </cell>
          <cell r="I535" t="e">
            <v>#N/A</v>
          </cell>
          <cell r="K535" t="e">
            <v>#N/A</v>
          </cell>
          <cell r="L535" t="str">
            <v>Employees</v>
          </cell>
          <cell r="O535" t="str">
            <v>0.00</v>
          </cell>
          <cell r="P535" t="str">
            <v>0.00</v>
          </cell>
          <cell r="Q535" t="str">
            <v>0.00</v>
          </cell>
          <cell r="R535">
            <v>0</v>
          </cell>
          <cell r="U535" t="str">
            <v>0.00</v>
          </cell>
          <cell r="V535" t="str">
            <v>0.00</v>
          </cell>
          <cell r="W535" t="str">
            <v>0.00</v>
          </cell>
          <cell r="AB535" t="str">
            <v>0.X</v>
          </cell>
          <cell r="AC535" t="e">
            <v>#N/A</v>
          </cell>
          <cell r="AG535" t="str">
            <v>Pers</v>
          </cell>
          <cell r="AH535">
            <v>0</v>
          </cell>
          <cell r="AI535">
            <v>0</v>
          </cell>
          <cell r="AJ535" t="str">
            <v>Mas&amp;Pers</v>
          </cell>
        </row>
        <row r="536">
          <cell r="A536" t="e">
            <v>#N/A</v>
          </cell>
          <cell r="B536" t="e">
            <v>#N/A</v>
          </cell>
          <cell r="G536" t="str">
            <v>X</v>
          </cell>
          <cell r="H536" t="e">
            <v>#N/A</v>
          </cell>
          <cell r="I536" t="e">
            <v>#N/A</v>
          </cell>
          <cell r="J536" t="e">
            <v>#N/A</v>
          </cell>
          <cell r="K536">
            <v>47</v>
          </cell>
          <cell r="N536" t="str">
            <v>Set-up</v>
          </cell>
          <cell r="P536">
            <v>0</v>
          </cell>
          <cell r="Q536" t="str">
            <v>0.00</v>
          </cell>
          <cell r="U536">
            <v>0</v>
          </cell>
          <cell r="V536">
            <v>0</v>
          </cell>
          <cell r="W536">
            <v>0</v>
          </cell>
          <cell r="AB536" t="str">
            <v>.X</v>
          </cell>
          <cell r="AC536" t="e">
            <v>#N/A</v>
          </cell>
        </row>
        <row r="537">
          <cell r="A537" t="e">
            <v>#N/A</v>
          </cell>
          <cell r="B537" t="e">
            <v>#N/A</v>
          </cell>
          <cell r="F537">
            <v>0</v>
          </cell>
          <cell r="G537" t="str">
            <v>X</v>
          </cell>
          <cell r="H537" t="e">
            <v>#N/A</v>
          </cell>
          <cell r="I537" t="e">
            <v>#N/A</v>
          </cell>
          <cell r="J537" t="str">
            <v>WCC</v>
          </cell>
          <cell r="O537">
            <v>0</v>
          </cell>
          <cell r="P537">
            <v>0</v>
          </cell>
          <cell r="Q537" t="str">
            <v>0.00</v>
          </cell>
          <cell r="R537">
            <v>0</v>
          </cell>
          <cell r="U537" t="str">
            <v>0.00</v>
          </cell>
          <cell r="V537" t="str">
            <v>0.00</v>
          </cell>
          <cell r="W537" t="str">
            <v>0.00</v>
          </cell>
          <cell r="AB537" t="str">
            <v>0.X</v>
          </cell>
          <cell r="AC537" t="e">
            <v>#N/A</v>
          </cell>
          <cell r="AG537" t="str">
            <v>Mas</v>
          </cell>
          <cell r="AH537">
            <v>0</v>
          </cell>
        </row>
        <row r="538">
          <cell r="B538" t="str">
            <v>Departmental Cost Rate</v>
          </cell>
          <cell r="F538">
            <v>0</v>
          </cell>
          <cell r="G538" t="str">
            <v>X</v>
          </cell>
          <cell r="H538" t="e">
            <v>#N/A</v>
          </cell>
          <cell r="I538" t="e">
            <v>#N/A</v>
          </cell>
          <cell r="J538" t="str">
            <v>Achtung: Der Abt.-Ko.-Satz fehlt noch!</v>
          </cell>
          <cell r="N538" t="str">
            <v>Set-up</v>
          </cell>
          <cell r="O538">
            <v>0</v>
          </cell>
          <cell r="P538">
            <v>0</v>
          </cell>
          <cell r="Q538" t="str">
            <v>0.00</v>
          </cell>
          <cell r="U538">
            <v>0</v>
          </cell>
          <cell r="V538">
            <v>0</v>
          </cell>
          <cell r="W538" t="str">
            <v>0.00</v>
          </cell>
          <cell r="AB538" t="str">
            <v>0.X</v>
          </cell>
          <cell r="AC538" t="e">
            <v>#N/A</v>
          </cell>
        </row>
        <row r="539">
          <cell r="A539" t="str">
            <v>Worker</v>
          </cell>
          <cell r="F539">
            <v>0</v>
          </cell>
          <cell r="G539" t="str">
            <v>X</v>
          </cell>
          <cell r="H539" t="e">
            <v>#N/A</v>
          </cell>
          <cell r="I539" t="e">
            <v>#N/A</v>
          </cell>
          <cell r="K539">
            <v>0</v>
          </cell>
          <cell r="L539" t="str">
            <v>Worker</v>
          </cell>
          <cell r="O539">
            <v>0</v>
          </cell>
          <cell r="P539">
            <v>0</v>
          </cell>
          <cell r="Q539" t="str">
            <v>0.00</v>
          </cell>
          <cell r="R539">
            <v>0</v>
          </cell>
          <cell r="U539" t="str">
            <v>0.00</v>
          </cell>
          <cell r="V539" t="str">
            <v>0.00</v>
          </cell>
          <cell r="W539" t="str">
            <v>0.00</v>
          </cell>
          <cell r="AB539" t="str">
            <v>0.X</v>
          </cell>
          <cell r="AC539" t="e">
            <v>#N/A</v>
          </cell>
        </row>
        <row r="540">
          <cell r="H540" t="e">
            <v>#N/A</v>
          </cell>
          <cell r="I540" t="e">
            <v>#N/A</v>
          </cell>
        </row>
        <row r="541">
          <cell r="A541" t="str">
            <v>Technican</v>
          </cell>
          <cell r="F541">
            <v>0</v>
          </cell>
          <cell r="G541" t="str">
            <v>X</v>
          </cell>
          <cell r="H541" t="e">
            <v>#N/A</v>
          </cell>
          <cell r="I541" t="e">
            <v>#N/A</v>
          </cell>
          <cell r="K541">
            <v>0</v>
          </cell>
          <cell r="L541" t="str">
            <v>Technican</v>
          </cell>
          <cell r="O541">
            <v>0</v>
          </cell>
          <cell r="P541">
            <v>0</v>
          </cell>
          <cell r="Q541" t="str">
            <v>0.00</v>
          </cell>
          <cell r="R541">
            <v>0</v>
          </cell>
          <cell r="U541" t="str">
            <v>0.00</v>
          </cell>
          <cell r="V541" t="str">
            <v>0.00</v>
          </cell>
          <cell r="W541" t="str">
            <v>0.00</v>
          </cell>
          <cell r="AB541" t="str">
            <v>0.X</v>
          </cell>
          <cell r="AC541" t="e">
            <v>#N/A</v>
          </cell>
        </row>
        <row r="542">
          <cell r="H542" t="e">
            <v>#N/A</v>
          </cell>
          <cell r="I542" t="e">
            <v>#N/A</v>
          </cell>
        </row>
        <row r="543">
          <cell r="A543" t="str">
            <v>Manpower</v>
          </cell>
          <cell r="F543">
            <v>0</v>
          </cell>
          <cell r="G543" t="str">
            <v>X</v>
          </cell>
          <cell r="H543" t="e">
            <v>#N/A</v>
          </cell>
          <cell r="I543" t="e">
            <v>#N/A</v>
          </cell>
          <cell r="K543" t="e">
            <v>#N/A</v>
          </cell>
          <cell r="L543" t="str">
            <v>Employees</v>
          </cell>
          <cell r="O543" t="str">
            <v>0.00</v>
          </cell>
          <cell r="P543" t="str">
            <v>0.00</v>
          </cell>
          <cell r="Q543" t="str">
            <v>0.00</v>
          </cell>
          <cell r="R543">
            <v>0</v>
          </cell>
          <cell r="U543" t="str">
            <v>0.00</v>
          </cell>
          <cell r="V543" t="str">
            <v>0.00</v>
          </cell>
          <cell r="W543" t="str">
            <v>0.00</v>
          </cell>
          <cell r="AB543" t="str">
            <v>0.X</v>
          </cell>
          <cell r="AC543" t="e">
            <v>#N/A</v>
          </cell>
          <cell r="AG543" t="str">
            <v>Pers</v>
          </cell>
          <cell r="AH543">
            <v>0</v>
          </cell>
          <cell r="AI543">
            <v>0</v>
          </cell>
          <cell r="AJ543" t="str">
            <v>Mas&amp;Pers</v>
          </cell>
        </row>
        <row r="544">
          <cell r="A544" t="e">
            <v>#N/A</v>
          </cell>
          <cell r="B544" t="e">
            <v>#N/A</v>
          </cell>
          <cell r="G544" t="str">
            <v>X</v>
          </cell>
          <cell r="H544" t="e">
            <v>#N/A</v>
          </cell>
          <cell r="I544" t="e">
            <v>#N/A</v>
          </cell>
          <cell r="J544" t="e">
            <v>#N/A</v>
          </cell>
          <cell r="K544">
            <v>48</v>
          </cell>
          <cell r="N544" t="str">
            <v>Set-up</v>
          </cell>
          <cell r="P544">
            <v>0</v>
          </cell>
          <cell r="Q544" t="str">
            <v>0.00</v>
          </cell>
          <cell r="U544">
            <v>0</v>
          </cell>
          <cell r="V544">
            <v>0</v>
          </cell>
          <cell r="W544">
            <v>0</v>
          </cell>
          <cell r="AB544" t="str">
            <v>.X</v>
          </cell>
          <cell r="AC544" t="e">
            <v>#N/A</v>
          </cell>
        </row>
        <row r="545">
          <cell r="A545" t="e">
            <v>#N/A</v>
          </cell>
          <cell r="B545" t="e">
            <v>#N/A</v>
          </cell>
          <cell r="F545">
            <v>0</v>
          </cell>
          <cell r="G545" t="str">
            <v>X</v>
          </cell>
          <cell r="H545" t="e">
            <v>#N/A</v>
          </cell>
          <cell r="I545" t="e">
            <v>#N/A</v>
          </cell>
          <cell r="J545" t="str">
            <v>WCC</v>
          </cell>
          <cell r="O545">
            <v>0</v>
          </cell>
          <cell r="P545">
            <v>0</v>
          </cell>
          <cell r="Q545" t="str">
            <v>0.00</v>
          </cell>
          <cell r="R545">
            <v>0</v>
          </cell>
          <cell r="U545" t="str">
            <v>0.00</v>
          </cell>
          <cell r="V545" t="str">
            <v>0.00</v>
          </cell>
          <cell r="W545" t="str">
            <v>0.00</v>
          </cell>
          <cell r="AB545" t="str">
            <v>0.X</v>
          </cell>
          <cell r="AC545" t="e">
            <v>#N/A</v>
          </cell>
          <cell r="AG545" t="str">
            <v>Mas</v>
          </cell>
          <cell r="AH545">
            <v>0</v>
          </cell>
        </row>
        <row r="546">
          <cell r="B546" t="str">
            <v>Departmental Cost Rate</v>
          </cell>
          <cell r="F546">
            <v>0</v>
          </cell>
          <cell r="G546" t="str">
            <v>X</v>
          </cell>
          <cell r="H546" t="e">
            <v>#N/A</v>
          </cell>
          <cell r="I546" t="e">
            <v>#N/A</v>
          </cell>
          <cell r="J546" t="str">
            <v>Achtung: Der Abt.-Ko.-Satz fehlt noch!</v>
          </cell>
          <cell r="N546" t="str">
            <v>Set-up</v>
          </cell>
          <cell r="O546">
            <v>0</v>
          </cell>
          <cell r="P546">
            <v>0</v>
          </cell>
          <cell r="Q546" t="str">
            <v>0.00</v>
          </cell>
          <cell r="U546">
            <v>0</v>
          </cell>
          <cell r="V546">
            <v>0</v>
          </cell>
          <cell r="W546" t="str">
            <v>0.00</v>
          </cell>
          <cell r="AB546" t="str">
            <v>0.X</v>
          </cell>
          <cell r="AC546" t="e">
            <v>#N/A</v>
          </cell>
        </row>
        <row r="547">
          <cell r="A547" t="str">
            <v>Worker</v>
          </cell>
          <cell r="F547">
            <v>0</v>
          </cell>
          <cell r="G547" t="str">
            <v>X</v>
          </cell>
          <cell r="H547" t="e">
            <v>#N/A</v>
          </cell>
          <cell r="I547" t="e">
            <v>#N/A</v>
          </cell>
          <cell r="K547">
            <v>0</v>
          </cell>
          <cell r="L547" t="str">
            <v>Worker</v>
          </cell>
          <cell r="O547">
            <v>0</v>
          </cell>
          <cell r="P547">
            <v>0</v>
          </cell>
          <cell r="Q547" t="str">
            <v>0.00</v>
          </cell>
          <cell r="R547">
            <v>0</v>
          </cell>
          <cell r="U547" t="str">
            <v>0.00</v>
          </cell>
          <cell r="V547" t="str">
            <v>0.00</v>
          </cell>
          <cell r="W547" t="str">
            <v>0.00</v>
          </cell>
          <cell r="AB547" t="str">
            <v>0.X</v>
          </cell>
          <cell r="AC547" t="e">
            <v>#N/A</v>
          </cell>
        </row>
        <row r="548">
          <cell r="H548" t="e">
            <v>#N/A</v>
          </cell>
          <cell r="I548" t="e">
            <v>#N/A</v>
          </cell>
        </row>
        <row r="549">
          <cell r="A549" t="str">
            <v>Technican</v>
          </cell>
          <cell r="F549">
            <v>0</v>
          </cell>
          <cell r="G549" t="str">
            <v>X</v>
          </cell>
          <cell r="H549" t="e">
            <v>#N/A</v>
          </cell>
          <cell r="I549" t="e">
            <v>#N/A</v>
          </cell>
          <cell r="K549">
            <v>0</v>
          </cell>
          <cell r="L549" t="str">
            <v>Technican</v>
          </cell>
          <cell r="O549">
            <v>0</v>
          </cell>
          <cell r="P549">
            <v>0</v>
          </cell>
          <cell r="Q549" t="str">
            <v>0.00</v>
          </cell>
          <cell r="R549">
            <v>0</v>
          </cell>
          <cell r="U549" t="str">
            <v>0.00</v>
          </cell>
          <cell r="V549" t="str">
            <v>0.00</v>
          </cell>
          <cell r="W549" t="str">
            <v>0.00</v>
          </cell>
          <cell r="AB549" t="str">
            <v>0.X</v>
          </cell>
          <cell r="AC549" t="e">
            <v>#N/A</v>
          </cell>
        </row>
        <row r="550">
          <cell r="H550" t="e">
            <v>#N/A</v>
          </cell>
          <cell r="I550" t="e">
            <v>#N/A</v>
          </cell>
        </row>
        <row r="551">
          <cell r="A551" t="str">
            <v>Manpower</v>
          </cell>
          <cell r="F551">
            <v>0</v>
          </cell>
          <cell r="G551" t="str">
            <v>X</v>
          </cell>
          <cell r="H551" t="e">
            <v>#N/A</v>
          </cell>
          <cell r="I551" t="e">
            <v>#N/A</v>
          </cell>
          <cell r="K551" t="e">
            <v>#N/A</v>
          </cell>
          <cell r="L551" t="str">
            <v>Employees</v>
          </cell>
          <cell r="O551" t="str">
            <v>0.00</v>
          </cell>
          <cell r="P551" t="str">
            <v>0.00</v>
          </cell>
          <cell r="Q551" t="str">
            <v>0.00</v>
          </cell>
          <cell r="R551">
            <v>0</v>
          </cell>
          <cell r="U551" t="str">
            <v>0.00</v>
          </cell>
          <cell r="V551" t="str">
            <v>0.00</v>
          </cell>
          <cell r="W551" t="str">
            <v>0.00</v>
          </cell>
          <cell r="AB551" t="str">
            <v>0.X</v>
          </cell>
          <cell r="AC551" t="e">
            <v>#N/A</v>
          </cell>
          <cell r="AG551" t="str">
            <v>Pers</v>
          </cell>
          <cell r="AH551">
            <v>0</v>
          </cell>
          <cell r="AI551">
            <v>0</v>
          </cell>
          <cell r="AJ551" t="str">
            <v>Mas&amp;Pers</v>
          </cell>
        </row>
        <row r="552">
          <cell r="A552" t="e">
            <v>#N/A</v>
          </cell>
          <cell r="B552" t="e">
            <v>#N/A</v>
          </cell>
          <cell r="G552" t="str">
            <v>X</v>
          </cell>
          <cell r="H552" t="e">
            <v>#N/A</v>
          </cell>
          <cell r="I552" t="e">
            <v>#N/A</v>
          </cell>
          <cell r="J552" t="e">
            <v>#N/A</v>
          </cell>
          <cell r="K552">
            <v>49</v>
          </cell>
          <cell r="N552" t="str">
            <v>Set-up</v>
          </cell>
          <cell r="P552">
            <v>0</v>
          </cell>
          <cell r="Q552" t="str">
            <v>0.00</v>
          </cell>
          <cell r="U552">
            <v>0</v>
          </cell>
          <cell r="V552">
            <v>0</v>
          </cell>
          <cell r="W552">
            <v>0</v>
          </cell>
          <cell r="AB552" t="str">
            <v>.X</v>
          </cell>
          <cell r="AC552" t="e">
            <v>#N/A</v>
          </cell>
        </row>
        <row r="553">
          <cell r="A553" t="e">
            <v>#N/A</v>
          </cell>
          <cell r="B553" t="e">
            <v>#N/A</v>
          </cell>
          <cell r="F553">
            <v>0</v>
          </cell>
          <cell r="G553" t="str">
            <v>X</v>
          </cell>
          <cell r="H553" t="e">
            <v>#N/A</v>
          </cell>
          <cell r="I553" t="e">
            <v>#N/A</v>
          </cell>
          <cell r="J553" t="str">
            <v>WCC</v>
          </cell>
          <cell r="O553">
            <v>0</v>
          </cell>
          <cell r="P553">
            <v>0</v>
          </cell>
          <cell r="Q553" t="str">
            <v>0.00</v>
          </cell>
          <cell r="R553">
            <v>0</v>
          </cell>
          <cell r="U553" t="str">
            <v>0.00</v>
          </cell>
          <cell r="V553" t="str">
            <v>0.00</v>
          </cell>
          <cell r="W553" t="str">
            <v>0.00</v>
          </cell>
          <cell r="AB553" t="str">
            <v>0.X</v>
          </cell>
          <cell r="AC553" t="e">
            <v>#N/A</v>
          </cell>
          <cell r="AG553" t="str">
            <v>Mas</v>
          </cell>
          <cell r="AH553">
            <v>0</v>
          </cell>
        </row>
        <row r="554">
          <cell r="B554" t="str">
            <v>Departmental Cost Rate</v>
          </cell>
          <cell r="F554">
            <v>0</v>
          </cell>
          <cell r="G554" t="str">
            <v>X</v>
          </cell>
          <cell r="H554" t="e">
            <v>#N/A</v>
          </cell>
          <cell r="I554" t="e">
            <v>#N/A</v>
          </cell>
          <cell r="J554" t="str">
            <v>Achtung: Der Abt.-Ko.-Satz fehlt noch!</v>
          </cell>
          <cell r="N554" t="str">
            <v>Set-up</v>
          </cell>
          <cell r="O554">
            <v>0</v>
          </cell>
          <cell r="P554">
            <v>0</v>
          </cell>
          <cell r="Q554" t="str">
            <v>0.00</v>
          </cell>
          <cell r="U554">
            <v>0</v>
          </cell>
          <cell r="V554">
            <v>0</v>
          </cell>
          <cell r="W554" t="str">
            <v>0.00</v>
          </cell>
          <cell r="AB554" t="str">
            <v>0.X</v>
          </cell>
          <cell r="AC554" t="e">
            <v>#N/A</v>
          </cell>
        </row>
        <row r="555">
          <cell r="A555" t="str">
            <v>Worker</v>
          </cell>
          <cell r="F555">
            <v>0</v>
          </cell>
          <cell r="G555" t="str">
            <v>X</v>
          </cell>
          <cell r="H555" t="e">
            <v>#N/A</v>
          </cell>
          <cell r="I555" t="e">
            <v>#N/A</v>
          </cell>
          <cell r="K555">
            <v>0</v>
          </cell>
          <cell r="L555" t="str">
            <v>Worker</v>
          </cell>
          <cell r="O555">
            <v>0</v>
          </cell>
          <cell r="P555">
            <v>0</v>
          </cell>
          <cell r="Q555" t="str">
            <v>0.00</v>
          </cell>
          <cell r="R555">
            <v>0</v>
          </cell>
          <cell r="U555" t="str">
            <v>0.00</v>
          </cell>
          <cell r="V555" t="str">
            <v>0.00</v>
          </cell>
          <cell r="W555" t="str">
            <v>0.00</v>
          </cell>
          <cell r="AB555" t="str">
            <v>0.X</v>
          </cell>
          <cell r="AC555" t="e">
            <v>#N/A</v>
          </cell>
        </row>
        <row r="556">
          <cell r="H556" t="e">
            <v>#N/A</v>
          </cell>
          <cell r="I556" t="e">
            <v>#N/A</v>
          </cell>
        </row>
        <row r="557">
          <cell r="A557" t="str">
            <v>Technican</v>
          </cell>
          <cell r="F557">
            <v>0</v>
          </cell>
          <cell r="G557" t="str">
            <v>X</v>
          </cell>
          <cell r="H557" t="e">
            <v>#N/A</v>
          </cell>
          <cell r="I557" t="e">
            <v>#N/A</v>
          </cell>
          <cell r="K557">
            <v>0</v>
          </cell>
          <cell r="L557" t="str">
            <v>Technican</v>
          </cell>
          <cell r="O557">
            <v>0</v>
          </cell>
          <cell r="P557">
            <v>0</v>
          </cell>
          <cell r="Q557" t="str">
            <v>0.00</v>
          </cell>
          <cell r="R557">
            <v>0</v>
          </cell>
          <cell r="U557" t="str">
            <v>0.00</v>
          </cell>
          <cell r="V557" t="str">
            <v>0.00</v>
          </cell>
          <cell r="W557" t="str">
            <v>0.00</v>
          </cell>
          <cell r="AB557" t="str">
            <v>0.X</v>
          </cell>
          <cell r="AC557" t="e">
            <v>#N/A</v>
          </cell>
        </row>
        <row r="558">
          <cell r="H558" t="e">
            <v>#N/A</v>
          </cell>
          <cell r="I558" t="e">
            <v>#N/A</v>
          </cell>
        </row>
        <row r="559">
          <cell r="A559" t="str">
            <v>Manpower</v>
          </cell>
          <cell r="F559">
            <v>0</v>
          </cell>
          <cell r="G559" t="str">
            <v>X</v>
          </cell>
          <cell r="H559" t="e">
            <v>#N/A</v>
          </cell>
          <cell r="I559" t="e">
            <v>#N/A</v>
          </cell>
          <cell r="K559" t="e">
            <v>#N/A</v>
          </cell>
          <cell r="L559" t="str">
            <v>Employees</v>
          </cell>
          <cell r="O559" t="str">
            <v>0.00</v>
          </cell>
          <cell r="P559" t="str">
            <v>0.00</v>
          </cell>
          <cell r="Q559" t="str">
            <v>0.00</v>
          </cell>
          <cell r="R559">
            <v>0</v>
          </cell>
          <cell r="U559" t="str">
            <v>0.00</v>
          </cell>
          <cell r="V559" t="str">
            <v>0.00</v>
          </cell>
          <cell r="W559" t="str">
            <v>0.00</v>
          </cell>
          <cell r="AB559" t="str">
            <v>0.X</v>
          </cell>
          <cell r="AC559" t="e">
            <v>#N/A</v>
          </cell>
          <cell r="AG559" t="str">
            <v>Pers</v>
          </cell>
          <cell r="AH559">
            <v>0</v>
          </cell>
          <cell r="AI559">
            <v>0</v>
          </cell>
          <cell r="AJ559" t="str">
            <v>Mas&amp;Pers</v>
          </cell>
        </row>
        <row r="560">
          <cell r="A560" t="e">
            <v>#N/A</v>
          </cell>
          <cell r="B560" t="e">
            <v>#N/A</v>
          </cell>
          <cell r="G560" t="str">
            <v>X</v>
          </cell>
          <cell r="H560" t="e">
            <v>#N/A</v>
          </cell>
          <cell r="I560" t="e">
            <v>#N/A</v>
          </cell>
          <cell r="J560" t="e">
            <v>#N/A</v>
          </cell>
          <cell r="K560">
            <v>50</v>
          </cell>
          <cell r="N560" t="str">
            <v>Set-up</v>
          </cell>
          <cell r="P560">
            <v>0</v>
          </cell>
          <cell r="Q560" t="str">
            <v>0.00</v>
          </cell>
          <cell r="U560">
            <v>0</v>
          </cell>
          <cell r="V560">
            <v>0</v>
          </cell>
          <cell r="W560">
            <v>0</v>
          </cell>
          <cell r="AB560" t="str">
            <v>.X</v>
          </cell>
          <cell r="AC560" t="e">
            <v>#N/A</v>
          </cell>
        </row>
        <row r="561">
          <cell r="A561" t="e">
            <v>#N/A</v>
          </cell>
          <cell r="B561" t="e">
            <v>#N/A</v>
          </cell>
          <cell r="F561">
            <v>0</v>
          </cell>
          <cell r="G561" t="str">
            <v>X</v>
          </cell>
          <cell r="H561" t="e">
            <v>#N/A</v>
          </cell>
          <cell r="I561" t="e">
            <v>#N/A</v>
          </cell>
          <cell r="J561" t="str">
            <v>WCC</v>
          </cell>
          <cell r="O561">
            <v>0</v>
          </cell>
          <cell r="P561">
            <v>0</v>
          </cell>
          <cell r="Q561" t="str">
            <v>0.00</v>
          </cell>
          <cell r="R561">
            <v>0</v>
          </cell>
          <cell r="U561" t="str">
            <v>0.00</v>
          </cell>
          <cell r="V561" t="str">
            <v>0.00</v>
          </cell>
          <cell r="W561" t="str">
            <v>0.00</v>
          </cell>
          <cell r="AB561" t="str">
            <v>0.X</v>
          </cell>
          <cell r="AC561" t="e">
            <v>#N/A</v>
          </cell>
          <cell r="AG561" t="str">
            <v>Mas</v>
          </cell>
          <cell r="AH561">
            <v>0</v>
          </cell>
        </row>
        <row r="562">
          <cell r="B562" t="str">
            <v>Departmental Cost Rate</v>
          </cell>
          <cell r="F562">
            <v>0</v>
          </cell>
          <cell r="G562" t="str">
            <v>X</v>
          </cell>
          <cell r="H562" t="e">
            <v>#N/A</v>
          </cell>
          <cell r="I562" t="e">
            <v>#N/A</v>
          </cell>
          <cell r="J562" t="str">
            <v>Achtung: Der Abt.-Ko.-Satz fehlt noch!</v>
          </cell>
          <cell r="N562" t="str">
            <v>Set-up</v>
          </cell>
          <cell r="O562">
            <v>0</v>
          </cell>
          <cell r="P562">
            <v>0</v>
          </cell>
          <cell r="Q562" t="str">
            <v>0.00</v>
          </cell>
          <cell r="U562">
            <v>0</v>
          </cell>
          <cell r="V562">
            <v>0</v>
          </cell>
          <cell r="W562" t="str">
            <v>0.00</v>
          </cell>
          <cell r="AB562" t="str">
            <v>0.X</v>
          </cell>
          <cell r="AC562" t="e">
            <v>#N/A</v>
          </cell>
        </row>
        <row r="563">
          <cell r="A563" t="str">
            <v>Worker</v>
          </cell>
          <cell r="F563">
            <v>0</v>
          </cell>
          <cell r="G563" t="str">
            <v>X</v>
          </cell>
          <cell r="H563" t="e">
            <v>#N/A</v>
          </cell>
          <cell r="I563" t="e">
            <v>#N/A</v>
          </cell>
          <cell r="K563">
            <v>0</v>
          </cell>
          <cell r="L563" t="str">
            <v>Worker</v>
          </cell>
          <cell r="O563">
            <v>0</v>
          </cell>
          <cell r="P563">
            <v>0</v>
          </cell>
          <cell r="Q563" t="str">
            <v>0.00</v>
          </cell>
          <cell r="R563">
            <v>0</v>
          </cell>
          <cell r="U563" t="str">
            <v>0.00</v>
          </cell>
          <cell r="V563" t="str">
            <v>0.00</v>
          </cell>
          <cell r="W563" t="str">
            <v>0.00</v>
          </cell>
          <cell r="AB563" t="str">
            <v>0.X</v>
          </cell>
          <cell r="AC563" t="e">
            <v>#N/A</v>
          </cell>
        </row>
        <row r="564">
          <cell r="H564" t="e">
            <v>#N/A</v>
          </cell>
          <cell r="I564" t="e">
            <v>#N/A</v>
          </cell>
        </row>
        <row r="565">
          <cell r="A565" t="str">
            <v>Technican</v>
          </cell>
          <cell r="F565">
            <v>0</v>
          </cell>
          <cell r="G565" t="str">
            <v>X</v>
          </cell>
          <cell r="H565" t="e">
            <v>#N/A</v>
          </cell>
          <cell r="I565" t="e">
            <v>#N/A</v>
          </cell>
          <cell r="K565">
            <v>0</v>
          </cell>
          <cell r="L565" t="str">
            <v>Technican</v>
          </cell>
          <cell r="O565">
            <v>0</v>
          </cell>
          <cell r="P565">
            <v>0</v>
          </cell>
          <cell r="Q565" t="str">
            <v>0.00</v>
          </cell>
          <cell r="R565">
            <v>0</v>
          </cell>
          <cell r="U565" t="str">
            <v>0.00</v>
          </cell>
          <cell r="V565" t="str">
            <v>0.00</v>
          </cell>
          <cell r="W565" t="str">
            <v>0.00</v>
          </cell>
          <cell r="AB565" t="str">
            <v>0.X</v>
          </cell>
          <cell r="AC565" t="e">
            <v>#N/A</v>
          </cell>
        </row>
        <row r="566">
          <cell r="H566" t="e">
            <v>#N/A</v>
          </cell>
          <cell r="I566" t="e">
            <v>#N/A</v>
          </cell>
        </row>
        <row r="567">
          <cell r="A567" t="str">
            <v>Manpower</v>
          </cell>
          <cell r="F567">
            <v>0</v>
          </cell>
          <cell r="G567" t="str">
            <v>X</v>
          </cell>
          <cell r="H567" t="e">
            <v>#N/A</v>
          </cell>
          <cell r="I567" t="e">
            <v>#N/A</v>
          </cell>
          <cell r="K567" t="e">
            <v>#N/A</v>
          </cell>
          <cell r="L567" t="str">
            <v>Employees</v>
          </cell>
          <cell r="O567" t="str">
            <v>0.00</v>
          </cell>
          <cell r="P567" t="str">
            <v>0.00</v>
          </cell>
          <cell r="Q567" t="str">
            <v>0.00</v>
          </cell>
          <cell r="R567">
            <v>0</v>
          </cell>
          <cell r="U567" t="str">
            <v>0.00</v>
          </cell>
          <cell r="V567" t="str">
            <v>0.00</v>
          </cell>
          <cell r="W567" t="str">
            <v>0.00</v>
          </cell>
          <cell r="AB567" t="str">
            <v>0.X</v>
          </cell>
          <cell r="AC567" t="e">
            <v>#N/A</v>
          </cell>
          <cell r="AG567" t="str">
            <v>Pers</v>
          </cell>
          <cell r="AH567">
            <v>0</v>
          </cell>
          <cell r="AI567">
            <v>0</v>
          </cell>
          <cell r="AJ567" t="str">
            <v>Mas&amp;Pers</v>
          </cell>
        </row>
        <row r="568">
          <cell r="A568" t="e">
            <v>#N/A</v>
          </cell>
          <cell r="B568" t="e">
            <v>#N/A</v>
          </cell>
          <cell r="G568" t="str">
            <v>X</v>
          </cell>
          <cell r="H568" t="e">
            <v>#N/A</v>
          </cell>
          <cell r="I568" t="e">
            <v>#N/A</v>
          </cell>
          <cell r="J568" t="e">
            <v>#N/A</v>
          </cell>
          <cell r="K568">
            <v>51</v>
          </cell>
          <cell r="N568" t="str">
            <v>Set-up</v>
          </cell>
          <cell r="P568">
            <v>0</v>
          </cell>
          <cell r="Q568" t="str">
            <v>0.00</v>
          </cell>
          <cell r="U568">
            <v>0</v>
          </cell>
          <cell r="V568">
            <v>0</v>
          </cell>
          <cell r="W568">
            <v>0</v>
          </cell>
          <cell r="AB568" t="str">
            <v>.X</v>
          </cell>
          <cell r="AC568" t="e">
            <v>#N/A</v>
          </cell>
        </row>
        <row r="569">
          <cell r="A569" t="e">
            <v>#N/A</v>
          </cell>
          <cell r="B569" t="e">
            <v>#N/A</v>
          </cell>
          <cell r="F569">
            <v>0</v>
          </cell>
          <cell r="G569" t="str">
            <v>X</v>
          </cell>
          <cell r="H569" t="e">
            <v>#N/A</v>
          </cell>
          <cell r="I569" t="e">
            <v>#N/A</v>
          </cell>
          <cell r="J569" t="str">
            <v>WCC</v>
          </cell>
          <cell r="O569">
            <v>0</v>
          </cell>
          <cell r="P569">
            <v>0</v>
          </cell>
          <cell r="Q569" t="str">
            <v>0.00</v>
          </cell>
          <cell r="R569">
            <v>0</v>
          </cell>
          <cell r="U569" t="str">
            <v>0.00</v>
          </cell>
          <cell r="V569" t="str">
            <v>0.00</v>
          </cell>
          <cell r="W569" t="str">
            <v>0.00</v>
          </cell>
          <cell r="AB569" t="str">
            <v>0.X</v>
          </cell>
          <cell r="AC569" t="e">
            <v>#N/A</v>
          </cell>
          <cell r="AG569" t="str">
            <v>Mas</v>
          </cell>
          <cell r="AH569">
            <v>0</v>
          </cell>
        </row>
        <row r="570">
          <cell r="B570" t="str">
            <v>Departmental Cost Rate</v>
          </cell>
          <cell r="F570">
            <v>0</v>
          </cell>
          <cell r="G570" t="str">
            <v>X</v>
          </cell>
          <cell r="H570" t="e">
            <v>#N/A</v>
          </cell>
          <cell r="I570" t="e">
            <v>#N/A</v>
          </cell>
          <cell r="J570" t="str">
            <v>Achtung: Der Abt.-Ko.-Satz fehlt noch!</v>
          </cell>
          <cell r="N570" t="str">
            <v>Set-up</v>
          </cell>
          <cell r="O570">
            <v>0</v>
          </cell>
          <cell r="P570">
            <v>0</v>
          </cell>
          <cell r="Q570" t="str">
            <v>0.00</v>
          </cell>
          <cell r="U570">
            <v>0</v>
          </cell>
          <cell r="V570">
            <v>0</v>
          </cell>
          <cell r="W570" t="str">
            <v>0.00</v>
          </cell>
          <cell r="AB570" t="str">
            <v>0.X</v>
          </cell>
          <cell r="AC570" t="e">
            <v>#N/A</v>
          </cell>
        </row>
        <row r="571">
          <cell r="A571" t="str">
            <v>Worker</v>
          </cell>
          <cell r="F571">
            <v>0</v>
          </cell>
          <cell r="G571" t="str">
            <v>X</v>
          </cell>
          <cell r="H571" t="e">
            <v>#N/A</v>
          </cell>
          <cell r="I571" t="e">
            <v>#N/A</v>
          </cell>
          <cell r="K571">
            <v>0</v>
          </cell>
          <cell r="L571" t="str">
            <v>Worker</v>
          </cell>
          <cell r="O571">
            <v>0</v>
          </cell>
          <cell r="P571">
            <v>0</v>
          </cell>
          <cell r="Q571" t="str">
            <v>0.00</v>
          </cell>
          <cell r="R571">
            <v>0</v>
          </cell>
          <cell r="U571" t="str">
            <v>0.00</v>
          </cell>
          <cell r="V571" t="str">
            <v>0.00</v>
          </cell>
          <cell r="W571" t="str">
            <v>0.00</v>
          </cell>
          <cell r="AB571" t="str">
            <v>0.X</v>
          </cell>
          <cell r="AC571" t="e">
            <v>#N/A</v>
          </cell>
        </row>
        <row r="572">
          <cell r="H572" t="e">
            <v>#N/A</v>
          </cell>
          <cell r="I572" t="e">
            <v>#N/A</v>
          </cell>
        </row>
        <row r="573">
          <cell r="A573" t="str">
            <v>Technican</v>
          </cell>
          <cell r="F573">
            <v>0</v>
          </cell>
          <cell r="G573" t="str">
            <v>X</v>
          </cell>
          <cell r="H573" t="e">
            <v>#N/A</v>
          </cell>
          <cell r="I573" t="e">
            <v>#N/A</v>
          </cell>
          <cell r="K573">
            <v>0</v>
          </cell>
          <cell r="L573" t="str">
            <v>Technican</v>
          </cell>
          <cell r="O573">
            <v>0</v>
          </cell>
          <cell r="P573">
            <v>0</v>
          </cell>
          <cell r="Q573" t="str">
            <v>0.00</v>
          </cell>
          <cell r="R573">
            <v>0</v>
          </cell>
          <cell r="U573" t="str">
            <v>0.00</v>
          </cell>
          <cell r="V573" t="str">
            <v>0.00</v>
          </cell>
          <cell r="W573" t="str">
            <v>0.00</v>
          </cell>
          <cell r="AB573" t="str">
            <v>0.X</v>
          </cell>
          <cell r="AC573" t="e">
            <v>#N/A</v>
          </cell>
        </row>
        <row r="574">
          <cell r="H574" t="e">
            <v>#N/A</v>
          </cell>
          <cell r="I574" t="e">
            <v>#N/A</v>
          </cell>
        </row>
        <row r="575">
          <cell r="A575" t="str">
            <v>Manpower</v>
          </cell>
          <cell r="F575">
            <v>0</v>
          </cell>
          <cell r="G575" t="str">
            <v>X</v>
          </cell>
          <cell r="H575" t="e">
            <v>#N/A</v>
          </cell>
          <cell r="I575" t="e">
            <v>#N/A</v>
          </cell>
          <cell r="K575" t="e">
            <v>#N/A</v>
          </cell>
          <cell r="L575" t="str">
            <v>Employees</v>
          </cell>
          <cell r="O575" t="str">
            <v>0.00</v>
          </cell>
          <cell r="P575" t="str">
            <v>0.00</v>
          </cell>
          <cell r="Q575" t="str">
            <v>0.00</v>
          </cell>
          <cell r="R575">
            <v>0</v>
          </cell>
          <cell r="U575" t="str">
            <v>0.00</v>
          </cell>
          <cell r="V575" t="str">
            <v>0.00</v>
          </cell>
          <cell r="W575" t="str">
            <v>0.00</v>
          </cell>
          <cell r="AB575" t="str">
            <v>0.X</v>
          </cell>
          <cell r="AC575" t="e">
            <v>#N/A</v>
          </cell>
          <cell r="AG575" t="str">
            <v>Pers</v>
          </cell>
          <cell r="AH575">
            <v>0</v>
          </cell>
          <cell r="AI575">
            <v>0</v>
          </cell>
          <cell r="AJ575" t="str">
            <v>Mas&amp;Pers</v>
          </cell>
        </row>
        <row r="576">
          <cell r="A576" t="e">
            <v>#N/A</v>
          </cell>
          <cell r="B576" t="e">
            <v>#N/A</v>
          </cell>
          <cell r="H576" t="e">
            <v>#N/A</v>
          </cell>
          <cell r="I576" t="e">
            <v>#N/A</v>
          </cell>
          <cell r="J576" t="e">
            <v>#N/A</v>
          </cell>
          <cell r="N576" t="str">
            <v>Set-up</v>
          </cell>
          <cell r="P576">
            <v>0</v>
          </cell>
          <cell r="Q576" t="str">
            <v>0.00</v>
          </cell>
          <cell r="U576">
            <v>0</v>
          </cell>
          <cell r="V576">
            <v>0</v>
          </cell>
          <cell r="W576">
            <v>0</v>
          </cell>
          <cell r="AB576" t="str">
            <v>.</v>
          </cell>
          <cell r="AC576" t="e">
            <v>#N/A</v>
          </cell>
          <cell r="AL576" t="str">
            <v>Achtung, hier ist die alte Formel für getrennte Betrachtung Werker, Techniker und Logistiker enthalten - als. Vorlage ggf. für Rückbau</v>
          </cell>
        </row>
        <row r="577">
          <cell r="A577" t="e">
            <v>#N/A</v>
          </cell>
          <cell r="B577" t="e">
            <v>#N/A</v>
          </cell>
          <cell r="F577">
            <v>0</v>
          </cell>
          <cell r="G577" t="str">
            <v xml:space="preserve"> </v>
          </cell>
          <cell r="H577" t="e">
            <v>#N/A</v>
          </cell>
          <cell r="I577" t="e">
            <v>#N/A</v>
          </cell>
          <cell r="J577" t="str">
            <v>WCC</v>
          </cell>
          <cell r="O577">
            <v>0</v>
          </cell>
          <cell r="P577">
            <v>0</v>
          </cell>
          <cell r="Q577" t="str">
            <v>0.00</v>
          </cell>
          <cell r="R577">
            <v>0</v>
          </cell>
          <cell r="U577" t="str">
            <v>0.00</v>
          </cell>
          <cell r="V577" t="str">
            <v>0.00</v>
          </cell>
          <cell r="W577" t="str">
            <v>0.00</v>
          </cell>
          <cell r="AB577" t="str">
            <v xml:space="preserve">0. </v>
          </cell>
          <cell r="AC577" t="e">
            <v>#N/A</v>
          </cell>
          <cell r="AG577" t="str">
            <v>Mas</v>
          </cell>
          <cell r="AH577">
            <v>0</v>
          </cell>
        </row>
        <row r="578">
          <cell r="B578" t="str">
            <v>Departmental Cost Rate</v>
          </cell>
          <cell r="F578">
            <v>0</v>
          </cell>
          <cell r="H578" t="e">
            <v>#N/A</v>
          </cell>
          <cell r="I578" t="e">
            <v>#N/A</v>
          </cell>
          <cell r="J578" t="str">
            <v>Achtung: Der Abt.-Ko.-Satz fehlt noch!</v>
          </cell>
          <cell r="N578" t="str">
            <v>Set-up</v>
          </cell>
          <cell r="O578">
            <v>0</v>
          </cell>
          <cell r="P578">
            <v>0</v>
          </cell>
          <cell r="Q578" t="str">
            <v>0.00</v>
          </cell>
          <cell r="U578">
            <v>0</v>
          </cell>
          <cell r="V578">
            <v>0</v>
          </cell>
          <cell r="W578" t="str">
            <v>0.00</v>
          </cell>
          <cell r="AB578" t="str">
            <v>0.</v>
          </cell>
          <cell r="AC578" t="e">
            <v>#N/A</v>
          </cell>
        </row>
        <row r="579">
          <cell r="A579" t="str">
            <v>Worker</v>
          </cell>
          <cell r="F579">
            <v>0</v>
          </cell>
          <cell r="G579" t="str">
            <v xml:space="preserve"> </v>
          </cell>
          <cell r="H579" t="e">
            <v>#N/A</v>
          </cell>
          <cell r="I579" t="e">
            <v>#N/A</v>
          </cell>
          <cell r="K579">
            <v>0</v>
          </cell>
          <cell r="L579" t="str">
            <v>Worker</v>
          </cell>
          <cell r="O579">
            <v>0</v>
          </cell>
          <cell r="P579">
            <v>0</v>
          </cell>
          <cell r="Q579" t="str">
            <v>0.00</v>
          </cell>
          <cell r="R579">
            <v>0</v>
          </cell>
          <cell r="U579" t="str">
            <v>0.00</v>
          </cell>
          <cell r="V579" t="str">
            <v>0.00</v>
          </cell>
          <cell r="W579" t="str">
            <v>0.00</v>
          </cell>
          <cell r="AB579" t="str">
            <v xml:space="preserve">0. </v>
          </cell>
          <cell r="AC579" t="e">
            <v>#N/A</v>
          </cell>
        </row>
        <row r="580">
          <cell r="H580" t="e">
            <v>#N/A</v>
          </cell>
          <cell r="I580" t="e">
            <v>#N/A</v>
          </cell>
        </row>
        <row r="581">
          <cell r="A581" t="str">
            <v>Technican</v>
          </cell>
          <cell r="F581">
            <v>0</v>
          </cell>
          <cell r="H581" t="e">
            <v>#N/A</v>
          </cell>
          <cell r="I581" t="e">
            <v>#N/A</v>
          </cell>
          <cell r="K581">
            <v>0</v>
          </cell>
          <cell r="L581" t="str">
            <v>Technican</v>
          </cell>
          <cell r="O581">
            <v>0</v>
          </cell>
          <cell r="P581">
            <v>0</v>
          </cell>
          <cell r="Q581" t="str">
            <v>0.00</v>
          </cell>
          <cell r="R581">
            <v>0</v>
          </cell>
          <cell r="U581" t="str">
            <v>0.00</v>
          </cell>
          <cell r="V581" t="str">
            <v>0.00</v>
          </cell>
          <cell r="W581" t="str">
            <v>0.00</v>
          </cell>
          <cell r="AB581" t="str">
            <v>0.</v>
          </cell>
          <cell r="AC581" t="e">
            <v>#N/A</v>
          </cell>
        </row>
        <row r="582">
          <cell r="H582" t="e">
            <v>#N/A</v>
          </cell>
          <cell r="I582" t="e">
            <v>#N/A</v>
          </cell>
        </row>
        <row r="583">
          <cell r="A583" t="str">
            <v>Inspector and Logistics</v>
          </cell>
          <cell r="F583">
            <v>0</v>
          </cell>
          <cell r="H583" t="e">
            <v>#N/A</v>
          </cell>
          <cell r="I583" t="e">
            <v>#N/A</v>
          </cell>
          <cell r="K583" t="e">
            <v>#N/A</v>
          </cell>
          <cell r="L583" t="str">
            <v>Inspector / logistic</v>
          </cell>
          <cell r="O583" t="str">
            <v>0.00</v>
          </cell>
          <cell r="P583" t="str">
            <v>0.00</v>
          </cell>
          <cell r="Q583" t="str">
            <v>0.00</v>
          </cell>
          <cell r="R583">
            <v>0</v>
          </cell>
          <cell r="U583" t="str">
            <v>0.00</v>
          </cell>
          <cell r="V583" t="str">
            <v>0.00</v>
          </cell>
          <cell r="W583" t="str">
            <v>0.00</v>
          </cell>
          <cell r="AB583" t="str">
            <v>0.</v>
          </cell>
          <cell r="AC583" t="e">
            <v>#N/A</v>
          </cell>
          <cell r="AG583" t="str">
            <v>Pers</v>
          </cell>
          <cell r="AH583">
            <v>0</v>
          </cell>
          <cell r="AI583">
            <v>0</v>
          </cell>
          <cell r="AJ583" t="str">
            <v>Mas&amp;Pers</v>
          </cell>
        </row>
        <row r="584">
          <cell r="A584" t="e">
            <v>#N/A</v>
          </cell>
          <cell r="B584" t="e">
            <v>#N/A</v>
          </cell>
          <cell r="H584" t="e">
            <v>#N/A</v>
          </cell>
          <cell r="I584" t="e">
            <v>#N/A</v>
          </cell>
          <cell r="J584" t="e">
            <v>#N/A</v>
          </cell>
          <cell r="N584" t="str">
            <v>Set-up</v>
          </cell>
          <cell r="P584">
            <v>0</v>
          </cell>
          <cell r="Q584" t="str">
            <v>0.00</v>
          </cell>
          <cell r="U584">
            <v>0</v>
          </cell>
          <cell r="V584">
            <v>0</v>
          </cell>
          <cell r="W584">
            <v>0</v>
          </cell>
          <cell r="AB584" t="str">
            <v>.</v>
          </cell>
          <cell r="AC584" t="e">
            <v>#N/A</v>
          </cell>
        </row>
        <row r="585">
          <cell r="A585" t="e">
            <v>#N/A</v>
          </cell>
          <cell r="B585" t="e">
            <v>#N/A</v>
          </cell>
          <cell r="F585">
            <v>0</v>
          </cell>
          <cell r="G585" t="str">
            <v xml:space="preserve"> </v>
          </cell>
          <cell r="H585" t="e">
            <v>#N/A</v>
          </cell>
          <cell r="I585" t="e">
            <v>#N/A</v>
          </cell>
          <cell r="J585" t="str">
            <v>WCC</v>
          </cell>
          <cell r="O585">
            <v>0</v>
          </cell>
          <cell r="P585">
            <v>0</v>
          </cell>
          <cell r="Q585" t="str">
            <v>0.00</v>
          </cell>
          <cell r="R585">
            <v>0</v>
          </cell>
          <cell r="U585" t="str">
            <v>0.00</v>
          </cell>
          <cell r="V585" t="str">
            <v>0.00</v>
          </cell>
          <cell r="W585" t="str">
            <v>0.00</v>
          </cell>
          <cell r="AB585" t="str">
            <v xml:space="preserve">0. </v>
          </cell>
          <cell r="AC585" t="e">
            <v>#N/A</v>
          </cell>
          <cell r="AG585" t="str">
            <v>Mas</v>
          </cell>
          <cell r="AH585">
            <v>0</v>
          </cell>
        </row>
        <row r="586">
          <cell r="B586" t="str">
            <v>Departmental Cost Rate</v>
          </cell>
          <cell r="F586">
            <v>0</v>
          </cell>
          <cell r="H586" t="e">
            <v>#N/A</v>
          </cell>
          <cell r="I586" t="e">
            <v>#N/A</v>
          </cell>
          <cell r="J586" t="str">
            <v>Achtung: Der Abt.-Ko.-Satz fehlt noch!</v>
          </cell>
          <cell r="N586" t="str">
            <v>Set-up</v>
          </cell>
          <cell r="O586">
            <v>0</v>
          </cell>
          <cell r="P586">
            <v>0</v>
          </cell>
          <cell r="Q586" t="str">
            <v>0.00</v>
          </cell>
          <cell r="U586">
            <v>0</v>
          </cell>
          <cell r="V586">
            <v>0</v>
          </cell>
          <cell r="W586" t="str">
            <v>0.00</v>
          </cell>
          <cell r="AB586" t="str">
            <v>0.</v>
          </cell>
          <cell r="AC586" t="e">
            <v>#N/A</v>
          </cell>
        </row>
        <row r="587">
          <cell r="A587" t="str">
            <v>Worker</v>
          </cell>
          <cell r="F587">
            <v>0</v>
          </cell>
          <cell r="G587" t="str">
            <v xml:space="preserve"> </v>
          </cell>
          <cell r="H587" t="e">
            <v>#N/A</v>
          </cell>
          <cell r="I587" t="e">
            <v>#N/A</v>
          </cell>
          <cell r="K587">
            <v>0</v>
          </cell>
          <cell r="L587" t="str">
            <v>Worker</v>
          </cell>
          <cell r="O587">
            <v>0</v>
          </cell>
          <cell r="P587">
            <v>0</v>
          </cell>
          <cell r="Q587" t="str">
            <v>0.00</v>
          </cell>
          <cell r="R587">
            <v>0</v>
          </cell>
          <cell r="U587" t="str">
            <v>0.00</v>
          </cell>
          <cell r="V587" t="str">
            <v>0.00</v>
          </cell>
          <cell r="W587" t="str">
            <v>0.00</v>
          </cell>
          <cell r="AB587" t="str">
            <v xml:space="preserve">0. </v>
          </cell>
          <cell r="AC587" t="e">
            <v>#N/A</v>
          </cell>
        </row>
        <row r="588">
          <cell r="H588" t="e">
            <v>#N/A</v>
          </cell>
          <cell r="I588" t="e">
            <v>#N/A</v>
          </cell>
        </row>
        <row r="589">
          <cell r="A589" t="str">
            <v>Technican</v>
          </cell>
          <cell r="F589">
            <v>0</v>
          </cell>
          <cell r="H589" t="e">
            <v>#N/A</v>
          </cell>
          <cell r="I589" t="e">
            <v>#N/A</v>
          </cell>
          <cell r="K589">
            <v>0</v>
          </cell>
          <cell r="L589" t="str">
            <v>Technican</v>
          </cell>
          <cell r="O589">
            <v>0</v>
          </cell>
          <cell r="P589">
            <v>0</v>
          </cell>
          <cell r="Q589" t="str">
            <v>0.00</v>
          </cell>
          <cell r="R589">
            <v>0</v>
          </cell>
          <cell r="U589" t="str">
            <v>0.00</v>
          </cell>
          <cell r="V589" t="str">
            <v>0.00</v>
          </cell>
          <cell r="W589" t="str">
            <v>0.00</v>
          </cell>
          <cell r="AB589" t="str">
            <v>0.</v>
          </cell>
          <cell r="AC589" t="e">
            <v>#N/A</v>
          </cell>
        </row>
        <row r="590">
          <cell r="H590" t="e">
            <v>#N/A</v>
          </cell>
          <cell r="I590" t="e">
            <v>#N/A</v>
          </cell>
        </row>
        <row r="591">
          <cell r="A591" t="str">
            <v>Inspector and Logistics</v>
          </cell>
          <cell r="F591">
            <v>0</v>
          </cell>
          <cell r="H591" t="e">
            <v>#N/A</v>
          </cell>
          <cell r="I591" t="e">
            <v>#N/A</v>
          </cell>
          <cell r="K591" t="e">
            <v>#N/A</v>
          </cell>
          <cell r="L591" t="str">
            <v>Inspector / logistic</v>
          </cell>
          <cell r="O591" t="str">
            <v>0.00</v>
          </cell>
          <cell r="P591" t="str">
            <v>0.00</v>
          </cell>
          <cell r="Q591" t="str">
            <v>0.00</v>
          </cell>
          <cell r="R591">
            <v>0</v>
          </cell>
          <cell r="U591" t="str">
            <v>0.00</v>
          </cell>
          <cell r="V591" t="str">
            <v>0.00</v>
          </cell>
          <cell r="W591" t="str">
            <v>0.00</v>
          </cell>
          <cell r="AB591" t="str">
            <v>0.</v>
          </cell>
          <cell r="AC591" t="e">
            <v>#N/A</v>
          </cell>
          <cell r="AG591" t="str">
            <v>Pers</v>
          </cell>
          <cell r="AH591">
            <v>0</v>
          </cell>
          <cell r="AI591">
            <v>0</v>
          </cell>
          <cell r="AJ591" t="str">
            <v>Mas&amp;Pers</v>
          </cell>
        </row>
        <row r="592">
          <cell r="V592">
            <v>0</v>
          </cell>
          <cell r="W592">
            <v>0</v>
          </cell>
        </row>
        <row r="593">
          <cell r="V593">
            <v>2830.6975185857191</v>
          </cell>
          <cell r="W593">
            <v>2695.902398653066</v>
          </cell>
        </row>
        <row r="594">
          <cell r="V594">
            <v>23402.324971514383</v>
          </cell>
          <cell r="W594">
            <v>23267.52985158173</v>
          </cell>
        </row>
        <row r="596">
          <cell r="V596">
            <v>313.75</v>
          </cell>
          <cell r="W596">
            <v>298.8095238095238</v>
          </cell>
        </row>
        <row r="597">
          <cell r="V597">
            <v>23.434588939939299</v>
          </cell>
          <cell r="W597">
            <v>23.434588939939299</v>
          </cell>
        </row>
        <row r="598">
          <cell r="V598">
            <v>40.798747701903544</v>
          </cell>
        </row>
        <row r="599">
          <cell r="V599">
            <v>1842.9487834445088</v>
          </cell>
          <cell r="W599">
            <v>0</v>
          </cell>
        </row>
        <row r="600">
          <cell r="V600">
            <v>0</v>
          </cell>
          <cell r="W600">
            <v>0</v>
          </cell>
        </row>
        <row r="601">
          <cell r="V601">
            <v>2220.9321200863515</v>
          </cell>
          <cell r="W601">
            <v>322.24411274946311</v>
          </cell>
        </row>
        <row r="602">
          <cell r="V602">
            <v>507.03715842656999</v>
          </cell>
          <cell r="W602">
            <v>502.42974503640346</v>
          </cell>
        </row>
        <row r="603">
          <cell r="V603">
            <v>0</v>
          </cell>
          <cell r="W603">
            <v>0</v>
          </cell>
        </row>
        <row r="604">
          <cell r="V604">
            <v>476.10410727640476</v>
          </cell>
          <cell r="W604">
            <v>473.91445626405152</v>
          </cell>
        </row>
        <row r="606">
          <cell r="V606">
            <v>26606.398357303711</v>
          </cell>
          <cell r="W606">
            <v>24566.118165631648</v>
          </cell>
        </row>
        <row r="607">
          <cell r="V607">
            <v>155.68836352221456</v>
          </cell>
          <cell r="W607">
            <v>148.27463192591864</v>
          </cell>
        </row>
        <row r="608">
          <cell r="V608">
            <v>364.01415943582327</v>
          </cell>
          <cell r="W608">
            <v>346.68015184364123</v>
          </cell>
        </row>
        <row r="609">
          <cell r="V609">
            <v>184.17935674129876</v>
          </cell>
          <cell r="W609">
            <v>184.17935674129876</v>
          </cell>
        </row>
        <row r="610">
          <cell r="V610">
            <v>1076.48</v>
          </cell>
          <cell r="W610">
            <v>1076.48</v>
          </cell>
        </row>
        <row r="611">
          <cell r="V611">
            <v>28386.760237003047</v>
          </cell>
          <cell r="W611">
            <v>26321.732306142509</v>
          </cell>
        </row>
        <row r="612">
          <cell r="V612">
            <v>2543.3834445926786</v>
          </cell>
          <cell r="W612">
            <v>2521.823937008141</v>
          </cell>
        </row>
        <row r="613">
          <cell r="V613">
            <v>228.75</v>
          </cell>
          <cell r="W613">
            <v>224.44024869398518</v>
          </cell>
        </row>
        <row r="614">
          <cell r="V614">
            <v>0</v>
          </cell>
          <cell r="W614">
            <v>0</v>
          </cell>
        </row>
        <row r="615">
          <cell r="V615">
            <v>31158.893681595728</v>
          </cell>
          <cell r="W615">
            <v>29067.996491844631</v>
          </cell>
        </row>
        <row r="616">
          <cell r="V616">
            <v>0</v>
          </cell>
          <cell r="W616">
            <v>0</v>
          </cell>
        </row>
        <row r="617">
          <cell r="V617">
            <v>317.92293057408483</v>
          </cell>
          <cell r="W617">
            <v>315.22799212601763</v>
          </cell>
        </row>
        <row r="618">
          <cell r="V618">
            <v>315.47644523866569</v>
          </cell>
          <cell r="W618">
            <v>312.79557587500659</v>
          </cell>
        </row>
        <row r="619">
          <cell r="V619">
            <v>31792.293057408478</v>
          </cell>
          <cell r="W619">
            <v>29696.020059845654</v>
          </cell>
        </row>
      </sheetData>
      <sheetData sheetId="3" refreshError="1"/>
      <sheetData sheetId="4" refreshError="1"/>
      <sheetData sheetId="5"/>
      <sheetData sheetId="6" refreshError="1"/>
      <sheetData sheetId="7" refreshError="1"/>
      <sheetData sheetId="8" refreshError="1"/>
      <sheetData sheetId="9">
        <row r="3">
          <cell r="B3" t="str">
            <v>TK-Presta (LE)</v>
          </cell>
        </row>
        <row r="4">
          <cell r="B4" t="str">
            <v>TK-PF (LE)</v>
          </cell>
        </row>
        <row r="5">
          <cell r="B5" t="str">
            <v>TK-PB (LE)</v>
          </cell>
        </row>
        <row r="6">
          <cell r="B6" t="str">
            <v>TK-PFC (LE)</v>
          </cell>
        </row>
        <row r="7">
          <cell r="B7" t="str">
            <v>TK-PHS (LE)</v>
          </cell>
        </row>
        <row r="8">
          <cell r="B8" t="str">
            <v>TK-PS (LE)</v>
          </cell>
        </row>
        <row r="9">
          <cell r="B9" t="str">
            <v>TK-PM (LE)</v>
          </cell>
        </row>
        <row r="10">
          <cell r="B10" t="str">
            <v>TK-PSTS (LE)</v>
          </cell>
        </row>
        <row r="11">
          <cell r="B11" t="str">
            <v>TK-PTH (LE)</v>
          </cell>
        </row>
        <row r="12">
          <cell r="B12" t="str">
            <v>TK-PF (EPAS)</v>
          </cell>
        </row>
        <row r="13">
          <cell r="B13" t="str">
            <v>TK-PHS (LG)</v>
          </cell>
        </row>
        <row r="14">
          <cell r="B14" t="str">
            <v>TK-PS (EPAS)</v>
          </cell>
        </row>
        <row r="15">
          <cell r="B15" t="str">
            <v>TK-PTH (EPAS)</v>
          </cell>
        </row>
        <row r="16">
          <cell r="B16" t="str">
            <v>TK-PSTS (EPAS)</v>
          </cell>
        </row>
        <row r="17">
          <cell r="B17" t="str">
            <v>TK-PSTS (KGT)</v>
          </cell>
        </row>
        <row r="18">
          <cell r="B18" t="str">
            <v>TK-PSTM (EPAS)</v>
          </cell>
        </row>
        <row r="19">
          <cell r="B19" t="str">
            <v>TK-PSTM (LG)</v>
          </cell>
        </row>
        <row r="20">
          <cell r="B20" t="str">
            <v>TK-PM (EPAS)</v>
          </cell>
        </row>
        <row r="21">
          <cell r="B21" t="str">
            <v>TK-PrOst (EPAS)</v>
          </cell>
        </row>
        <row r="22">
          <cell r="B22" t="str">
            <v>TK-PFC (CPS)</v>
          </cell>
        </row>
        <row r="23">
          <cell r="B23" t="str">
            <v>TK-PHS (CPS)</v>
          </cell>
        </row>
        <row r="24">
          <cell r="B24" t="str">
            <v>TK-PM (CPS)</v>
          </cell>
        </row>
        <row r="25">
          <cell r="B25" t="str">
            <v>TK-PF (CPS)</v>
          </cell>
        </row>
        <row r="26">
          <cell r="B26" t="str">
            <v>TK-PS (CPS)</v>
          </cell>
        </row>
        <row r="27">
          <cell r="B27" t="str">
            <v>TK-PrOst (CPS)</v>
          </cell>
        </row>
        <row r="120">
          <cell r="A120" t="str">
            <v>TK-Presta (LE)</v>
          </cell>
        </row>
        <row r="121">
          <cell r="A121" t="str">
            <v>TK-Presta (LE)</v>
          </cell>
        </row>
        <row r="122">
          <cell r="A122" t="str">
            <v>TK-Presta (LE)</v>
          </cell>
        </row>
        <row r="123">
          <cell r="A123" t="str">
            <v>TK-Presta (LE)</v>
          </cell>
        </row>
        <row r="124">
          <cell r="A124" t="str">
            <v>TK-Presta (LE)</v>
          </cell>
        </row>
        <row r="125">
          <cell r="A125" t="str">
            <v>TK-Presta (LE)</v>
          </cell>
        </row>
        <row r="126">
          <cell r="A126" t="str">
            <v>TK-PF (LE)</v>
          </cell>
        </row>
        <row r="127">
          <cell r="A127" t="str">
            <v>TK-Presta (LE)</v>
          </cell>
        </row>
        <row r="128">
          <cell r="A128" t="str">
            <v>TK-PB (LE)</v>
          </cell>
        </row>
        <row r="129">
          <cell r="A129" t="str">
            <v>TK-PFC (LE)</v>
          </cell>
        </row>
        <row r="130">
          <cell r="A130" t="str">
            <v>TK-PFC (LE)</v>
          </cell>
        </row>
        <row r="131">
          <cell r="A131" t="str">
            <v>TK-PF (LE)</v>
          </cell>
        </row>
        <row r="132">
          <cell r="A132" t="str">
            <v>TK-Presta (LE)</v>
          </cell>
        </row>
        <row r="133">
          <cell r="A133" t="str">
            <v>TK-PFC (LE)</v>
          </cell>
        </row>
        <row r="134">
          <cell r="A134" t="str">
            <v>TK-PF (LE)</v>
          </cell>
        </row>
        <row r="135">
          <cell r="A135" t="str">
            <v>TK-PF (LE)</v>
          </cell>
        </row>
        <row r="136">
          <cell r="A136" t="str">
            <v>TK-PHS (LE)</v>
          </cell>
        </row>
        <row r="137">
          <cell r="A137" t="str">
            <v>TK-PFC (LE)</v>
          </cell>
        </row>
        <row r="138">
          <cell r="A138" t="str">
            <v>TK-PFC (LE)</v>
          </cell>
        </row>
        <row r="139">
          <cell r="A139" t="str">
            <v>TK-PF (LE)</v>
          </cell>
        </row>
        <row r="140">
          <cell r="A140" t="str">
            <v>TK-PF (LE)</v>
          </cell>
        </row>
        <row r="141">
          <cell r="A141" t="str">
            <v>TK-PM (LE)</v>
          </cell>
        </row>
        <row r="142">
          <cell r="A142" t="str">
            <v>TK-PM (LE)</v>
          </cell>
        </row>
        <row r="143">
          <cell r="A143" t="str">
            <v>TK-PM (LE)</v>
          </cell>
        </row>
        <row r="144">
          <cell r="A144" t="str">
            <v>TK-PFC (LE)</v>
          </cell>
        </row>
        <row r="145">
          <cell r="A145" t="str">
            <v>TK-PFC (LE)</v>
          </cell>
        </row>
        <row r="146">
          <cell r="A146" t="str">
            <v>TK-Presta (LE)</v>
          </cell>
        </row>
        <row r="147">
          <cell r="A147" t="str">
            <v>TK-PF (LE)</v>
          </cell>
        </row>
        <row r="148">
          <cell r="A148" t="str">
            <v>TK-PFC (LE)</v>
          </cell>
        </row>
        <row r="149">
          <cell r="A149" t="str">
            <v>TK-PF (LE)</v>
          </cell>
        </row>
        <row r="150">
          <cell r="A150" t="str">
            <v>TK-PF (LE)</v>
          </cell>
        </row>
        <row r="151">
          <cell r="A151" t="str">
            <v>TK-PTH (LE)</v>
          </cell>
        </row>
        <row r="152">
          <cell r="A152" t="str">
            <v>TK-PHS (LE)</v>
          </cell>
        </row>
        <row r="153">
          <cell r="A153" t="str">
            <v>TK-PFC (LE)</v>
          </cell>
        </row>
        <row r="154">
          <cell r="A154" t="str">
            <v>TK-PM (LE)</v>
          </cell>
        </row>
        <row r="155">
          <cell r="A155" t="str">
            <v>TK-PF (LE)</v>
          </cell>
        </row>
        <row r="156">
          <cell r="A156" t="str">
            <v>TK-PM (LE)</v>
          </cell>
        </row>
        <row r="157">
          <cell r="A157" t="str">
            <v>TK-PHS (LE)</v>
          </cell>
        </row>
        <row r="158">
          <cell r="A158" t="str">
            <v>TK-PFC (LE)</v>
          </cell>
        </row>
        <row r="159">
          <cell r="A159" t="str">
            <v>TK-PFC (LE)</v>
          </cell>
        </row>
        <row r="160">
          <cell r="A160" t="str">
            <v>TK-PFC (LE)</v>
          </cell>
        </row>
        <row r="161">
          <cell r="A161" t="str">
            <v>TK-PFC (LE)</v>
          </cell>
        </row>
        <row r="162">
          <cell r="A162" t="str">
            <v>TK-PM (LE)</v>
          </cell>
        </row>
        <row r="163">
          <cell r="A163" t="str">
            <v>TK-PM (LE)</v>
          </cell>
        </row>
        <row r="164">
          <cell r="A164" t="str">
            <v>TK-PHS (EPAS)</v>
          </cell>
        </row>
        <row r="165">
          <cell r="A165" t="str">
            <v>TK-PFC (LE)</v>
          </cell>
        </row>
        <row r="166">
          <cell r="A166" t="str">
            <v>TK-PF (LE)</v>
          </cell>
        </row>
        <row r="167">
          <cell r="A167" t="str">
            <v>TK-PHS (LE)</v>
          </cell>
        </row>
        <row r="168">
          <cell r="A168" t="str">
            <v>TK-PHS (LE)</v>
          </cell>
        </row>
        <row r="169">
          <cell r="A169" t="str">
            <v>TK-PSTS (LE)</v>
          </cell>
        </row>
        <row r="170">
          <cell r="A170" t="str">
            <v>TK-PF (LE)</v>
          </cell>
        </row>
        <row r="171">
          <cell r="A171" t="str">
            <v>TK-PTH (LE)</v>
          </cell>
        </row>
        <row r="172">
          <cell r="A172" t="str">
            <v>TK-PM (LE)</v>
          </cell>
        </row>
        <row r="173">
          <cell r="A173" t="str">
            <v>TK-PSTS (LE)</v>
          </cell>
        </row>
        <row r="174">
          <cell r="A174" t="str">
            <v>TK-PS (LE)</v>
          </cell>
        </row>
        <row r="175">
          <cell r="A175" t="str">
            <v>TK-PS (LE)</v>
          </cell>
        </row>
        <row r="176">
          <cell r="A176" t="str">
            <v>TK-PFC (LE)</v>
          </cell>
        </row>
        <row r="177">
          <cell r="A177" t="str">
            <v>TK-PF (LE)</v>
          </cell>
        </row>
        <row r="178">
          <cell r="A178" t="str">
            <v>TK-PHS (LE)</v>
          </cell>
        </row>
        <row r="179">
          <cell r="A179" t="str">
            <v>TK-PF (LE)</v>
          </cell>
        </row>
        <row r="180">
          <cell r="A180" t="str">
            <v>TK-PHS (LE)</v>
          </cell>
        </row>
        <row r="181">
          <cell r="A181" t="str">
            <v>TK-PHS (LE)</v>
          </cell>
        </row>
        <row r="182">
          <cell r="A182" t="str">
            <v>TK-PHS (LE)</v>
          </cell>
        </row>
        <row r="183">
          <cell r="A183" t="str">
            <v>TK-PHS (LE)</v>
          </cell>
        </row>
        <row r="184">
          <cell r="A184" t="str">
            <v>TK-PHS (LE)</v>
          </cell>
        </row>
        <row r="185">
          <cell r="A185" t="str">
            <v>TK-PHS (LE)</v>
          </cell>
        </row>
        <row r="186">
          <cell r="A186" t="str">
            <v>TK-PHS (LE)</v>
          </cell>
        </row>
        <row r="187">
          <cell r="A187" t="str">
            <v>TK-PHS (LE)</v>
          </cell>
        </row>
        <row r="188">
          <cell r="A188" t="str">
            <v>TK-PHS (LE)</v>
          </cell>
        </row>
        <row r="189">
          <cell r="A189" t="str">
            <v>TK-PHS (LE)</v>
          </cell>
        </row>
        <row r="190">
          <cell r="A190" t="str">
            <v>TK-PHS (LE)</v>
          </cell>
        </row>
        <row r="191">
          <cell r="A191" t="str">
            <v>TK-PHS (LE)</v>
          </cell>
        </row>
        <row r="192">
          <cell r="A192" t="str">
            <v>TK-PS (LE)</v>
          </cell>
        </row>
        <row r="193">
          <cell r="A193" t="str">
            <v>TK-PS (LE)</v>
          </cell>
        </row>
        <row r="194">
          <cell r="A194" t="str">
            <v>TK-PHS (LE)</v>
          </cell>
        </row>
        <row r="195">
          <cell r="A195" t="str">
            <v>TK-PHS (LE)</v>
          </cell>
        </row>
        <row r="196">
          <cell r="A196" t="str">
            <v>TK-PFC (LE)</v>
          </cell>
        </row>
        <row r="197">
          <cell r="A197" t="str">
            <v>TK-PFC (LE)</v>
          </cell>
        </row>
        <row r="198">
          <cell r="A198" t="str">
            <v>TK-PFC (LE)</v>
          </cell>
        </row>
        <row r="199">
          <cell r="A199" t="str">
            <v>TK-PFC (LE)</v>
          </cell>
        </row>
        <row r="200">
          <cell r="A200" t="str">
            <v>TK-PM (LE)</v>
          </cell>
        </row>
        <row r="201">
          <cell r="A201" t="str">
            <v>TK-PM (LE)</v>
          </cell>
        </row>
        <row r="202">
          <cell r="A202" t="str">
            <v>TK-PTH (LE)</v>
          </cell>
        </row>
        <row r="203">
          <cell r="A203" t="str">
            <v>TK-PB (LE)</v>
          </cell>
        </row>
        <row r="204">
          <cell r="A204" t="str">
            <v>TK-PB (LE)</v>
          </cell>
        </row>
        <row r="205">
          <cell r="A205" t="str">
            <v>TK-PF (LE)</v>
          </cell>
        </row>
        <row r="206">
          <cell r="A206" t="str">
            <v>TK-Presta (LE)</v>
          </cell>
        </row>
        <row r="207">
          <cell r="A207" t="str">
            <v>TK-PF (LE)</v>
          </cell>
        </row>
        <row r="208">
          <cell r="A208" t="str">
            <v>TK-PM (LE)</v>
          </cell>
        </row>
        <row r="209">
          <cell r="A209" t="str">
            <v>TK-PM (LE)</v>
          </cell>
        </row>
        <row r="210">
          <cell r="A210" t="str">
            <v>TK-PM (LE)</v>
          </cell>
        </row>
        <row r="211">
          <cell r="A211" t="str">
            <v>TK-PS (LE)</v>
          </cell>
        </row>
        <row r="212">
          <cell r="A212" t="str">
            <v>TK-PS (LE)</v>
          </cell>
        </row>
        <row r="213">
          <cell r="A213" t="str">
            <v>TK-PF (LE)</v>
          </cell>
        </row>
        <row r="214">
          <cell r="A214" t="str">
            <v>TK-PM (LE)</v>
          </cell>
        </row>
        <row r="215">
          <cell r="A215" t="str">
            <v>TK-PS (LE)</v>
          </cell>
        </row>
        <row r="216">
          <cell r="A216" t="str">
            <v>TK-PHS (LE)</v>
          </cell>
        </row>
        <row r="217">
          <cell r="A217" t="str">
            <v>TK-PHS (LE)</v>
          </cell>
        </row>
        <row r="218">
          <cell r="A218" t="str">
            <v>TK-PHS (LE)</v>
          </cell>
        </row>
        <row r="219">
          <cell r="A219" t="str">
            <v>TK-PHS (LE)</v>
          </cell>
        </row>
        <row r="220">
          <cell r="A220" t="str">
            <v>TK-PB (LE)</v>
          </cell>
        </row>
        <row r="221">
          <cell r="A221" t="str">
            <v>TK-PHS (LE)</v>
          </cell>
        </row>
        <row r="222">
          <cell r="A222" t="str">
            <v>TK-PM (LE)</v>
          </cell>
        </row>
        <row r="223">
          <cell r="A223" t="str">
            <v>TK-PTH (LE)</v>
          </cell>
        </row>
        <row r="224">
          <cell r="A224" t="str">
            <v>TK-PM (LE)</v>
          </cell>
        </row>
        <row r="225">
          <cell r="A225" t="str">
            <v>TK-PB (LE)</v>
          </cell>
        </row>
        <row r="226">
          <cell r="A226" t="str">
            <v>TK-PS (LE)</v>
          </cell>
        </row>
        <row r="227">
          <cell r="A227" t="str">
            <v>TK-PTH (LE)</v>
          </cell>
        </row>
        <row r="228">
          <cell r="A228" t="str">
            <v>TK-PHS (LE)</v>
          </cell>
        </row>
        <row r="229">
          <cell r="A229" t="str">
            <v>TK-PFC (LE)</v>
          </cell>
        </row>
        <row r="230">
          <cell r="A230" t="str">
            <v>TK-PFC (LE)</v>
          </cell>
        </row>
        <row r="231">
          <cell r="A231" t="str">
            <v>TK-PM (LE)</v>
          </cell>
        </row>
        <row r="232">
          <cell r="A232" t="str">
            <v>TK-PM (LE)</v>
          </cell>
        </row>
        <row r="233">
          <cell r="A233" t="str">
            <v>TK-PM (LE)</v>
          </cell>
        </row>
        <row r="234">
          <cell r="A234" t="str">
            <v>TK-PF (LE)</v>
          </cell>
        </row>
        <row r="235">
          <cell r="A235" t="str">
            <v>TK-PTH (LE)</v>
          </cell>
        </row>
        <row r="236">
          <cell r="A236" t="str">
            <v>TK-PHS (LE)</v>
          </cell>
        </row>
        <row r="237">
          <cell r="A237" t="str">
            <v>TK-PS (LE)</v>
          </cell>
        </row>
        <row r="238">
          <cell r="A238" t="str">
            <v>TK-PTH (LE)</v>
          </cell>
        </row>
        <row r="239">
          <cell r="A239" t="str">
            <v>TK-PS (LE)</v>
          </cell>
        </row>
        <row r="240">
          <cell r="A240" t="str">
            <v>TK-PSTS (LE)</v>
          </cell>
        </row>
        <row r="241">
          <cell r="A241" t="str">
            <v>TK-PSTS (LE)</v>
          </cell>
        </row>
        <row r="242">
          <cell r="A242" t="str">
            <v>TK-PSTS (LE)</v>
          </cell>
        </row>
        <row r="243">
          <cell r="A243" t="str">
            <v>TK-PM (LE)</v>
          </cell>
        </row>
        <row r="244">
          <cell r="A244" t="str">
            <v>TK-PM (LE)</v>
          </cell>
        </row>
        <row r="245">
          <cell r="A245" t="str">
            <v>TK-PM (LE)</v>
          </cell>
        </row>
        <row r="246">
          <cell r="A246" t="str">
            <v>TK-PF (LE)</v>
          </cell>
        </row>
        <row r="247">
          <cell r="A247" t="str">
            <v>TK-PM (LE)</v>
          </cell>
        </row>
        <row r="248">
          <cell r="A248" t="str">
            <v>TK-PFC (LE)</v>
          </cell>
        </row>
        <row r="249">
          <cell r="A249" t="str">
            <v>TK-PF (LE)</v>
          </cell>
        </row>
        <row r="250">
          <cell r="A250" t="str">
            <v>TK-PF (LE)</v>
          </cell>
        </row>
        <row r="251">
          <cell r="A251" t="str">
            <v>TK-PS (LE)</v>
          </cell>
        </row>
        <row r="252">
          <cell r="A252" t="str">
            <v>TK-PTH (LE)</v>
          </cell>
        </row>
        <row r="253">
          <cell r="A253" t="str">
            <v>TK-PS (LE)</v>
          </cell>
        </row>
        <row r="254">
          <cell r="A254" t="str">
            <v>TK-PS (LE)</v>
          </cell>
        </row>
        <row r="255">
          <cell r="A255" t="str">
            <v>TK-PF (LE)</v>
          </cell>
        </row>
        <row r="256">
          <cell r="A256" t="str">
            <v>TK-PS (LE)</v>
          </cell>
        </row>
        <row r="257">
          <cell r="A257" t="str">
            <v>TK-Presta (LE)</v>
          </cell>
        </row>
        <row r="258">
          <cell r="A258" t="str">
            <v>TK-PF (LE)</v>
          </cell>
        </row>
        <row r="259">
          <cell r="A259" t="str">
            <v>TK-PTH (LE)</v>
          </cell>
        </row>
        <row r="260">
          <cell r="A260" t="str">
            <v>TK-PM (LE)</v>
          </cell>
        </row>
        <row r="261">
          <cell r="A261" t="str">
            <v>TK-PM (LE)</v>
          </cell>
        </row>
        <row r="262">
          <cell r="A262" t="str">
            <v>TK-PTH (LE)</v>
          </cell>
        </row>
        <row r="263">
          <cell r="A263" t="str">
            <v>TK-PTH (EPAS)</v>
          </cell>
        </row>
        <row r="264">
          <cell r="A264" t="str">
            <v>TK-PF (LE)</v>
          </cell>
        </row>
        <row r="265">
          <cell r="A265" t="str">
            <v>TK-PF (LE)</v>
          </cell>
        </row>
        <row r="266">
          <cell r="A266" t="str">
            <v>TK-PF (LE)</v>
          </cell>
        </row>
        <row r="267">
          <cell r="A267" t="str">
            <v>TK-PM (LE)</v>
          </cell>
        </row>
        <row r="268">
          <cell r="A268" t="str">
            <v>TK-PF (LE)</v>
          </cell>
        </row>
        <row r="269">
          <cell r="A269" t="str">
            <v>TK-PF (LE)</v>
          </cell>
        </row>
        <row r="270">
          <cell r="A270" t="str">
            <v>TK-PF (LE)</v>
          </cell>
        </row>
        <row r="271">
          <cell r="A271" t="str">
            <v>TK-PF (LE)</v>
          </cell>
        </row>
        <row r="272">
          <cell r="A272" t="str">
            <v>TK-PF (LE)</v>
          </cell>
        </row>
        <row r="273">
          <cell r="A273" t="str">
            <v>TK-PM (LE)</v>
          </cell>
        </row>
        <row r="274">
          <cell r="A274" t="str">
            <v>TK-PM (LE)</v>
          </cell>
        </row>
        <row r="275">
          <cell r="A275" t="str">
            <v>TK-PM (LE)</v>
          </cell>
        </row>
        <row r="276">
          <cell r="A276" t="str">
            <v>TK-PM (LE)</v>
          </cell>
        </row>
        <row r="277">
          <cell r="A277" t="str">
            <v>TK-PM (LE)</v>
          </cell>
        </row>
        <row r="278">
          <cell r="A278" t="str">
            <v>TK-PM (LE)</v>
          </cell>
        </row>
        <row r="279">
          <cell r="A279" t="str">
            <v>TK-Presta (LE)</v>
          </cell>
        </row>
        <row r="280">
          <cell r="A280" t="str">
            <v>TK-Presta (LE)</v>
          </cell>
        </row>
        <row r="281">
          <cell r="A281" t="str">
            <v>TK-Presta (LE)</v>
          </cell>
        </row>
        <row r="282">
          <cell r="A282" t="str">
            <v>TK-PHS (LE)</v>
          </cell>
        </row>
        <row r="283">
          <cell r="A283" t="str">
            <v>TK-PHS (LE)</v>
          </cell>
        </row>
        <row r="284">
          <cell r="A284" t="str">
            <v>TK-PHS (LE)</v>
          </cell>
        </row>
        <row r="285">
          <cell r="A285" t="str">
            <v>TK-PHS (LE)</v>
          </cell>
        </row>
        <row r="286">
          <cell r="A286" t="str">
            <v>TK-PHS (LE)</v>
          </cell>
        </row>
        <row r="287">
          <cell r="A287" t="str">
            <v>TK-PS (LE)</v>
          </cell>
        </row>
        <row r="288">
          <cell r="A288" t="str">
            <v>TK-PS (LE)</v>
          </cell>
        </row>
        <row r="289">
          <cell r="A289" t="str">
            <v>TK-PS (LE)</v>
          </cell>
        </row>
        <row r="290">
          <cell r="A290" t="str">
            <v>TK-PFC (LE)</v>
          </cell>
        </row>
        <row r="291">
          <cell r="A291" t="str">
            <v>TK-PFC (LE)</v>
          </cell>
        </row>
        <row r="292">
          <cell r="A292" t="str">
            <v>TK-PS (LE)</v>
          </cell>
        </row>
        <row r="293">
          <cell r="A293" t="str">
            <v>TK-Presta (LE)</v>
          </cell>
        </row>
        <row r="294">
          <cell r="A294" t="str">
            <v>TK-Presta (LE)</v>
          </cell>
        </row>
        <row r="295">
          <cell r="A295" t="str">
            <v>TK-PS (LE)</v>
          </cell>
        </row>
        <row r="296">
          <cell r="A296" t="str">
            <v>TK-Presta (LE)</v>
          </cell>
        </row>
        <row r="297">
          <cell r="A297" t="str">
            <v>TK-Presta (LE)</v>
          </cell>
        </row>
        <row r="298">
          <cell r="A298" t="str">
            <v>TK-Presta (LE)</v>
          </cell>
        </row>
        <row r="299">
          <cell r="A299" t="str">
            <v>TK-Presta (LE)</v>
          </cell>
        </row>
        <row r="300">
          <cell r="A300" t="str">
            <v>TK-Presta (LE)</v>
          </cell>
        </row>
        <row r="301">
          <cell r="A301" t="str">
            <v>TK-Presta (LE)</v>
          </cell>
        </row>
        <row r="302">
          <cell r="A302" t="str">
            <v>TK-Presta (LE)</v>
          </cell>
        </row>
        <row r="303">
          <cell r="A303" t="str">
            <v>TK-Presta (LE)</v>
          </cell>
        </row>
        <row r="304">
          <cell r="A304" t="str">
            <v>TK-Presta (LE)</v>
          </cell>
        </row>
        <row r="305">
          <cell r="A305" t="str">
            <v>TK-Presta (LE)</v>
          </cell>
        </row>
        <row r="306">
          <cell r="A306" t="str">
            <v>TK-Presta (LE)</v>
          </cell>
        </row>
        <row r="307">
          <cell r="A307" t="str">
            <v>TK-Presta (LE)</v>
          </cell>
        </row>
        <row r="308">
          <cell r="A308" t="str">
            <v>TK-Presta (LE)</v>
          </cell>
        </row>
        <row r="309">
          <cell r="A309" t="str">
            <v>TK-PM (LE)</v>
          </cell>
        </row>
        <row r="310">
          <cell r="A310" t="str">
            <v>TK-Presta (LE)</v>
          </cell>
        </row>
        <row r="311">
          <cell r="A311" t="str">
            <v>TK-Presta (LE)</v>
          </cell>
        </row>
        <row r="312">
          <cell r="A312" t="str">
            <v>TK-Presta (LE)</v>
          </cell>
        </row>
        <row r="313">
          <cell r="A313" t="str">
            <v>TK-Presta (LE)</v>
          </cell>
        </row>
        <row r="314">
          <cell r="A314" t="str">
            <v>TK-Presta (LE)</v>
          </cell>
        </row>
        <row r="315">
          <cell r="A315" t="str">
            <v>TK-Presta (LE)</v>
          </cell>
        </row>
        <row r="316">
          <cell r="A316" t="str">
            <v>TK-Presta (LE)</v>
          </cell>
        </row>
        <row r="317">
          <cell r="A317" t="str">
            <v>TK-Presta (LE)</v>
          </cell>
        </row>
        <row r="318">
          <cell r="A318" t="str">
            <v>TK-Presta (LE)</v>
          </cell>
        </row>
        <row r="319">
          <cell r="A319" t="str">
            <v>TK-Presta (LE)</v>
          </cell>
        </row>
        <row r="320">
          <cell r="A320" t="str">
            <v>TK-PS (LE)</v>
          </cell>
        </row>
        <row r="321">
          <cell r="A321" t="str">
            <v>TK-Presta (LE)</v>
          </cell>
        </row>
        <row r="322">
          <cell r="A322" t="str">
            <v>TK-Presta (LE)</v>
          </cell>
        </row>
        <row r="323">
          <cell r="A323" t="str">
            <v>TK-PS (LE)</v>
          </cell>
        </row>
        <row r="324">
          <cell r="A324" t="str">
            <v>TK-Presta (LE)</v>
          </cell>
        </row>
        <row r="325">
          <cell r="A325" t="str">
            <v>TK-PHS (LE)</v>
          </cell>
        </row>
        <row r="326">
          <cell r="A326" t="str">
            <v>TK-Presta (LE)</v>
          </cell>
        </row>
        <row r="327">
          <cell r="A327" t="str">
            <v>TK-Presta (LE)</v>
          </cell>
        </row>
        <row r="328">
          <cell r="A328" t="str">
            <v>TK-Presta (LE)</v>
          </cell>
        </row>
        <row r="329">
          <cell r="A329" t="str">
            <v>TK-Presta (LE)</v>
          </cell>
        </row>
        <row r="330">
          <cell r="A330" t="str">
            <v>TK-Presta (LE)</v>
          </cell>
        </row>
        <row r="331">
          <cell r="A331" t="str">
            <v>TK-Presta (LE)</v>
          </cell>
        </row>
        <row r="332">
          <cell r="A332" t="str">
            <v>TK-Presta (LE)</v>
          </cell>
        </row>
        <row r="333">
          <cell r="A333" t="str">
            <v>TK-PM (LE)</v>
          </cell>
        </row>
        <row r="334">
          <cell r="A334" t="str">
            <v>TK-Presta (LE)</v>
          </cell>
        </row>
        <row r="335">
          <cell r="A335" t="str">
            <v>TK-Presta (LE)</v>
          </cell>
        </row>
        <row r="336">
          <cell r="A336" t="str">
            <v>TK-Presta (LE)</v>
          </cell>
        </row>
        <row r="337">
          <cell r="A337" t="str">
            <v>TK-Presta (LE)</v>
          </cell>
        </row>
        <row r="338">
          <cell r="A338" t="str">
            <v>TK-Presta (LE)</v>
          </cell>
        </row>
        <row r="339">
          <cell r="A339" t="str">
            <v>TK-Presta (LE)</v>
          </cell>
        </row>
        <row r="340">
          <cell r="A340" t="str">
            <v>TK-Presta (LE)</v>
          </cell>
        </row>
        <row r="341">
          <cell r="A341" t="str">
            <v>TK-Presta (LE)</v>
          </cell>
        </row>
        <row r="342">
          <cell r="A342" t="str">
            <v>TK-Presta (LE)</v>
          </cell>
        </row>
        <row r="343">
          <cell r="A343" t="str">
            <v>TK-Presta (LE)</v>
          </cell>
        </row>
        <row r="344">
          <cell r="A344" t="str">
            <v>TK-Presta (LE)</v>
          </cell>
        </row>
        <row r="345">
          <cell r="A345" t="str">
            <v>TK-Presta (LE)</v>
          </cell>
        </row>
        <row r="346">
          <cell r="A346" t="str">
            <v>TK-Presta (LE)</v>
          </cell>
        </row>
        <row r="347">
          <cell r="A347" t="str">
            <v>TK-Presta (LE)</v>
          </cell>
        </row>
        <row r="348">
          <cell r="A348" t="str">
            <v>TK-Presta (LE)</v>
          </cell>
        </row>
        <row r="349">
          <cell r="A349" t="str">
            <v>TK-PM (LE)</v>
          </cell>
        </row>
        <row r="350">
          <cell r="A350" t="str">
            <v>TK-PM (LE)</v>
          </cell>
        </row>
        <row r="351">
          <cell r="A351" t="str">
            <v>TK-PM (LE)</v>
          </cell>
        </row>
        <row r="352">
          <cell r="A352" t="str">
            <v>TK-PM (LE)</v>
          </cell>
        </row>
        <row r="353">
          <cell r="A353" t="str">
            <v>TK-PM (LE)</v>
          </cell>
        </row>
        <row r="354">
          <cell r="A354" t="str">
            <v>TK-PM (LE)</v>
          </cell>
        </row>
        <row r="355">
          <cell r="A355" t="str">
            <v>TK-PM (LE)</v>
          </cell>
        </row>
        <row r="356">
          <cell r="A356" t="str">
            <v>TK-PM (LE)</v>
          </cell>
        </row>
        <row r="357">
          <cell r="A357" t="str">
            <v>TK-PM (LE)</v>
          </cell>
        </row>
        <row r="358">
          <cell r="A358" t="str">
            <v>TK-PM (LE)</v>
          </cell>
        </row>
        <row r="359">
          <cell r="A359" t="str">
            <v>TK-PM (LE)</v>
          </cell>
        </row>
        <row r="360">
          <cell r="A360" t="str">
            <v>TK-PM (LE)</v>
          </cell>
        </row>
        <row r="361">
          <cell r="A361" t="str">
            <v>TK-PM (LE)</v>
          </cell>
        </row>
        <row r="362">
          <cell r="A362" t="str">
            <v>TK-PM (LE)</v>
          </cell>
        </row>
        <row r="363">
          <cell r="A363" t="str">
            <v>TK-PM (LE)</v>
          </cell>
        </row>
        <row r="364">
          <cell r="A364" t="str">
            <v>TK-PM (LE)</v>
          </cell>
        </row>
        <row r="365">
          <cell r="A365" t="str">
            <v>TK-Presta (LE)</v>
          </cell>
        </row>
        <row r="366">
          <cell r="A366" t="str">
            <v>TK-Presta (LE)</v>
          </cell>
        </row>
        <row r="367">
          <cell r="A367" t="str">
            <v>TK-Presta (LE)</v>
          </cell>
        </row>
        <row r="368">
          <cell r="A368" t="str">
            <v>TK-Presta (LE)</v>
          </cell>
        </row>
        <row r="369">
          <cell r="A369" t="str">
            <v>TK-PM (LE)</v>
          </cell>
        </row>
        <row r="370">
          <cell r="A370" t="str">
            <v>TK-PM (LE)</v>
          </cell>
        </row>
        <row r="371">
          <cell r="A371" t="str">
            <v>TK-Presta (LE)</v>
          </cell>
        </row>
        <row r="372">
          <cell r="A372" t="str">
            <v>TK-Presta (LE)</v>
          </cell>
        </row>
        <row r="373">
          <cell r="A373" t="str">
            <v>TK-Presta (LE)</v>
          </cell>
        </row>
        <row r="374">
          <cell r="A374" t="str">
            <v>TK-PFC (LE)</v>
          </cell>
        </row>
        <row r="375">
          <cell r="A375" t="str">
            <v>TK-Presta (LE)</v>
          </cell>
        </row>
        <row r="376">
          <cell r="A376" t="str">
            <v>TK-Presta (LE)</v>
          </cell>
        </row>
        <row r="377">
          <cell r="A377" t="str">
            <v>TK-Presta (LE)</v>
          </cell>
        </row>
        <row r="378">
          <cell r="A378" t="str">
            <v>TK-Presta (LE)</v>
          </cell>
        </row>
        <row r="379">
          <cell r="A379" t="str">
            <v>TK-Presta (LE)</v>
          </cell>
        </row>
        <row r="380">
          <cell r="A380" t="str">
            <v>TK-PM (LE)</v>
          </cell>
        </row>
        <row r="381">
          <cell r="A381" t="str">
            <v>TK-PF (LE)</v>
          </cell>
        </row>
        <row r="382">
          <cell r="A382" t="str">
            <v>TK-PF (LE)</v>
          </cell>
        </row>
        <row r="383">
          <cell r="A383" t="str">
            <v>TK-Presta (LE)</v>
          </cell>
        </row>
        <row r="384">
          <cell r="A384" t="str">
            <v>TK-PF (LE)</v>
          </cell>
        </row>
        <row r="385">
          <cell r="A385" t="str">
            <v>TK-PF (LE)</v>
          </cell>
        </row>
        <row r="386">
          <cell r="A386" t="str">
            <v>TK-PF (LE)</v>
          </cell>
        </row>
        <row r="387">
          <cell r="A387" t="str">
            <v>TK-Presta (LE)</v>
          </cell>
        </row>
        <row r="388">
          <cell r="A388" t="str">
            <v>TK-Presta (LE)</v>
          </cell>
        </row>
        <row r="389">
          <cell r="A389" t="str">
            <v>TK-Presta (LE)</v>
          </cell>
        </row>
        <row r="390">
          <cell r="A390" t="str">
            <v>TK-Presta (LE)</v>
          </cell>
        </row>
        <row r="391">
          <cell r="A391" t="str">
            <v>TK-Presta (LE)</v>
          </cell>
        </row>
        <row r="392">
          <cell r="A392" t="str">
            <v>TK-Presta (LE)</v>
          </cell>
        </row>
        <row r="393">
          <cell r="A393" t="str">
            <v>TK-Presta (LE)</v>
          </cell>
        </row>
        <row r="394">
          <cell r="A394" t="str">
            <v>TK-Presta (LE)</v>
          </cell>
        </row>
        <row r="395">
          <cell r="A395" t="str">
            <v>TK-Presta (LE)</v>
          </cell>
        </row>
        <row r="396">
          <cell r="A396" t="str">
            <v>TK-Presta (LE)</v>
          </cell>
        </row>
        <row r="397">
          <cell r="A397" t="str">
            <v>TK-PSTS (LE)</v>
          </cell>
        </row>
        <row r="398">
          <cell r="A398" t="str">
            <v>TK-PF (LE)</v>
          </cell>
        </row>
        <row r="399">
          <cell r="A399" t="str">
            <v>TK-PF (LE)</v>
          </cell>
        </row>
        <row r="400">
          <cell r="A400" t="str">
            <v>TK-PF (LE)</v>
          </cell>
        </row>
        <row r="401">
          <cell r="A401" t="str">
            <v>TK-PF (LE)</v>
          </cell>
        </row>
        <row r="402">
          <cell r="A402" t="str">
            <v>TK-PF (LE)</v>
          </cell>
        </row>
        <row r="403">
          <cell r="A403" t="str">
            <v>TK-PF (LE)</v>
          </cell>
        </row>
        <row r="404">
          <cell r="A404" t="str">
            <v>TK-PF (LE)</v>
          </cell>
        </row>
        <row r="405">
          <cell r="A405" t="str">
            <v>TK-PF (LE)</v>
          </cell>
        </row>
        <row r="406">
          <cell r="A406" t="str">
            <v>TK-PF (LE)</v>
          </cell>
        </row>
        <row r="407">
          <cell r="A407" t="str">
            <v>TK-PF (LE)</v>
          </cell>
        </row>
        <row r="408">
          <cell r="A408" t="str">
            <v>TK-PF (LE)</v>
          </cell>
        </row>
        <row r="409">
          <cell r="A409" t="str">
            <v>TK-PF (LE)</v>
          </cell>
        </row>
        <row r="410">
          <cell r="A410" t="str">
            <v>TK-PF (LE)</v>
          </cell>
        </row>
        <row r="411">
          <cell r="A411" t="str">
            <v>TK-PF (LE)</v>
          </cell>
        </row>
        <row r="412">
          <cell r="A412" t="str">
            <v>TK-PF (LE)</v>
          </cell>
        </row>
        <row r="413">
          <cell r="A413" t="str">
            <v>TK-PF (LE)</v>
          </cell>
        </row>
        <row r="414">
          <cell r="A414" t="str">
            <v>TK-PF (LE)</v>
          </cell>
        </row>
        <row r="415">
          <cell r="A415" t="str">
            <v>TK-PF (LE)</v>
          </cell>
        </row>
        <row r="416">
          <cell r="A416" t="str">
            <v>TK-PF (LE)</v>
          </cell>
        </row>
        <row r="417">
          <cell r="A417" t="str">
            <v>TK-PF (LE)</v>
          </cell>
        </row>
        <row r="418">
          <cell r="A418" t="str">
            <v>TK-PF (LE)</v>
          </cell>
        </row>
        <row r="419">
          <cell r="A419" t="str">
            <v>TK-PF (LE)</v>
          </cell>
        </row>
        <row r="420">
          <cell r="A420" t="str">
            <v>TK-PF (LE)</v>
          </cell>
        </row>
        <row r="421">
          <cell r="A421" t="str">
            <v>TK-PF (LE)</v>
          </cell>
        </row>
        <row r="422">
          <cell r="A422" t="str">
            <v>TK-PF (LE)</v>
          </cell>
        </row>
        <row r="423">
          <cell r="A423" t="str">
            <v>TK-PF (LE)</v>
          </cell>
        </row>
        <row r="424">
          <cell r="A424" t="str">
            <v>TK-Presta (LE)</v>
          </cell>
        </row>
        <row r="425">
          <cell r="A425" t="str">
            <v>TK-PF (LE)</v>
          </cell>
        </row>
        <row r="426">
          <cell r="A426" t="str">
            <v>TK-PF (LE)</v>
          </cell>
        </row>
        <row r="427">
          <cell r="A427" t="str">
            <v>TK-PF (LE)</v>
          </cell>
        </row>
        <row r="428">
          <cell r="A428" t="str">
            <v>TK-PF (LE)</v>
          </cell>
        </row>
        <row r="429">
          <cell r="A429" t="str">
            <v>TK-PF (LE)</v>
          </cell>
        </row>
        <row r="430">
          <cell r="A430" t="str">
            <v>TK-PF (LE)</v>
          </cell>
        </row>
        <row r="431">
          <cell r="A431" t="str">
            <v>TK-PF (LE)</v>
          </cell>
        </row>
        <row r="432">
          <cell r="A432" t="str">
            <v>TK-PF (LE)</v>
          </cell>
        </row>
        <row r="433">
          <cell r="A433" t="str">
            <v>TK-PF (LE)</v>
          </cell>
        </row>
        <row r="434">
          <cell r="A434" t="str">
            <v>TK-PF (LE)</v>
          </cell>
        </row>
        <row r="435">
          <cell r="A435" t="str">
            <v>TK-PF (LE)</v>
          </cell>
        </row>
        <row r="436">
          <cell r="A436" t="str">
            <v>TK-PF (LE)</v>
          </cell>
        </row>
        <row r="437">
          <cell r="A437" t="str">
            <v>TK-PF (LE)</v>
          </cell>
        </row>
        <row r="438">
          <cell r="A438" t="str">
            <v>TK-PF (LE)</v>
          </cell>
        </row>
        <row r="439">
          <cell r="A439" t="str">
            <v>TK-PF (LE)</v>
          </cell>
        </row>
        <row r="440">
          <cell r="A440" t="str">
            <v>TK-PF (LE)</v>
          </cell>
        </row>
        <row r="441">
          <cell r="A441" t="str">
            <v>TK-PB (LE)</v>
          </cell>
        </row>
        <row r="442">
          <cell r="A442" t="str">
            <v>TK-PB (LE)</v>
          </cell>
        </row>
        <row r="443">
          <cell r="A443" t="str">
            <v>TK-PF (LE)</v>
          </cell>
        </row>
        <row r="444">
          <cell r="A444" t="str">
            <v>TK-PF (LE)</v>
          </cell>
        </row>
        <row r="445">
          <cell r="A445" t="str">
            <v>TK-PF (LE)</v>
          </cell>
        </row>
        <row r="446">
          <cell r="A446" t="str">
            <v>TK-PF (LE)</v>
          </cell>
        </row>
        <row r="447">
          <cell r="A447" t="str">
            <v>TK-PF (LE)</v>
          </cell>
        </row>
        <row r="448">
          <cell r="A448" t="str">
            <v>TK-PF (LE)</v>
          </cell>
        </row>
        <row r="449">
          <cell r="A449" t="str">
            <v>TK-PF (LE)</v>
          </cell>
        </row>
        <row r="450">
          <cell r="A450" t="str">
            <v>TK-PF (LE)</v>
          </cell>
        </row>
        <row r="451">
          <cell r="A451" t="str">
            <v>TK-PF (LE)</v>
          </cell>
        </row>
        <row r="452">
          <cell r="A452" t="str">
            <v>TK-PF (LE)</v>
          </cell>
        </row>
        <row r="453">
          <cell r="A453" t="str">
            <v>TK-PF (LE)</v>
          </cell>
        </row>
        <row r="454">
          <cell r="A454" t="str">
            <v>TK-PF (LE)</v>
          </cell>
        </row>
        <row r="455">
          <cell r="A455" t="str">
            <v>TK-PF (LE)</v>
          </cell>
        </row>
        <row r="456">
          <cell r="A456" t="str">
            <v>TK-PF (LE)</v>
          </cell>
        </row>
        <row r="457">
          <cell r="A457" t="str">
            <v>TK-PB (LE)</v>
          </cell>
        </row>
        <row r="458">
          <cell r="A458" t="str">
            <v>TK-PB (LE)</v>
          </cell>
        </row>
        <row r="459">
          <cell r="A459" t="str">
            <v>TK-PB (LE)</v>
          </cell>
        </row>
        <row r="460">
          <cell r="A460" t="str">
            <v>TK-PB (LE)</v>
          </cell>
        </row>
        <row r="461">
          <cell r="A461" t="str">
            <v>TK-PB (LE)</v>
          </cell>
        </row>
        <row r="462">
          <cell r="A462" t="str">
            <v>TK-PB (LE)</v>
          </cell>
        </row>
        <row r="463">
          <cell r="A463" t="str">
            <v>TK-PB (LE)</v>
          </cell>
        </row>
        <row r="464">
          <cell r="A464" t="str">
            <v>TK-PB (LE)</v>
          </cell>
        </row>
        <row r="465">
          <cell r="A465" t="str">
            <v>TK-PB (LE)</v>
          </cell>
        </row>
        <row r="466">
          <cell r="A466" t="str">
            <v>TK-PB (LE)</v>
          </cell>
        </row>
        <row r="467">
          <cell r="A467" t="str">
            <v>TK-PB (LE)</v>
          </cell>
        </row>
        <row r="468">
          <cell r="A468" t="str">
            <v>TK-Presta (LE)</v>
          </cell>
        </row>
        <row r="469">
          <cell r="A469" t="str">
            <v>TK-PB (LE)</v>
          </cell>
        </row>
        <row r="470">
          <cell r="A470" t="str">
            <v>TK-PF (LE)</v>
          </cell>
        </row>
        <row r="471">
          <cell r="A471" t="str">
            <v>TK-PF (LE)</v>
          </cell>
        </row>
        <row r="472">
          <cell r="A472" t="str">
            <v>TK-PF (LE)</v>
          </cell>
        </row>
        <row r="473">
          <cell r="A473" t="str">
            <v>TK-PF (LE)</v>
          </cell>
        </row>
        <row r="474">
          <cell r="A474" t="str">
            <v>TK-PF (LE)</v>
          </cell>
        </row>
        <row r="475">
          <cell r="A475" t="str">
            <v>TK-PF (LE)</v>
          </cell>
        </row>
        <row r="476">
          <cell r="A476" t="str">
            <v>TK-PM (LE)</v>
          </cell>
        </row>
        <row r="477">
          <cell r="A477" t="str">
            <v>TK-PM (LE)</v>
          </cell>
        </row>
        <row r="478">
          <cell r="A478" t="str">
            <v>TK-PM (LE)</v>
          </cell>
        </row>
        <row r="479">
          <cell r="A479" t="str">
            <v>TK-PM (LE)</v>
          </cell>
        </row>
        <row r="480">
          <cell r="A480" t="str">
            <v>TK-PM (LE)</v>
          </cell>
        </row>
        <row r="481">
          <cell r="A481" t="str">
            <v>TK-PM (LE)</v>
          </cell>
        </row>
        <row r="482">
          <cell r="A482" t="str">
            <v>TK-PM (LE)</v>
          </cell>
        </row>
        <row r="483">
          <cell r="A483" t="str">
            <v>TK-PM (LE)</v>
          </cell>
        </row>
        <row r="484">
          <cell r="A484" t="str">
            <v>TK-PM (LE)</v>
          </cell>
        </row>
        <row r="485">
          <cell r="A485" t="str">
            <v>TK-PM (LE)</v>
          </cell>
        </row>
        <row r="486">
          <cell r="A486" t="str">
            <v>TK-PM (LE)</v>
          </cell>
        </row>
        <row r="487">
          <cell r="A487" t="str">
            <v>TK-PTH (LE)</v>
          </cell>
        </row>
        <row r="488">
          <cell r="A488" t="str">
            <v>TK-PTH (LE)</v>
          </cell>
        </row>
        <row r="489">
          <cell r="A489" t="str">
            <v>TK-PTH (LE)</v>
          </cell>
        </row>
        <row r="490">
          <cell r="A490" t="str">
            <v>TK-PTH (LE)</v>
          </cell>
        </row>
        <row r="491">
          <cell r="A491" t="str">
            <v>TK-PTH (LE)</v>
          </cell>
        </row>
        <row r="492">
          <cell r="A492" t="str">
            <v>TK-PHS (LE)</v>
          </cell>
        </row>
        <row r="493">
          <cell r="A493" t="str">
            <v>TK-PHS (LE)</v>
          </cell>
        </row>
        <row r="494">
          <cell r="A494" t="str">
            <v>TK-PHS (LE)</v>
          </cell>
        </row>
        <row r="495">
          <cell r="A495" t="str">
            <v>TK-PHS (LE)</v>
          </cell>
        </row>
        <row r="496">
          <cell r="A496" t="str">
            <v>TK-PHS (LE)</v>
          </cell>
        </row>
        <row r="497">
          <cell r="A497" t="str">
            <v>TK-PSTS (LE)</v>
          </cell>
        </row>
        <row r="498">
          <cell r="A498" t="str">
            <v>TK-PSTS (LE)</v>
          </cell>
        </row>
        <row r="499">
          <cell r="A499" t="str">
            <v>TK-PSTS (LE)</v>
          </cell>
        </row>
        <row r="500">
          <cell r="A500" t="str">
            <v>TK-PFC (LE)</v>
          </cell>
        </row>
        <row r="501">
          <cell r="A501" t="str">
            <v>TK-PFC (LE)</v>
          </cell>
        </row>
        <row r="502">
          <cell r="A502" t="str">
            <v>TK-PFC (LE)</v>
          </cell>
        </row>
        <row r="503">
          <cell r="A503" t="str">
            <v>TK-PFC (LE)</v>
          </cell>
        </row>
        <row r="504">
          <cell r="A504" t="str">
            <v>TK-PFC (LE)</v>
          </cell>
        </row>
        <row r="505">
          <cell r="A505" t="str">
            <v>TK-PFC (LE)</v>
          </cell>
        </row>
        <row r="506">
          <cell r="A506" t="str">
            <v>TK-PFC (LE)</v>
          </cell>
        </row>
        <row r="507">
          <cell r="A507" t="str">
            <v>TK-PFC (LE)</v>
          </cell>
        </row>
        <row r="508">
          <cell r="A508" t="str">
            <v>TK-PFC (LE)</v>
          </cell>
        </row>
        <row r="509">
          <cell r="A509" t="str">
            <v>TK-PFC (LE)</v>
          </cell>
        </row>
        <row r="510">
          <cell r="A510" t="str">
            <v>TK-PFC (LE)</v>
          </cell>
        </row>
        <row r="511">
          <cell r="A511" t="str">
            <v>TK-PFC (LE)</v>
          </cell>
        </row>
        <row r="512">
          <cell r="A512" t="str">
            <v>TK-PFC (LE)</v>
          </cell>
        </row>
        <row r="513">
          <cell r="A513" t="str">
            <v>TK-PFC (LE)</v>
          </cell>
        </row>
        <row r="514">
          <cell r="A514" t="str">
            <v>TK-PFC (LE)</v>
          </cell>
        </row>
        <row r="515">
          <cell r="A515" t="str">
            <v>TK-PFC (LE)</v>
          </cell>
        </row>
        <row r="516">
          <cell r="A516" t="str">
            <v>TK-PFC (LE)</v>
          </cell>
        </row>
        <row r="517">
          <cell r="A517" t="str">
            <v>TK-PFC (LE)</v>
          </cell>
        </row>
        <row r="518">
          <cell r="A518" t="str">
            <v>TK-PFC (LE)</v>
          </cell>
        </row>
        <row r="519">
          <cell r="A519" t="str">
            <v>TK-PFC (LE)</v>
          </cell>
        </row>
        <row r="520">
          <cell r="A520" t="str">
            <v>TK-PFC (LE)</v>
          </cell>
        </row>
        <row r="521">
          <cell r="A521" t="str">
            <v>TK-PFC (LE)</v>
          </cell>
        </row>
        <row r="522">
          <cell r="A522" t="str">
            <v>TK-PFC (LE)</v>
          </cell>
        </row>
        <row r="523">
          <cell r="A523" t="str">
            <v>TK-PFC (LE)</v>
          </cell>
        </row>
        <row r="524">
          <cell r="A524" t="str">
            <v>TK-PFC (LE)</v>
          </cell>
        </row>
        <row r="525">
          <cell r="A525" t="str">
            <v>TK-PFC (LE)</v>
          </cell>
        </row>
        <row r="526">
          <cell r="A526" t="str">
            <v>TK-PFC (LE)</v>
          </cell>
        </row>
        <row r="527">
          <cell r="A527" t="str">
            <v>TK-PFC (LE)</v>
          </cell>
        </row>
        <row r="528">
          <cell r="A528" t="str">
            <v>TK-PFC (LE)</v>
          </cell>
        </row>
        <row r="529">
          <cell r="A529" t="str">
            <v>TK-PFC (LE)</v>
          </cell>
        </row>
        <row r="530">
          <cell r="A530" t="str">
            <v>TK-PFC (LE)</v>
          </cell>
        </row>
        <row r="531">
          <cell r="A531" t="str">
            <v>TK-PFC (LE)</v>
          </cell>
        </row>
        <row r="532">
          <cell r="A532" t="str">
            <v>TK-PFC (LE)</v>
          </cell>
        </row>
        <row r="533">
          <cell r="A533" t="str">
            <v>TK-PFC (LE)</v>
          </cell>
        </row>
        <row r="534">
          <cell r="A534" t="str">
            <v>TK-PFC (LE)</v>
          </cell>
        </row>
        <row r="535">
          <cell r="A535" t="str">
            <v>TK-PFC (LE)</v>
          </cell>
        </row>
        <row r="536">
          <cell r="A536" t="str">
            <v>TK-PFC (LE)</v>
          </cell>
        </row>
        <row r="537">
          <cell r="A537" t="str">
            <v>TK-PFC (LE)</v>
          </cell>
        </row>
        <row r="538">
          <cell r="A538" t="str">
            <v>TK-PFC (LE)</v>
          </cell>
        </row>
        <row r="539">
          <cell r="A539" t="str">
            <v>TK-PFC (LE)</v>
          </cell>
        </row>
        <row r="540">
          <cell r="A540" t="str">
            <v>TK-PFC (LE)</v>
          </cell>
        </row>
        <row r="541">
          <cell r="A541" t="str">
            <v>TK-PFC (LE)</v>
          </cell>
        </row>
        <row r="542">
          <cell r="A542" t="str">
            <v>TK-PFC (LE)</v>
          </cell>
        </row>
        <row r="543">
          <cell r="A543" t="str">
            <v>TK-PFC (LE)</v>
          </cell>
        </row>
        <row r="544">
          <cell r="A544" t="str">
            <v>TK-PFC (LE)</v>
          </cell>
        </row>
        <row r="545">
          <cell r="A545" t="str">
            <v>TK-PFC (LE)</v>
          </cell>
        </row>
        <row r="546">
          <cell r="A546" t="str">
            <v>TK-PFC (LE)</v>
          </cell>
        </row>
        <row r="547">
          <cell r="A547" t="str">
            <v>TK-PFC (LE)</v>
          </cell>
        </row>
        <row r="548">
          <cell r="A548" t="str">
            <v>TK-PFC (LE)</v>
          </cell>
        </row>
        <row r="549">
          <cell r="A549" t="str">
            <v>TK-PFC (LE)</v>
          </cell>
        </row>
        <row r="550">
          <cell r="A550" t="str">
            <v>TK-PFC (LE)</v>
          </cell>
        </row>
        <row r="551">
          <cell r="A551" t="str">
            <v>TK-PFC (LE)</v>
          </cell>
        </row>
        <row r="552">
          <cell r="A552" t="str">
            <v>TK-PFC (LE)</v>
          </cell>
        </row>
        <row r="553">
          <cell r="A553" t="str">
            <v>TK-PFC (LE)</v>
          </cell>
        </row>
        <row r="554">
          <cell r="A554" t="str">
            <v>TK-PFC (LE)</v>
          </cell>
        </row>
        <row r="555">
          <cell r="A555" t="str">
            <v>TK-PFC (LE)</v>
          </cell>
        </row>
        <row r="556">
          <cell r="A556" t="str">
            <v>TK-PSTS (EPAS)</v>
          </cell>
        </row>
        <row r="557">
          <cell r="A557" t="str">
            <v>TK-PSTS (EPAS)</v>
          </cell>
        </row>
        <row r="558">
          <cell r="A558" t="str">
            <v>TK-PSTS (EPAS)</v>
          </cell>
        </row>
        <row r="559">
          <cell r="A559" t="str">
            <v>TK-PSTS (EPAS)</v>
          </cell>
        </row>
        <row r="560">
          <cell r="A560" t="str">
            <v>TK-PSTS (EPAS)</v>
          </cell>
        </row>
        <row r="561">
          <cell r="A561" t="str">
            <v>TK-PSTS (EPAS)</v>
          </cell>
        </row>
        <row r="562">
          <cell r="A562" t="str">
            <v>TK-PSTS (EPAS)</v>
          </cell>
        </row>
        <row r="563">
          <cell r="A563" t="str">
            <v>TK-PSTS (EPAS)</v>
          </cell>
        </row>
        <row r="564">
          <cell r="A564" t="str">
            <v>TK-PSTS (EPAS)</v>
          </cell>
        </row>
        <row r="565">
          <cell r="A565" t="str">
            <v>TK-PSTS (EPAS)</v>
          </cell>
        </row>
        <row r="566">
          <cell r="A566" t="str">
            <v>TK-PSTS (EPAS)</v>
          </cell>
        </row>
        <row r="567">
          <cell r="A567" t="str">
            <v>TK-PSTS (EPAS)</v>
          </cell>
        </row>
        <row r="568">
          <cell r="A568" t="str">
            <v>TK-PSTS (EPAS)</v>
          </cell>
        </row>
        <row r="569">
          <cell r="A569" t="str">
            <v>TK-PSTS (EPAS)</v>
          </cell>
        </row>
        <row r="570">
          <cell r="A570" t="str">
            <v>TK-PSTS (EPAS)</v>
          </cell>
        </row>
        <row r="571">
          <cell r="A571" t="str">
            <v>TK-PSTS (EPAS)</v>
          </cell>
        </row>
        <row r="572">
          <cell r="A572" t="str">
            <v>TK-PSTS (EPAS)</v>
          </cell>
        </row>
        <row r="573">
          <cell r="A573" t="str">
            <v>TK-PSTS (EPAS)</v>
          </cell>
        </row>
        <row r="574">
          <cell r="A574" t="str">
            <v>TK-PSTS (EPAS)</v>
          </cell>
        </row>
        <row r="575">
          <cell r="A575" t="str">
            <v>TK-PSTS (EPAS)</v>
          </cell>
        </row>
        <row r="576">
          <cell r="A576" t="str">
            <v>TK-PSTS (EPAS)</v>
          </cell>
        </row>
        <row r="577">
          <cell r="A577" t="str">
            <v>TK-PSTS (EPAS)</v>
          </cell>
        </row>
        <row r="578">
          <cell r="A578" t="str">
            <v>TK-PSTS (EPAS)</v>
          </cell>
        </row>
        <row r="579">
          <cell r="A579" t="str">
            <v>TK-PSTS (EPAS)</v>
          </cell>
        </row>
        <row r="580">
          <cell r="A580" t="str">
            <v>TK-PSTS (EPAS)</v>
          </cell>
        </row>
        <row r="581">
          <cell r="A581" t="str">
            <v>TK-PSTS (EPAS)</v>
          </cell>
        </row>
        <row r="582">
          <cell r="A582" t="str">
            <v>TK-PSTS (EPAS)</v>
          </cell>
        </row>
        <row r="583">
          <cell r="A583" t="str">
            <v>TK-PSTS (EPAS)</v>
          </cell>
        </row>
        <row r="584">
          <cell r="A584" t="str">
            <v>TK-PSTS (EPAS)</v>
          </cell>
        </row>
        <row r="585">
          <cell r="A585" t="str">
            <v>TK-PSTS (EPAS)</v>
          </cell>
        </row>
        <row r="586">
          <cell r="A586" t="str">
            <v>TK-PSTS (EPAS)</v>
          </cell>
        </row>
        <row r="587">
          <cell r="A587" t="str">
            <v>TK-PSTS (EPAS)</v>
          </cell>
        </row>
        <row r="588">
          <cell r="A588" t="str">
            <v>TK-PSTS (EPAS)</v>
          </cell>
        </row>
        <row r="589">
          <cell r="A589" t="str">
            <v>TK-PSTS (EPAS)</v>
          </cell>
        </row>
        <row r="590">
          <cell r="A590" t="str">
            <v>TK-PSTS (EPAS)</v>
          </cell>
        </row>
        <row r="591">
          <cell r="A591" t="str">
            <v>TK-PSTS (EPAS)</v>
          </cell>
        </row>
        <row r="592">
          <cell r="A592" t="str">
            <v>TK-PSTS (EPAS)</v>
          </cell>
        </row>
        <row r="593">
          <cell r="A593" t="str">
            <v>TK-PSTS (EPAS)</v>
          </cell>
        </row>
        <row r="594">
          <cell r="A594" t="str">
            <v>TK-PSTS (EPAS)</v>
          </cell>
        </row>
        <row r="595">
          <cell r="A595" t="str">
            <v>TK-PSTS (EPAS)</v>
          </cell>
        </row>
        <row r="596">
          <cell r="A596" t="str">
            <v>TK-PSTS (EPAS)</v>
          </cell>
        </row>
        <row r="597">
          <cell r="A597" t="str">
            <v>TK-PSTS (EPAS)</v>
          </cell>
        </row>
        <row r="598">
          <cell r="A598" t="str">
            <v>TK-PSTS (EPAS)</v>
          </cell>
        </row>
        <row r="599">
          <cell r="A599" t="str">
            <v>TK-PSTS (EPAS)</v>
          </cell>
        </row>
        <row r="600">
          <cell r="A600" t="str">
            <v>TK-PSTS (EPAS)</v>
          </cell>
        </row>
        <row r="601">
          <cell r="A601" t="str">
            <v>TK-PSTS (EPAS)</v>
          </cell>
        </row>
        <row r="602">
          <cell r="A602" t="str">
            <v>TK-PSTS (EPAS)</v>
          </cell>
        </row>
        <row r="603">
          <cell r="A603" t="str">
            <v>TK-PSTS (EPAS)</v>
          </cell>
        </row>
        <row r="604">
          <cell r="A604" t="str">
            <v>TK-PSTS (EPAS)</v>
          </cell>
        </row>
        <row r="605">
          <cell r="A605" t="str">
            <v>TK-PSTS (EPAS)</v>
          </cell>
        </row>
        <row r="606">
          <cell r="A606" t="str">
            <v>TK-PSTS (EPAS)</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Drittkunden"/>
      <sheetName val="Komponenten"/>
      <sheetName val="Komponenten (Korr)"/>
      <sheetName val="Volume"/>
      <sheetName val="Turnover"/>
      <sheetName val="Material"/>
      <sheetName val="Personnel"/>
      <sheetName val="DQ"/>
      <sheetName val="DL"/>
      <sheetName val="DS"/>
      <sheetName val="DE"/>
      <sheetName val="DP"/>
      <sheetName val="DC"/>
      <sheetName val="DM"/>
      <sheetName val="General"/>
      <sheetName val="Maintenance"/>
      <sheetName val="DEPN"/>
      <sheetName val="Material Control"/>
      <sheetName val="R&amp;D"/>
      <sheetName val="Material OH"/>
      <sheetName val="OPL"/>
      <sheetName val="OPL in TRMB"/>
      <sheetName val="OPL in TEUR"/>
      <sheetName val="PHS"/>
      <sheetName val="Stammdaten"/>
      <sheetName val="Data"/>
    </sheetNames>
    <sheetDataSet>
      <sheetData sheetId="0" refreshError="1">
        <row r="1">
          <cell r="C1">
            <v>9.52</v>
          </cell>
        </row>
        <row r="2">
          <cell r="C2">
            <v>6.1419354838709674</v>
          </cell>
        </row>
        <row r="3">
          <cell r="C3">
            <v>8.2782608695652176</v>
          </cell>
        </row>
      </sheetData>
      <sheetData sheetId="1"/>
      <sheetData sheetId="2"/>
      <sheetData sheetId="3"/>
      <sheetData sheetId="4"/>
      <sheetData sheetId="5"/>
      <sheetData sheetId="6"/>
      <sheetData sheetId="7" refreshError="1">
        <row r="59">
          <cell r="E59">
            <v>43886.328750000001</v>
          </cell>
          <cell r="F59">
            <v>43886.328750000001</v>
          </cell>
          <cell r="G59">
            <v>43886.328750000001</v>
          </cell>
          <cell r="H59">
            <v>43886.328750000001</v>
          </cell>
          <cell r="I59">
            <v>43886.328750000001</v>
          </cell>
          <cell r="J59">
            <v>43886.328750000001</v>
          </cell>
          <cell r="K59">
            <v>43886.328750000001</v>
          </cell>
          <cell r="L59">
            <v>43886.328750000001</v>
          </cell>
          <cell r="M59">
            <v>43886.328750000001</v>
          </cell>
          <cell r="N59">
            <v>43886.328750000001</v>
          </cell>
          <cell r="O59">
            <v>43886.328750000001</v>
          </cell>
          <cell r="P59">
            <v>43886.328750000001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packung"/>
      <sheetName val="Transport"/>
      <sheetName val="Units"/>
      <sheetName val="LVP"/>
      <sheetName val="Dokumentenlenkung"/>
      <sheetName val="SBM_Dropdown"/>
    </sheetNames>
    <sheetDataSet>
      <sheetData sheetId="0" refreshError="1"/>
      <sheetData sheetId="1" refreshError="1"/>
      <sheetData sheetId="2">
        <row r="2">
          <cell r="A2" t="str">
            <v>EUR</v>
          </cell>
        </row>
        <row r="3">
          <cell r="A3" t="str">
            <v>USD</v>
          </cell>
        </row>
        <row r="4">
          <cell r="A4" t="str">
            <v>CNY</v>
          </cell>
        </row>
        <row r="7">
          <cell r="A7" t="str">
            <v>km</v>
          </cell>
        </row>
        <row r="8">
          <cell r="A8" t="str">
            <v>miles</v>
          </cell>
        </row>
        <row r="11">
          <cell r="A11" t="str">
            <v>FTL (Full Truck Load)</v>
          </cell>
        </row>
        <row r="12">
          <cell r="A12" t="str">
            <v>Milk run</v>
          </cell>
        </row>
        <row r="13">
          <cell r="A13" t="str">
            <v>LTL (Less than Truck Load)</v>
          </cell>
        </row>
        <row r="14">
          <cell r="A14" t="str">
            <v>FCL (Full Container Load)</v>
          </cell>
        </row>
        <row r="15">
          <cell r="A15" t="str">
            <v>LCL (Less than Container Load)</v>
          </cell>
        </row>
        <row r="18">
          <cell r="A18" t="str">
            <v>Container - 20'</v>
          </cell>
        </row>
        <row r="19">
          <cell r="A19" t="str">
            <v>Container - 40'</v>
          </cell>
        </row>
        <row r="20">
          <cell r="A20" t="str">
            <v>Container - 40' High Cube</v>
          </cell>
        </row>
        <row r="21">
          <cell r="A21" t="str">
            <v>EU - Megatrailer</v>
          </cell>
        </row>
        <row r="22">
          <cell r="A22" t="str">
            <v>EU - Jumbo</v>
          </cell>
        </row>
        <row r="23">
          <cell r="A23" t="str">
            <v>EU - 7.5 Tonner</v>
          </cell>
        </row>
        <row r="24">
          <cell r="A24" t="str">
            <v>US - Truck 53'</v>
          </cell>
        </row>
        <row r="25">
          <cell r="A25" t="str">
            <v>CN - 8to</v>
          </cell>
        </row>
        <row r="26">
          <cell r="A26" t="str">
            <v>CN - 20to</v>
          </cell>
        </row>
        <row r="27">
          <cell r="A27" t="str">
            <v>CN - 25to</v>
          </cell>
        </row>
        <row r="28">
          <cell r="A28" t="str">
            <v>CN - 30to</v>
          </cell>
        </row>
        <row r="31">
          <cell r="A31" t="str">
            <v>Oneway</v>
          </cell>
        </row>
        <row r="32">
          <cell r="A32" t="str">
            <v>Returnables</v>
          </cell>
        </row>
      </sheetData>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RSt ohne FAK"/>
      <sheetName val="7. RSt Personal FAK"/>
      <sheetName val="30.09.2007"/>
      <sheetName val="RS_Hyperion"/>
      <sheetName val="Verl. Auftr.best."/>
      <sheetName val="Konventional"/>
      <sheetName val="nachl. HK"/>
      <sheetName val="Gewährleistung"/>
      <sheetName val="ausst.Rechnungen"/>
      <sheetName val="Sonst. Absatzrisiken"/>
      <sheetName val="Urlaubsverpfl."/>
      <sheetName val="Urlaubsgeld"/>
      <sheetName val="Jubiläum"/>
      <sheetName val="Wohnbau"/>
      <sheetName val="SoRi Belegsch."/>
      <sheetName val="Perstruktur lfd."/>
      <sheetName val="Sachstruktur"/>
      <sheetName val="Wechselob."/>
      <sheetName val="JAK (interne)"/>
      <sheetName val="Umweltsch."/>
      <sheetName val="Prozeßrisiken"/>
      <sheetName val="JAK (externe)"/>
      <sheetName val="öff.rechtl. Abg."/>
      <sheetName val="so. übrige Risiken"/>
      <sheetName val="PSV"/>
      <sheetName val="Pensionsrückstellung"/>
      <sheetName val="Altersteilzeit_einzel"/>
      <sheetName val="Altersteilzeit_pauschal"/>
      <sheetName val="deferred compensation"/>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DH"/>
      <sheetName val="DE"/>
      <sheetName val="DA"/>
      <sheetName val="UploadSettings"/>
      <sheetName val="Prozess"/>
    </sheetNames>
    <sheetDataSet>
      <sheetData sheetId="0" refreshError="1"/>
      <sheetData sheetId="1" refreshError="1"/>
      <sheetData sheetId="2" refreshError="1"/>
      <sheetData sheetId="3" refreshError="1"/>
      <sheetData sheetId="4">
        <row r="9">
          <cell r="C9">
            <v>1</v>
          </cell>
        </row>
        <row r="10">
          <cell r="C10">
            <v>2</v>
          </cell>
        </row>
        <row r="11">
          <cell r="C11">
            <v>3</v>
          </cell>
        </row>
        <row r="12">
          <cell r="C12">
            <v>4</v>
          </cell>
        </row>
        <row r="13">
          <cell r="C13">
            <v>5</v>
          </cell>
        </row>
        <row r="14">
          <cell r="C14">
            <v>6</v>
          </cell>
        </row>
        <row r="15">
          <cell r="C15">
            <v>7</v>
          </cell>
        </row>
        <row r="16">
          <cell r="C16">
            <v>8</v>
          </cell>
        </row>
        <row r="17">
          <cell r="C17">
            <v>9</v>
          </cell>
        </row>
        <row r="18">
          <cell r="C18">
            <v>10</v>
          </cell>
        </row>
        <row r="19">
          <cell r="C19">
            <v>11</v>
          </cell>
        </row>
        <row r="20">
          <cell r="C20">
            <v>12</v>
          </cell>
        </row>
        <row r="22">
          <cell r="B22" t="str">
            <v>Actual</v>
          </cell>
        </row>
        <row r="23">
          <cell r="B23" t="str">
            <v>Estimation</v>
          </cell>
        </row>
        <row r="24">
          <cell r="B24" t="str">
            <v>Forecast</v>
          </cell>
        </row>
        <row r="25">
          <cell r="B25" t="str">
            <v>Budget</v>
          </cell>
        </row>
        <row r="26">
          <cell r="B26" t="str">
            <v>MTP 1</v>
          </cell>
        </row>
        <row r="27">
          <cell r="B27" t="str">
            <v>MTP 2</v>
          </cell>
        </row>
        <row r="28">
          <cell r="B28" t="str">
            <v>SP 1</v>
          </cell>
        </row>
        <row r="29">
          <cell r="B29" t="str">
            <v>SP 2</v>
          </cell>
        </row>
        <row r="30">
          <cell r="B30" t="str">
            <v>SP 3</v>
          </cell>
        </row>
        <row r="31">
          <cell r="B31" t="str">
            <v>SP 4</v>
          </cell>
        </row>
        <row r="32">
          <cell r="B32" t="str">
            <v>SP 5</v>
          </cell>
        </row>
        <row r="33">
          <cell r="B33" t="str">
            <v>SP 6</v>
          </cell>
        </row>
        <row r="34">
          <cell r="B34" t="str">
            <v>OBL</v>
          </cell>
        </row>
        <row r="58">
          <cell r="B58">
            <v>0</v>
          </cell>
        </row>
        <row r="59">
          <cell r="B59">
            <v>20</v>
          </cell>
        </row>
        <row r="60">
          <cell r="B60">
            <v>27</v>
          </cell>
        </row>
        <row r="61">
          <cell r="B61">
            <v>29</v>
          </cell>
        </row>
        <row r="62">
          <cell r="B62">
            <v>25</v>
          </cell>
        </row>
        <row r="63">
          <cell r="B63">
            <v>10</v>
          </cell>
        </row>
        <row r="64">
          <cell r="B64">
            <v>26</v>
          </cell>
        </row>
        <row r="65">
          <cell r="B65">
            <v>11</v>
          </cell>
        </row>
        <row r="66">
          <cell r="B66">
            <v>90</v>
          </cell>
        </row>
      </sheetData>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ü"/>
      <sheetName val="Beschreibung"/>
      <sheetName val="DUmsatz"/>
      <sheetName val="Umsatz"/>
      <sheetName val="DKBeist"/>
      <sheetName val="Kosten"/>
      <sheetName val="Einmaliges"/>
      <sheetName val="AV"/>
      <sheetName val="AfA"/>
      <sheetName val="UV"/>
      <sheetName val="Bewertung"/>
      <sheetName val="Grafiken"/>
      <sheetName val="Sensitivität"/>
      <sheetName val="Szenarioanalyse"/>
      <sheetName val="Zusammenfassung"/>
      <sheetName val="Drucken"/>
      <sheetName val="Benutzerhandbuch"/>
      <sheetName val="control"/>
      <sheetName val="translation"/>
      <sheetName val="#BEZUG"/>
      <sheetName val="Personalplan PF  ParPas"/>
    </sheetNames>
    <sheetDataSet>
      <sheetData sheetId="0" refreshError="1">
        <row r="3">
          <cell r="S3" t="b">
            <v>0</v>
          </cell>
        </row>
        <row r="28">
          <cell r="H28">
            <v>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47-Einlass"/>
      <sheetName val="M47-Auslass"/>
      <sheetName val="M57-Einlass"/>
      <sheetName val="M57-Auslass"/>
      <sheetName val="Summe"/>
    </sheetNames>
    <sheetDataSet>
      <sheetData sheetId="0"/>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amtpreisblatt"/>
      <sheetName val="VPZ-aktuell"/>
      <sheetName val="VGL-Index"/>
      <sheetName val="VGL1-MC"/>
      <sheetName val="VGL2-Fix"/>
      <sheetName val="VGL3-Gantries"/>
      <sheetName val="VGL4-add.compo"/>
      <sheetName val="VGL5-PM"/>
      <sheetName val="VGL6-Install"/>
      <sheetName val="vgl.gantry"/>
    </sheetNames>
    <sheetDataSet>
      <sheetData sheetId="0"/>
      <sheetData sheetId="1" refreshError="1">
        <row r="2">
          <cell r="B2">
            <v>1.95583</v>
          </cell>
        </row>
        <row r="5">
          <cell r="B5">
            <v>1.3937259599999998</v>
          </cell>
        </row>
      </sheetData>
      <sheetData sheetId="2"/>
      <sheetData sheetId="3"/>
      <sheetData sheetId="4"/>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S"/>
      <sheetName val="EZ"/>
      <sheetName val="EZ Monat"/>
      <sheetName val="IST TKT"/>
      <sheetName val="Budget GJ 11-12"/>
      <sheetName val="MTP GJ 12-13"/>
      <sheetName val="MTP GJ 13-14"/>
      <sheetName val="MTP GJ 14-15"/>
      <sheetName val="EWK-Basis Tabelle"/>
      <sheetName val="EL"/>
      <sheetName val="PH"/>
      <sheetName val="PSTM"/>
      <sheetName val="PME"/>
      <sheetName val="AFA"/>
      <sheetName val="Aktivierung"/>
      <sheetName val="Lizenzmodell"/>
    </sheetNames>
    <sheetDataSet>
      <sheetData sheetId="0">
        <row r="26">
          <cell r="A26">
            <v>530</v>
          </cell>
          <cell r="B26" t="str">
            <v>Herstellkosten des Umsatzes</v>
          </cell>
          <cell r="E26">
            <v>1063.4547977759996</v>
          </cell>
          <cell r="F26">
            <v>66.20297871599999</v>
          </cell>
          <cell r="G26">
            <v>82.679399375999992</v>
          </cell>
          <cell r="H26">
            <v>41.826541679999977</v>
          </cell>
          <cell r="I26">
            <v>77.479930163999938</v>
          </cell>
          <cell r="J26">
            <v>91.855028496000017</v>
          </cell>
          <cell r="K26">
            <v>97.430486999999943</v>
          </cell>
          <cell r="L26">
            <v>115.34254619999996</v>
          </cell>
          <cell r="M26">
            <v>97.42712464799996</v>
          </cell>
          <cell r="N26">
            <v>117.07944931199995</v>
          </cell>
          <cell r="O26">
            <v>76.20468618000001</v>
          </cell>
          <cell r="P26">
            <v>100.09546948799996</v>
          </cell>
          <cell r="Q26">
            <v>99.831156515999993</v>
          </cell>
        </row>
        <row r="27">
          <cell r="A27">
            <v>11</v>
          </cell>
          <cell r="C27" t="str">
            <v>Abschreibungen - HK</v>
          </cell>
          <cell r="E27">
            <v>0</v>
          </cell>
        </row>
        <row r="28">
          <cell r="A28">
            <v>12</v>
          </cell>
          <cell r="C28" t="str">
            <v>Bestandsveränderungen</v>
          </cell>
          <cell r="E28">
            <v>0</v>
          </cell>
        </row>
        <row r="29">
          <cell r="A29">
            <v>271</v>
          </cell>
          <cell r="C29" t="str">
            <v>Bestandskorrektur</v>
          </cell>
          <cell r="E29">
            <v>0</v>
          </cell>
        </row>
        <row r="30">
          <cell r="A30">
            <v>158</v>
          </cell>
          <cell r="C30" t="str">
            <v>DM TP-/KP-Diff. Umsatz (nur Presta)</v>
          </cell>
          <cell r="E30">
            <v>0</v>
          </cell>
        </row>
        <row r="31">
          <cell r="A31">
            <v>159</v>
          </cell>
          <cell r="C31" t="str">
            <v>DC TP-/KP-Diff. Umsatz (nur Presta)</v>
          </cell>
          <cell r="E31">
            <v>0</v>
          </cell>
        </row>
        <row r="32">
          <cell r="A32">
            <v>13</v>
          </cell>
          <cell r="C32" t="str">
            <v>Andere aktivierte Eigenleistung</v>
          </cell>
          <cell r="E32">
            <v>0</v>
          </cell>
        </row>
        <row r="33">
          <cell r="A33">
            <v>534</v>
          </cell>
          <cell r="C33" t="str">
            <v>Material / Fremdleistung - Produktion</v>
          </cell>
          <cell r="E33">
            <v>0</v>
          </cell>
          <cell r="F33">
            <v>0</v>
          </cell>
          <cell r="G33">
            <v>0</v>
          </cell>
          <cell r="H33">
            <v>0</v>
          </cell>
          <cell r="I33">
            <v>0</v>
          </cell>
          <cell r="J33">
            <v>0</v>
          </cell>
          <cell r="K33">
            <v>0</v>
          </cell>
          <cell r="L33">
            <v>0</v>
          </cell>
          <cell r="M33">
            <v>0</v>
          </cell>
          <cell r="N33">
            <v>0</v>
          </cell>
          <cell r="O33">
            <v>0</v>
          </cell>
          <cell r="P33">
            <v>0</v>
          </cell>
          <cell r="Q33">
            <v>0</v>
          </cell>
        </row>
        <row r="34">
          <cell r="A34">
            <v>6</v>
          </cell>
          <cell r="D34" t="str">
            <v>Materialaufwand</v>
          </cell>
          <cell r="E34">
            <v>0</v>
          </cell>
        </row>
        <row r="35">
          <cell r="A35">
            <v>9</v>
          </cell>
          <cell r="D35" t="str">
            <v>Materialzukauf von DM innerhalb Presta AG</v>
          </cell>
          <cell r="E35">
            <v>0</v>
          </cell>
        </row>
        <row r="36">
          <cell r="A36">
            <v>14</v>
          </cell>
          <cell r="D36" t="str">
            <v>Fremdleistung Produktion (ohne Leihkräfte)</v>
          </cell>
          <cell r="E36">
            <v>0</v>
          </cell>
        </row>
        <row r="37">
          <cell r="A37">
            <v>251</v>
          </cell>
          <cell r="D37" t="str">
            <v>Eingangsfrachten (externer &amp; IC Zukauf)</v>
          </cell>
          <cell r="E37">
            <v>0</v>
          </cell>
        </row>
        <row r="38">
          <cell r="A38">
            <v>253</v>
          </cell>
          <cell r="D38" t="str">
            <v>Importzoll</v>
          </cell>
          <cell r="E38">
            <v>0</v>
          </cell>
        </row>
        <row r="39">
          <cell r="A39">
            <v>254</v>
          </cell>
          <cell r="D39" t="str">
            <v>Eingangsverpackung</v>
          </cell>
          <cell r="E39">
            <v>0</v>
          </cell>
        </row>
        <row r="40">
          <cell r="A40">
            <v>255</v>
          </cell>
          <cell r="D40" t="str">
            <v>Derivate Import/Einkauf</v>
          </cell>
          <cell r="E40">
            <v>0</v>
          </cell>
        </row>
        <row r="41">
          <cell r="A41">
            <v>270</v>
          </cell>
          <cell r="D41" t="str">
            <v>Materialkorrektur - Preisthemen Einkauf</v>
          </cell>
          <cell r="E41">
            <v>0</v>
          </cell>
        </row>
        <row r="42">
          <cell r="A42">
            <v>215</v>
          </cell>
          <cell r="D42" t="str">
            <v>Materialkorrektur - Sonstige</v>
          </cell>
          <cell r="E42">
            <v>0</v>
          </cell>
        </row>
        <row r="43">
          <cell r="A43">
            <v>256</v>
          </cell>
          <cell r="D43" t="str">
            <v>Zwischenergebniseliminierung in Vorräten</v>
          </cell>
          <cell r="E43">
            <v>0</v>
          </cell>
        </row>
        <row r="44">
          <cell r="A44">
            <v>104</v>
          </cell>
          <cell r="D44" t="str">
            <v>DM TP-/KP-Diff. Material (nur Presta)</v>
          </cell>
          <cell r="E44">
            <v>0</v>
          </cell>
        </row>
        <row r="45">
          <cell r="A45">
            <v>105</v>
          </cell>
          <cell r="D45" t="str">
            <v>DC TP-/KP-Diff. Material (nur Presta)</v>
          </cell>
          <cell r="E45">
            <v>0</v>
          </cell>
        </row>
        <row r="46">
          <cell r="A46">
            <v>18</v>
          </cell>
          <cell r="D46" t="str">
            <v>Werkzeugkosten - Material und FL Dritte</v>
          </cell>
          <cell r="E46">
            <v>0</v>
          </cell>
        </row>
        <row r="47">
          <cell r="A47">
            <v>19</v>
          </cell>
          <cell r="D47" t="str">
            <v xml:space="preserve">Werkzeugkosten - Material und FL Gruppe </v>
          </cell>
          <cell r="E47">
            <v>0</v>
          </cell>
        </row>
        <row r="48">
          <cell r="A48">
            <v>24</v>
          </cell>
          <cell r="C48" t="str">
            <v>Sonderkosten</v>
          </cell>
          <cell r="E48">
            <v>0</v>
          </cell>
        </row>
        <row r="49">
          <cell r="A49">
            <v>15</v>
          </cell>
          <cell r="C49" t="str">
            <v>Aufwendungen für Nebenerlöse</v>
          </cell>
          <cell r="E49">
            <v>0</v>
          </cell>
        </row>
        <row r="50">
          <cell r="A50">
            <v>531</v>
          </cell>
          <cell r="C50" t="str">
            <v>Personalkosten - HK</v>
          </cell>
          <cell r="E50">
            <v>0</v>
          </cell>
          <cell r="F50">
            <v>0</v>
          </cell>
          <cell r="G50">
            <v>0</v>
          </cell>
          <cell r="H50">
            <v>0</v>
          </cell>
          <cell r="I50">
            <v>0</v>
          </cell>
          <cell r="J50">
            <v>0</v>
          </cell>
          <cell r="K50">
            <v>0</v>
          </cell>
          <cell r="L50">
            <v>0</v>
          </cell>
          <cell r="M50">
            <v>0</v>
          </cell>
          <cell r="N50">
            <v>0</v>
          </cell>
          <cell r="O50">
            <v>0</v>
          </cell>
          <cell r="P50">
            <v>0</v>
          </cell>
          <cell r="Q50">
            <v>0</v>
          </cell>
        </row>
        <row r="51">
          <cell r="A51">
            <v>16</v>
          </cell>
          <cell r="D51" t="str">
            <v>Personalaufwand</v>
          </cell>
          <cell r="E51">
            <v>0</v>
          </cell>
        </row>
        <row r="52">
          <cell r="A52">
            <v>257</v>
          </cell>
          <cell r="D52" t="str">
            <v>Abgrenzungen und Rückstellungen</v>
          </cell>
          <cell r="E52">
            <v>0</v>
          </cell>
        </row>
        <row r="53">
          <cell r="A53">
            <v>17</v>
          </cell>
          <cell r="D53" t="str">
            <v>Leihkräfte</v>
          </cell>
          <cell r="E53">
            <v>0</v>
          </cell>
        </row>
        <row r="54">
          <cell r="A54">
            <v>532</v>
          </cell>
          <cell r="C54" t="str">
            <v>Gemeinkosten - HK</v>
          </cell>
          <cell r="E54">
            <v>0</v>
          </cell>
          <cell r="F54">
            <v>0</v>
          </cell>
          <cell r="G54">
            <v>0</v>
          </cell>
          <cell r="H54">
            <v>0</v>
          </cell>
          <cell r="I54">
            <v>0</v>
          </cell>
          <cell r="J54">
            <v>0</v>
          </cell>
          <cell r="K54">
            <v>0</v>
          </cell>
          <cell r="L54">
            <v>0</v>
          </cell>
          <cell r="M54">
            <v>0</v>
          </cell>
          <cell r="N54">
            <v>0</v>
          </cell>
          <cell r="O54">
            <v>0</v>
          </cell>
          <cell r="P54">
            <v>0</v>
          </cell>
          <cell r="Q54">
            <v>0</v>
          </cell>
        </row>
        <row r="55">
          <cell r="A55">
            <v>25</v>
          </cell>
          <cell r="D55" t="str">
            <v xml:space="preserve">Div. Personalkosten </v>
          </cell>
          <cell r="E55">
            <v>0</v>
          </cell>
        </row>
        <row r="56">
          <cell r="A56">
            <v>26</v>
          </cell>
          <cell r="D56" t="str">
            <v>Hilfs- und Betriebsmaterial</v>
          </cell>
          <cell r="E56">
            <v>0</v>
          </cell>
        </row>
        <row r="57">
          <cell r="A57">
            <v>27</v>
          </cell>
          <cell r="D57" t="str">
            <v>Energie</v>
          </cell>
          <cell r="E57">
            <v>0</v>
          </cell>
        </row>
        <row r="58">
          <cell r="A58">
            <v>28</v>
          </cell>
          <cell r="D58" t="str">
            <v>Mieten</v>
          </cell>
          <cell r="E58">
            <v>0</v>
          </cell>
        </row>
        <row r="59">
          <cell r="A59">
            <v>221</v>
          </cell>
          <cell r="D59" t="str">
            <v>Anschaffungen</v>
          </cell>
          <cell r="E59">
            <v>0</v>
          </cell>
        </row>
        <row r="60">
          <cell r="A60">
            <v>29</v>
          </cell>
          <cell r="D60" t="str">
            <v>Reparaturen und Instandhaltung</v>
          </cell>
          <cell r="E60">
            <v>0</v>
          </cell>
        </row>
        <row r="61">
          <cell r="A61">
            <v>31</v>
          </cell>
          <cell r="D61" t="str">
            <v>Repräsentation und Reisespesen</v>
          </cell>
          <cell r="E61">
            <v>0</v>
          </cell>
        </row>
        <row r="62">
          <cell r="A62">
            <v>222</v>
          </cell>
          <cell r="D62" t="str">
            <v>Beratungsaufwendungen und externe Dienstleistungen</v>
          </cell>
          <cell r="E62">
            <v>0</v>
          </cell>
        </row>
        <row r="63">
          <cell r="A63">
            <v>258</v>
          </cell>
          <cell r="D63" t="str">
            <v>Steuern und Versicherung</v>
          </cell>
          <cell r="E63">
            <v>0</v>
          </cell>
        </row>
        <row r="64">
          <cell r="A64">
            <v>33</v>
          </cell>
          <cell r="D64" t="str">
            <v>Allgemeine Kosten</v>
          </cell>
          <cell r="E64">
            <v>0</v>
          </cell>
        </row>
        <row r="65">
          <cell r="A65">
            <v>223</v>
          </cell>
          <cell r="D65" t="str">
            <v>Abgrenzungen und Rückstellungen</v>
          </cell>
          <cell r="E65">
            <v>0</v>
          </cell>
        </row>
        <row r="66">
          <cell r="A66">
            <v>533</v>
          </cell>
          <cell r="C66" t="str">
            <v>Umlage Zentrale Dienste - HK</v>
          </cell>
          <cell r="E66">
            <v>0</v>
          </cell>
          <cell r="F66">
            <v>0</v>
          </cell>
          <cell r="G66">
            <v>0</v>
          </cell>
          <cell r="H66">
            <v>0</v>
          </cell>
          <cell r="I66">
            <v>0</v>
          </cell>
          <cell r="J66">
            <v>0</v>
          </cell>
          <cell r="K66">
            <v>0</v>
          </cell>
          <cell r="L66">
            <v>0</v>
          </cell>
          <cell r="M66">
            <v>0</v>
          </cell>
          <cell r="N66">
            <v>0</v>
          </cell>
          <cell r="O66">
            <v>0</v>
          </cell>
          <cell r="P66">
            <v>0</v>
          </cell>
          <cell r="Q66">
            <v>0</v>
          </cell>
        </row>
        <row r="67">
          <cell r="A67">
            <v>34</v>
          </cell>
          <cell r="D67" t="str">
            <v xml:space="preserve">Geschäftsbereiche </v>
          </cell>
          <cell r="E67">
            <v>0</v>
          </cell>
        </row>
        <row r="68">
          <cell r="A68">
            <v>72</v>
          </cell>
          <cell r="D68" t="str">
            <v>Werkzeugbau</v>
          </cell>
          <cell r="E68">
            <v>0</v>
          </cell>
        </row>
        <row r="69">
          <cell r="A69">
            <v>73</v>
          </cell>
          <cell r="D69" t="str">
            <v>Hilfsbetriebe</v>
          </cell>
          <cell r="E69">
            <v>0</v>
          </cell>
        </row>
        <row r="70">
          <cell r="A70">
            <v>74</v>
          </cell>
          <cell r="D70" t="str">
            <v>Qualität &amp; Geschäftsprozesse</v>
          </cell>
          <cell r="E70">
            <v>0</v>
          </cell>
        </row>
        <row r="71">
          <cell r="A71">
            <v>75</v>
          </cell>
          <cell r="D71" t="str">
            <v>Logistik</v>
          </cell>
          <cell r="E71">
            <v>0</v>
          </cell>
        </row>
        <row r="72">
          <cell r="A72">
            <v>224</v>
          </cell>
          <cell r="D72" t="str">
            <v>Manufacturing Support inkl. Fertigungsplanung</v>
          </cell>
          <cell r="E72">
            <v>0</v>
          </cell>
        </row>
        <row r="73">
          <cell r="A73">
            <v>225</v>
          </cell>
          <cell r="C73" t="str">
            <v>Drohverlustrückstellungen (Veränderung)</v>
          </cell>
          <cell r="E73">
            <v>3722.0917922159997</v>
          </cell>
          <cell r="F73">
            <v>231.71042550599998</v>
          </cell>
          <cell r="G73">
            <v>289.37789781599997</v>
          </cell>
          <cell r="H73">
            <v>146.39289587999997</v>
          </cell>
          <cell r="I73">
            <v>271.1797555739999</v>
          </cell>
          <cell r="J73">
            <v>321.49259973600005</v>
          </cell>
          <cell r="K73">
            <v>341.0067044999999</v>
          </cell>
          <cell r="L73">
            <v>403.69891169999994</v>
          </cell>
          <cell r="M73">
            <v>340.99493626799989</v>
          </cell>
          <cell r="N73">
            <v>409.77807259199994</v>
          </cell>
          <cell r="O73">
            <v>266.71640163000001</v>
          </cell>
          <cell r="P73">
            <v>350.33414320799994</v>
          </cell>
          <cell r="Q73">
            <v>349.40904780599999</v>
          </cell>
        </row>
        <row r="74">
          <cell r="A74">
            <v>226</v>
          </cell>
          <cell r="C74" t="str">
            <v>Garantie &amp; Kulanz Aufwendungen</v>
          </cell>
          <cell r="E74">
            <v>-2658.6369944399999</v>
          </cell>
          <cell r="F74">
            <v>-165.50744678999999</v>
          </cell>
          <cell r="G74">
            <v>-206.69849843999998</v>
          </cell>
          <cell r="H74">
            <v>-104.56635419999999</v>
          </cell>
          <cell r="I74">
            <v>-193.69982540999996</v>
          </cell>
          <cell r="J74">
            <v>-229.63757124000003</v>
          </cell>
          <cell r="K74">
            <v>-243.57621749999996</v>
          </cell>
          <cell r="L74">
            <v>-288.35636549999998</v>
          </cell>
          <cell r="M74">
            <v>-243.56781161999993</v>
          </cell>
          <cell r="N74">
            <v>-292.69862327999999</v>
          </cell>
          <cell r="O74">
            <v>-190.51171545</v>
          </cell>
          <cell r="P74">
            <v>-250.23867371999998</v>
          </cell>
          <cell r="Q74">
            <v>-249.57789129</v>
          </cell>
        </row>
        <row r="75">
          <cell r="A75">
            <v>200</v>
          </cell>
          <cell r="C75" t="str">
            <v>Verrechnung globale Funktionen - HK</v>
          </cell>
          <cell r="E75">
            <v>0</v>
          </cell>
        </row>
        <row r="76">
          <cell r="A76">
            <v>500</v>
          </cell>
        </row>
        <row r="77">
          <cell r="A77">
            <v>540</v>
          </cell>
          <cell r="B77" t="str">
            <v>Vertriebskosten</v>
          </cell>
          <cell r="E77">
            <v>-655.29155567671842</v>
          </cell>
          <cell r="F77">
            <v>-54.607629639726539</v>
          </cell>
          <cell r="G77">
            <v>-54.607629639726539</v>
          </cell>
          <cell r="H77">
            <v>-54.607629639726539</v>
          </cell>
          <cell r="I77">
            <v>-54.607629639726539</v>
          </cell>
          <cell r="J77">
            <v>-54.607629639726539</v>
          </cell>
          <cell r="K77">
            <v>-54.607629639726539</v>
          </cell>
          <cell r="L77">
            <v>-54.607629639726539</v>
          </cell>
          <cell r="M77">
            <v>-54.607629639726539</v>
          </cell>
          <cell r="N77">
            <v>-54.607629639726539</v>
          </cell>
          <cell r="O77">
            <v>-54.607629639726539</v>
          </cell>
          <cell r="P77">
            <v>-54.607629639726539</v>
          </cell>
          <cell r="Q77">
            <v>-54.607629639726539</v>
          </cell>
        </row>
        <row r="78">
          <cell r="A78">
            <v>35</v>
          </cell>
          <cell r="C78" t="str">
            <v>Abschreibungen - VT</v>
          </cell>
          <cell r="E78">
            <v>0</v>
          </cell>
        </row>
        <row r="79">
          <cell r="A79">
            <v>541</v>
          </cell>
          <cell r="C79" t="str">
            <v>Personalkosten - VT</v>
          </cell>
          <cell r="E79">
            <v>0</v>
          </cell>
          <cell r="F79">
            <v>0</v>
          </cell>
          <cell r="G79">
            <v>0</v>
          </cell>
          <cell r="H79">
            <v>0</v>
          </cell>
          <cell r="I79">
            <v>0</v>
          </cell>
          <cell r="J79">
            <v>0</v>
          </cell>
          <cell r="K79">
            <v>0</v>
          </cell>
          <cell r="L79">
            <v>0</v>
          </cell>
          <cell r="M79">
            <v>0</v>
          </cell>
          <cell r="N79">
            <v>0</v>
          </cell>
          <cell r="O79">
            <v>0</v>
          </cell>
          <cell r="P79">
            <v>0</v>
          </cell>
          <cell r="Q79">
            <v>0</v>
          </cell>
        </row>
        <row r="80">
          <cell r="A80">
            <v>36</v>
          </cell>
          <cell r="D80" t="str">
            <v>Personalaufwand</v>
          </cell>
          <cell r="E80">
            <v>0</v>
          </cell>
        </row>
        <row r="81">
          <cell r="A81">
            <v>259</v>
          </cell>
          <cell r="D81" t="str">
            <v>Abgrenzungen und Rückstellungen</v>
          </cell>
          <cell r="E81">
            <v>0</v>
          </cell>
        </row>
        <row r="82">
          <cell r="A82">
            <v>37</v>
          </cell>
          <cell r="D82" t="str">
            <v>Leihkräfte</v>
          </cell>
          <cell r="E82">
            <v>0</v>
          </cell>
        </row>
        <row r="83">
          <cell r="A83">
            <v>542</v>
          </cell>
          <cell r="C83" t="str">
            <v>Gemeinkosten - VT</v>
          </cell>
          <cell r="E83">
            <v>0</v>
          </cell>
          <cell r="F83">
            <v>0</v>
          </cell>
          <cell r="G83">
            <v>0</v>
          </cell>
          <cell r="H83">
            <v>0</v>
          </cell>
          <cell r="I83">
            <v>0</v>
          </cell>
          <cell r="J83">
            <v>0</v>
          </cell>
          <cell r="K83">
            <v>0</v>
          </cell>
          <cell r="L83">
            <v>0</v>
          </cell>
          <cell r="M83">
            <v>0</v>
          </cell>
          <cell r="N83">
            <v>0</v>
          </cell>
          <cell r="O83">
            <v>0</v>
          </cell>
          <cell r="P83">
            <v>0</v>
          </cell>
          <cell r="Q83">
            <v>0</v>
          </cell>
        </row>
        <row r="84">
          <cell r="A84">
            <v>38</v>
          </cell>
          <cell r="D84" t="str">
            <v xml:space="preserve">Div. Personalkosten </v>
          </cell>
          <cell r="E84">
            <v>0</v>
          </cell>
        </row>
        <row r="85">
          <cell r="A85">
            <v>39</v>
          </cell>
          <cell r="D85" t="str">
            <v>Hilfs- und Betriebsmaterial</v>
          </cell>
          <cell r="E85">
            <v>0</v>
          </cell>
        </row>
        <row r="86">
          <cell r="A86">
            <v>40</v>
          </cell>
          <cell r="D86" t="str">
            <v>Energie</v>
          </cell>
          <cell r="E86">
            <v>0</v>
          </cell>
        </row>
        <row r="87">
          <cell r="A87">
            <v>41</v>
          </cell>
          <cell r="D87" t="str">
            <v>Mieten</v>
          </cell>
          <cell r="E87">
            <v>0</v>
          </cell>
        </row>
        <row r="88">
          <cell r="A88">
            <v>227</v>
          </cell>
          <cell r="D88" t="str">
            <v>Anschaffungen</v>
          </cell>
          <cell r="E88">
            <v>0</v>
          </cell>
        </row>
        <row r="89">
          <cell r="A89">
            <v>42</v>
          </cell>
          <cell r="D89" t="str">
            <v>Reparaturen und Instandhaltung</v>
          </cell>
          <cell r="E89">
            <v>0</v>
          </cell>
        </row>
        <row r="90">
          <cell r="A90">
            <v>44</v>
          </cell>
          <cell r="D90" t="str">
            <v>Repräsentation und Reisespesen</v>
          </cell>
          <cell r="E90">
            <v>0</v>
          </cell>
        </row>
        <row r="91">
          <cell r="A91">
            <v>228</v>
          </cell>
          <cell r="D91" t="str">
            <v>Beratungsaufwendungen und externe Dienstleistungen</v>
          </cell>
          <cell r="E91">
            <v>0</v>
          </cell>
        </row>
        <row r="92">
          <cell r="A92">
            <v>260</v>
          </cell>
          <cell r="D92" t="str">
            <v>Steuern und Versicherung</v>
          </cell>
          <cell r="E92">
            <v>0</v>
          </cell>
        </row>
        <row r="93">
          <cell r="A93">
            <v>46</v>
          </cell>
          <cell r="D93" t="str">
            <v>Allgemeine Kosten</v>
          </cell>
          <cell r="E93">
            <v>0</v>
          </cell>
        </row>
        <row r="94">
          <cell r="A94">
            <v>229</v>
          </cell>
          <cell r="D94" t="str">
            <v>Abgrenzungen und Rückstellungen</v>
          </cell>
          <cell r="E94">
            <v>0</v>
          </cell>
        </row>
        <row r="95">
          <cell r="A95">
            <v>49</v>
          </cell>
          <cell r="C95" t="str">
            <v>Umlage Zentrale Dienste - VT</v>
          </cell>
          <cell r="E95">
            <v>0</v>
          </cell>
        </row>
        <row r="96">
          <cell r="A96">
            <v>79</v>
          </cell>
          <cell r="C96" t="str">
            <v>Wertberichtigung in Forderungen</v>
          </cell>
          <cell r="E96">
            <v>0</v>
          </cell>
        </row>
        <row r="97">
          <cell r="A97">
            <v>47</v>
          </cell>
          <cell r="C97" t="str">
            <v>Erlösminderungen - Ausgangsfrachten</v>
          </cell>
          <cell r="E97">
            <v>0</v>
          </cell>
        </row>
        <row r="98">
          <cell r="A98">
            <v>261</v>
          </cell>
          <cell r="C98" t="str">
            <v>Erlösminderungen - Exportzoll</v>
          </cell>
          <cell r="E98">
            <v>0</v>
          </cell>
        </row>
        <row r="99">
          <cell r="A99">
            <v>252</v>
          </cell>
          <cell r="C99" t="str">
            <v>Erlösminderungen - Sonstige</v>
          </cell>
          <cell r="E99">
            <v>0</v>
          </cell>
        </row>
        <row r="100">
          <cell r="A100">
            <v>48</v>
          </cell>
          <cell r="C100" t="str">
            <v>Sonderfrachten</v>
          </cell>
          <cell r="E100">
            <v>0</v>
          </cell>
        </row>
        <row r="101">
          <cell r="A101">
            <v>262</v>
          </cell>
          <cell r="C101" t="str">
            <v>Ausgangsverpackung</v>
          </cell>
          <cell r="E101">
            <v>0</v>
          </cell>
        </row>
        <row r="102">
          <cell r="A102">
            <v>201</v>
          </cell>
          <cell r="C102" t="str">
            <v>Verrechnung globale Funktionen - VT</v>
          </cell>
          <cell r="E102">
            <v>-655.29155567671842</v>
          </cell>
          <cell r="F102">
            <v>-54.607629639726539</v>
          </cell>
          <cell r="G102">
            <v>-54.607629639726539</v>
          </cell>
          <cell r="H102">
            <v>-54.607629639726539</v>
          </cell>
          <cell r="I102">
            <v>-54.607629639726539</v>
          </cell>
          <cell r="J102">
            <v>-54.607629639726539</v>
          </cell>
          <cell r="K102">
            <v>-54.607629639726539</v>
          </cell>
          <cell r="L102">
            <v>-54.607629639726539</v>
          </cell>
          <cell r="M102">
            <v>-54.607629639726539</v>
          </cell>
          <cell r="N102">
            <v>-54.607629639726539</v>
          </cell>
          <cell r="O102">
            <v>-54.607629639726539</v>
          </cell>
          <cell r="P102">
            <v>-54.607629639726539</v>
          </cell>
          <cell r="Q102">
            <v>-54.607629639726539</v>
          </cell>
        </row>
        <row r="103">
          <cell r="A103">
            <v>500</v>
          </cell>
        </row>
        <row r="104">
          <cell r="A104">
            <v>550</v>
          </cell>
          <cell r="B104" t="str">
            <v>Allgemeine Verwaltungskosten</v>
          </cell>
          <cell r="E104">
            <v>0</v>
          </cell>
          <cell r="F104">
            <v>0</v>
          </cell>
          <cell r="G104">
            <v>0</v>
          </cell>
          <cell r="H104">
            <v>0</v>
          </cell>
          <cell r="I104">
            <v>0</v>
          </cell>
          <cell r="J104">
            <v>0</v>
          </cell>
          <cell r="K104">
            <v>0</v>
          </cell>
          <cell r="L104">
            <v>0</v>
          </cell>
          <cell r="M104">
            <v>0</v>
          </cell>
          <cell r="N104">
            <v>0</v>
          </cell>
          <cell r="O104">
            <v>0</v>
          </cell>
          <cell r="P104">
            <v>0</v>
          </cell>
          <cell r="Q104">
            <v>0</v>
          </cell>
        </row>
        <row r="105">
          <cell r="A105">
            <v>51</v>
          </cell>
          <cell r="C105" t="str">
            <v>Abschreibungen - VW</v>
          </cell>
          <cell r="E105">
            <v>0</v>
          </cell>
        </row>
        <row r="106">
          <cell r="A106">
            <v>551</v>
          </cell>
          <cell r="C106" t="str">
            <v>Personalkosten - VW</v>
          </cell>
          <cell r="E106">
            <v>0</v>
          </cell>
          <cell r="F106">
            <v>0</v>
          </cell>
          <cell r="G106">
            <v>0</v>
          </cell>
          <cell r="H106">
            <v>0</v>
          </cell>
          <cell r="I106">
            <v>0</v>
          </cell>
          <cell r="J106">
            <v>0</v>
          </cell>
          <cell r="K106">
            <v>0</v>
          </cell>
          <cell r="L106">
            <v>0</v>
          </cell>
          <cell r="M106">
            <v>0</v>
          </cell>
          <cell r="N106">
            <v>0</v>
          </cell>
          <cell r="O106">
            <v>0</v>
          </cell>
          <cell r="P106">
            <v>0</v>
          </cell>
          <cell r="Q106">
            <v>0</v>
          </cell>
        </row>
        <row r="107">
          <cell r="A107">
            <v>52</v>
          </cell>
          <cell r="D107" t="str">
            <v>Personalaufwand</v>
          </cell>
          <cell r="E107">
            <v>0</v>
          </cell>
        </row>
        <row r="108">
          <cell r="A108">
            <v>263</v>
          </cell>
          <cell r="D108" t="str">
            <v>Abgrenzungen und Rückstellungen</v>
          </cell>
          <cell r="E108">
            <v>0</v>
          </cell>
        </row>
        <row r="109">
          <cell r="A109">
            <v>53</v>
          </cell>
          <cell r="D109" t="str">
            <v>Leihkräfte</v>
          </cell>
          <cell r="E109">
            <v>0</v>
          </cell>
        </row>
        <row r="110">
          <cell r="A110">
            <v>552</v>
          </cell>
          <cell r="C110" t="str">
            <v>Gemeinkosten - VW</v>
          </cell>
          <cell r="E110">
            <v>0</v>
          </cell>
          <cell r="F110">
            <v>0</v>
          </cell>
          <cell r="G110">
            <v>0</v>
          </cell>
          <cell r="H110">
            <v>0</v>
          </cell>
          <cell r="I110">
            <v>0</v>
          </cell>
          <cell r="J110">
            <v>0</v>
          </cell>
          <cell r="K110">
            <v>0</v>
          </cell>
          <cell r="L110">
            <v>0</v>
          </cell>
          <cell r="M110">
            <v>0</v>
          </cell>
          <cell r="N110">
            <v>0</v>
          </cell>
          <cell r="O110">
            <v>0</v>
          </cell>
          <cell r="P110">
            <v>0</v>
          </cell>
          <cell r="Q110">
            <v>0</v>
          </cell>
        </row>
        <row r="111">
          <cell r="A111">
            <v>54</v>
          </cell>
          <cell r="D111" t="str">
            <v xml:space="preserve">Div. Personalkosten </v>
          </cell>
          <cell r="E111">
            <v>0</v>
          </cell>
        </row>
        <row r="112">
          <cell r="A112">
            <v>55</v>
          </cell>
          <cell r="D112" t="str">
            <v>Hilfs- und Betriebsmaterial</v>
          </cell>
          <cell r="E112">
            <v>0</v>
          </cell>
        </row>
        <row r="113">
          <cell r="A113">
            <v>56</v>
          </cell>
          <cell r="D113" t="str">
            <v>Energie</v>
          </cell>
          <cell r="E113">
            <v>0</v>
          </cell>
        </row>
        <row r="114">
          <cell r="A114">
            <v>57</v>
          </cell>
          <cell r="D114" t="str">
            <v>Mieten</v>
          </cell>
          <cell r="E114">
            <v>0</v>
          </cell>
        </row>
        <row r="115">
          <cell r="A115">
            <v>230</v>
          </cell>
          <cell r="D115" t="str">
            <v>Anschaffungen</v>
          </cell>
          <cell r="E115">
            <v>0</v>
          </cell>
        </row>
        <row r="116">
          <cell r="A116">
            <v>58</v>
          </cell>
          <cell r="D116" t="str">
            <v>Reparaturen und Instandhaltung</v>
          </cell>
          <cell r="E116">
            <v>0</v>
          </cell>
        </row>
        <row r="117">
          <cell r="A117">
            <v>60</v>
          </cell>
          <cell r="D117" t="str">
            <v>Repräsentation und Reisespesen</v>
          </cell>
          <cell r="E117">
            <v>0</v>
          </cell>
        </row>
        <row r="118">
          <cell r="A118">
            <v>231</v>
          </cell>
          <cell r="D118" t="str">
            <v>Beratungsaufwendungen und externe Dienstleistungen</v>
          </cell>
          <cell r="E118">
            <v>0</v>
          </cell>
        </row>
        <row r="119">
          <cell r="A119">
            <v>264</v>
          </cell>
          <cell r="D119" t="str">
            <v>Steuern und Versicherung</v>
          </cell>
          <cell r="E119">
            <v>0</v>
          </cell>
        </row>
        <row r="120">
          <cell r="A120">
            <v>62</v>
          </cell>
          <cell r="D120" t="str">
            <v>Allgemeine Kosten</v>
          </cell>
          <cell r="E120">
            <v>0</v>
          </cell>
        </row>
        <row r="121">
          <cell r="A121">
            <v>232</v>
          </cell>
          <cell r="D121" t="str">
            <v>Abgrenzungen und Rückstellungen</v>
          </cell>
          <cell r="E121">
            <v>0</v>
          </cell>
        </row>
        <row r="122">
          <cell r="A122">
            <v>63</v>
          </cell>
          <cell r="C122" t="str">
            <v>Umlage Zentrale Dienste - VW</v>
          </cell>
          <cell r="E122">
            <v>0</v>
          </cell>
        </row>
        <row r="123">
          <cell r="A123">
            <v>202</v>
          </cell>
          <cell r="C123" t="str">
            <v>Verrechnung globale Funktionen - VW</v>
          </cell>
          <cell r="E123">
            <v>0</v>
          </cell>
        </row>
        <row r="124">
          <cell r="A124">
            <v>100</v>
          </cell>
          <cell r="C124" t="str">
            <v>Konzernumlagen ThyssenKrupp</v>
          </cell>
          <cell r="E124">
            <v>0</v>
          </cell>
        </row>
        <row r="125">
          <cell r="A125">
            <v>103</v>
          </cell>
          <cell r="C125" t="str">
            <v>Statistische Buchungen innerhalb Presta Gruppe</v>
          </cell>
          <cell r="E125">
            <v>0</v>
          </cell>
        </row>
        <row r="126">
          <cell r="A126">
            <v>500</v>
          </cell>
        </row>
        <row r="127">
          <cell r="A127">
            <v>570</v>
          </cell>
          <cell r="B127" t="str">
            <v>Sonstige betriebliche Erträge</v>
          </cell>
          <cell r="E127">
            <v>0</v>
          </cell>
          <cell r="F127">
            <v>0</v>
          </cell>
          <cell r="G127">
            <v>0</v>
          </cell>
          <cell r="H127">
            <v>0</v>
          </cell>
          <cell r="I127">
            <v>0</v>
          </cell>
          <cell r="J127">
            <v>0</v>
          </cell>
          <cell r="K127">
            <v>0</v>
          </cell>
          <cell r="L127">
            <v>0</v>
          </cell>
          <cell r="M127">
            <v>0</v>
          </cell>
          <cell r="N127">
            <v>0</v>
          </cell>
          <cell r="O127">
            <v>0</v>
          </cell>
          <cell r="P127">
            <v>0</v>
          </cell>
          <cell r="Q127">
            <v>0</v>
          </cell>
        </row>
        <row r="128">
          <cell r="A128">
            <v>64</v>
          </cell>
          <cell r="C128" t="str">
            <v>Kursgewinne ungesicherte Bilanzpositionen</v>
          </cell>
          <cell r="E128">
            <v>0</v>
          </cell>
        </row>
        <row r="129">
          <cell r="A129">
            <v>125</v>
          </cell>
          <cell r="C129" t="str">
            <v>Restliche betriebliche Erträge</v>
          </cell>
          <cell r="E129">
            <v>0</v>
          </cell>
        </row>
        <row r="130">
          <cell r="A130">
            <v>571</v>
          </cell>
          <cell r="B130" t="str">
            <v>Sonstige betriebliche Aufwendungen</v>
          </cell>
          <cell r="E130">
            <v>0</v>
          </cell>
          <cell r="F130">
            <v>0</v>
          </cell>
          <cell r="G130">
            <v>0</v>
          </cell>
          <cell r="H130">
            <v>0</v>
          </cell>
          <cell r="I130">
            <v>0</v>
          </cell>
          <cell r="J130">
            <v>0</v>
          </cell>
          <cell r="K130">
            <v>0</v>
          </cell>
          <cell r="L130">
            <v>0</v>
          </cell>
          <cell r="M130">
            <v>0</v>
          </cell>
          <cell r="N130">
            <v>0</v>
          </cell>
          <cell r="O130">
            <v>0</v>
          </cell>
          <cell r="P130">
            <v>0</v>
          </cell>
          <cell r="Q130">
            <v>0</v>
          </cell>
        </row>
        <row r="131">
          <cell r="A131">
            <v>265</v>
          </cell>
          <cell r="C131" t="str">
            <v>Kursverluste ungesicherte Bilanzpositionen</v>
          </cell>
          <cell r="E131">
            <v>0</v>
          </cell>
        </row>
        <row r="132">
          <cell r="A132">
            <v>71</v>
          </cell>
          <cell r="C132" t="str">
            <v>Sonstige Steuern</v>
          </cell>
          <cell r="E132">
            <v>0</v>
          </cell>
        </row>
        <row r="133">
          <cell r="A133">
            <v>233</v>
          </cell>
          <cell r="C133" t="str">
            <v>Restliche betriebliche Aufwendungen</v>
          </cell>
          <cell r="E133">
            <v>0</v>
          </cell>
        </row>
        <row r="134">
          <cell r="A134">
            <v>500</v>
          </cell>
        </row>
        <row r="135">
          <cell r="A135">
            <v>560</v>
          </cell>
          <cell r="B135" t="str">
            <v>Entwicklungskosten brutto nach Aktivierung</v>
          </cell>
          <cell r="E135">
            <v>58022.485902461689</v>
          </cell>
          <cell r="F135">
            <v>6962.0425086795094</v>
          </cell>
          <cell r="G135">
            <v>7675.9534467461217</v>
          </cell>
          <cell r="H135">
            <v>5495.206416698371</v>
          </cell>
          <cell r="I135">
            <v>-5909.0864309111657</v>
          </cell>
          <cell r="J135">
            <v>1977.1362406806716</v>
          </cell>
          <cell r="K135">
            <v>6382.4645407516873</v>
          </cell>
          <cell r="L135">
            <v>6233.2210707970571</v>
          </cell>
          <cell r="M135">
            <v>5647.2245097789018</v>
          </cell>
          <cell r="N135">
            <v>6038.5391207449884</v>
          </cell>
          <cell r="O135">
            <v>5704.0828359976249</v>
          </cell>
          <cell r="P135">
            <v>5098.5838791172901</v>
          </cell>
          <cell r="Q135">
            <v>6717.1177633806401</v>
          </cell>
        </row>
        <row r="136">
          <cell r="A136">
            <v>567</v>
          </cell>
          <cell r="B136" t="str">
            <v>Entwicklungskosten netto (Info)</v>
          </cell>
          <cell r="E136">
            <v>68721.395535795018</v>
          </cell>
          <cell r="F136">
            <v>8000.0786197906218</v>
          </cell>
          <cell r="G136">
            <v>9078.9895578572323</v>
          </cell>
          <cell r="H136">
            <v>6241.4925278094815</v>
          </cell>
          <cell r="I136">
            <v>-4336.0503198000551</v>
          </cell>
          <cell r="J136">
            <v>3240.6723517917826</v>
          </cell>
          <cell r="K136">
            <v>6885.2506518627979</v>
          </cell>
          <cell r="L136">
            <v>7377.7571819081686</v>
          </cell>
          <cell r="M136">
            <v>6844.7606208900133</v>
          </cell>
          <cell r="N136">
            <v>6278.1852318560996</v>
          </cell>
          <cell r="O136">
            <v>5849.6189471087364</v>
          </cell>
          <cell r="P136">
            <v>6046.6199902284015</v>
          </cell>
          <cell r="Q136">
            <v>7214.0201744917504</v>
          </cell>
        </row>
        <row r="137">
          <cell r="A137">
            <v>568</v>
          </cell>
          <cell r="B137" t="str">
            <v>Eigenleistungen (Info)</v>
          </cell>
          <cell r="E137">
            <v>15999.433333333331</v>
          </cell>
          <cell r="F137">
            <v>1341.0361111111113</v>
          </cell>
          <cell r="G137">
            <v>1403.0361111111113</v>
          </cell>
          <cell r="H137">
            <v>1210.0361111111113</v>
          </cell>
          <cell r="I137">
            <v>1580.0361111111113</v>
          </cell>
          <cell r="J137">
            <v>1457.0361111111113</v>
          </cell>
          <cell r="K137">
            <v>1582.0361111111113</v>
          </cell>
          <cell r="L137">
            <v>1217.0361111111113</v>
          </cell>
          <cell r="M137">
            <v>1280.0361111111113</v>
          </cell>
          <cell r="N137">
            <v>1278.0361111111113</v>
          </cell>
          <cell r="O137">
            <v>1032.0361111111113</v>
          </cell>
          <cell r="P137">
            <v>1278.0361111111113</v>
          </cell>
          <cell r="Q137">
            <v>1341.0361111111113</v>
          </cell>
        </row>
        <row r="138">
          <cell r="A138">
            <v>217</v>
          </cell>
          <cell r="C138" t="str">
            <v>Abschreibungen - Entwicklung inkl. Fertigungsplanung</v>
          </cell>
          <cell r="E138">
            <v>0</v>
          </cell>
        </row>
        <row r="139">
          <cell r="A139">
            <v>561</v>
          </cell>
          <cell r="C139" t="str">
            <v>Personalkosten - Entwicklung inkl. Fertigungsplanung</v>
          </cell>
          <cell r="E139">
            <v>0</v>
          </cell>
          <cell r="F139">
            <v>0</v>
          </cell>
          <cell r="G139">
            <v>0</v>
          </cell>
          <cell r="H139">
            <v>0</v>
          </cell>
          <cell r="I139">
            <v>0</v>
          </cell>
          <cell r="J139">
            <v>0</v>
          </cell>
          <cell r="K139">
            <v>0</v>
          </cell>
          <cell r="L139">
            <v>0</v>
          </cell>
          <cell r="M139">
            <v>0</v>
          </cell>
          <cell r="N139">
            <v>0</v>
          </cell>
          <cell r="O139">
            <v>0</v>
          </cell>
          <cell r="P139">
            <v>0</v>
          </cell>
          <cell r="Q139">
            <v>0</v>
          </cell>
        </row>
        <row r="140">
          <cell r="A140">
            <v>203</v>
          </cell>
          <cell r="D140" t="str">
            <v>Personalkosten</v>
          </cell>
          <cell r="E140">
            <v>0</v>
          </cell>
        </row>
        <row r="141">
          <cell r="A141">
            <v>266</v>
          </cell>
          <cell r="D141" t="str">
            <v>Abgrenzungen und Rückstellungen</v>
          </cell>
          <cell r="E141">
            <v>0</v>
          </cell>
        </row>
        <row r="142">
          <cell r="A142">
            <v>205</v>
          </cell>
          <cell r="D142" t="str">
            <v>Leihkräfte</v>
          </cell>
          <cell r="E142">
            <v>0</v>
          </cell>
        </row>
        <row r="143">
          <cell r="A143">
            <v>234</v>
          </cell>
          <cell r="C143" t="str">
            <v>Umlage Geschäftsbereiche Entwicklung</v>
          </cell>
          <cell r="E143">
            <v>0</v>
          </cell>
        </row>
        <row r="144">
          <cell r="A144">
            <v>235</v>
          </cell>
          <cell r="C144" t="str">
            <v>Umlage Zentrale Dienste Patente</v>
          </cell>
          <cell r="E144">
            <v>0</v>
          </cell>
        </row>
        <row r="145">
          <cell r="A145">
            <v>562</v>
          </cell>
          <cell r="C145" t="str">
            <v>Gemeinkosten - Entwicklung inkl. Fertigungsplanung</v>
          </cell>
          <cell r="E145">
            <v>0</v>
          </cell>
          <cell r="F145">
            <v>0</v>
          </cell>
          <cell r="G145">
            <v>0</v>
          </cell>
          <cell r="H145">
            <v>0</v>
          </cell>
          <cell r="I145">
            <v>0</v>
          </cell>
          <cell r="J145">
            <v>0</v>
          </cell>
          <cell r="K145">
            <v>0</v>
          </cell>
          <cell r="L145">
            <v>0</v>
          </cell>
          <cell r="M145">
            <v>0</v>
          </cell>
          <cell r="N145">
            <v>0</v>
          </cell>
          <cell r="O145">
            <v>0</v>
          </cell>
          <cell r="P145">
            <v>0</v>
          </cell>
          <cell r="Q145">
            <v>0</v>
          </cell>
        </row>
        <row r="146">
          <cell r="A146">
            <v>236</v>
          </cell>
          <cell r="D146" t="str">
            <v xml:space="preserve">Div. Personalkosten </v>
          </cell>
          <cell r="E146">
            <v>0</v>
          </cell>
        </row>
        <row r="147">
          <cell r="A147">
            <v>237</v>
          </cell>
          <cell r="D147" t="str">
            <v>Hilfs- und Betriebsmaterial</v>
          </cell>
          <cell r="E147">
            <v>0</v>
          </cell>
        </row>
        <row r="148">
          <cell r="A148">
            <v>238</v>
          </cell>
          <cell r="D148" t="str">
            <v>Energie</v>
          </cell>
          <cell r="E148">
            <v>0</v>
          </cell>
        </row>
        <row r="149">
          <cell r="A149">
            <v>239</v>
          </cell>
          <cell r="D149" t="str">
            <v>Mieten</v>
          </cell>
          <cell r="E149">
            <v>0</v>
          </cell>
        </row>
        <row r="150">
          <cell r="A150">
            <v>240</v>
          </cell>
          <cell r="D150" t="str">
            <v>Anschaffungen</v>
          </cell>
          <cell r="E150">
            <v>0</v>
          </cell>
        </row>
        <row r="151">
          <cell r="A151">
            <v>241</v>
          </cell>
          <cell r="D151" t="str">
            <v>Reparaturen und Instandhaltung</v>
          </cell>
          <cell r="E151">
            <v>0</v>
          </cell>
        </row>
        <row r="152">
          <cell r="A152">
            <v>242</v>
          </cell>
          <cell r="D152" t="str">
            <v>Repräsentation und Reisespesen</v>
          </cell>
          <cell r="E152">
            <v>0</v>
          </cell>
        </row>
        <row r="153">
          <cell r="A153">
            <v>243</v>
          </cell>
          <cell r="D153" t="str">
            <v>Beratungsaufwendungen und externe Dienstleistungen</v>
          </cell>
          <cell r="E153">
            <v>0</v>
          </cell>
        </row>
        <row r="154">
          <cell r="A154">
            <v>267</v>
          </cell>
          <cell r="D154" t="str">
            <v>Steuern und Versicherung</v>
          </cell>
          <cell r="E154">
            <v>0</v>
          </cell>
        </row>
        <row r="155">
          <cell r="A155">
            <v>244</v>
          </cell>
          <cell r="D155" t="str">
            <v>Allgemeine Kosten</v>
          </cell>
          <cell r="E155">
            <v>0</v>
          </cell>
        </row>
        <row r="156">
          <cell r="A156">
            <v>245</v>
          </cell>
          <cell r="D156" t="str">
            <v>Abgrenzungen und Rückstellungen</v>
          </cell>
          <cell r="E156">
            <v>0</v>
          </cell>
        </row>
        <row r="157">
          <cell r="A157">
            <v>207</v>
          </cell>
          <cell r="C157" t="str">
            <v>Umlage auf Kostenstelle (Info)</v>
          </cell>
          <cell r="E157">
            <v>0</v>
          </cell>
        </row>
        <row r="158">
          <cell r="A158">
            <v>208</v>
          </cell>
          <cell r="C158" t="str">
            <v>Deckungsdifferenzen (Info)</v>
          </cell>
          <cell r="E158">
            <v>15999.433333333331</v>
          </cell>
          <cell r="F158">
            <v>1341.0361111111113</v>
          </cell>
          <cell r="G158">
            <v>1403.0361111111113</v>
          </cell>
          <cell r="H158">
            <v>1210.0361111111113</v>
          </cell>
          <cell r="I158">
            <v>1580.0361111111113</v>
          </cell>
          <cell r="J158">
            <v>1457.0361111111113</v>
          </cell>
          <cell r="K158">
            <v>1582.0361111111113</v>
          </cell>
          <cell r="L158">
            <v>1217.0361111111113</v>
          </cell>
          <cell r="M158">
            <v>1280.0361111111113</v>
          </cell>
          <cell r="N158">
            <v>1278.0361111111113</v>
          </cell>
          <cell r="O158">
            <v>1032.0361111111113</v>
          </cell>
          <cell r="P158">
            <v>1278.0361111111113</v>
          </cell>
          <cell r="Q158">
            <v>1341.0361111111113</v>
          </cell>
        </row>
        <row r="159">
          <cell r="A159">
            <v>209</v>
          </cell>
          <cell r="C159" t="str">
            <v>Sonstige Anpassungen in Eigenleistungen (Info)</v>
          </cell>
          <cell r="E159">
            <v>0</v>
          </cell>
        </row>
        <row r="160">
          <cell r="A160">
            <v>563</v>
          </cell>
          <cell r="C160" t="str">
            <v>Fremdleistung / Material - Entw.</v>
          </cell>
          <cell r="E160">
            <v>42932.74564431185</v>
          </cell>
          <cell r="F160">
            <v>5358.6938676445598</v>
          </cell>
          <cell r="G160">
            <v>6077.430812081775</v>
          </cell>
          <cell r="H160">
            <v>3876.8094570720427</v>
          </cell>
          <cell r="I160">
            <v>-1670.7519921146461</v>
          </cell>
          <cell r="J160">
            <v>710.65261875752765</v>
          </cell>
          <cell r="K160">
            <v>4516.4854943798991</v>
          </cell>
          <cell r="L160">
            <v>4044.6611091983141</v>
          </cell>
          <cell r="M160">
            <v>3804.9206147581467</v>
          </cell>
          <cell r="N160">
            <v>4568.9800064183983</v>
          </cell>
          <cell r="O160">
            <v>4159.9624080353124</v>
          </cell>
          <cell r="P160">
            <v>3936.2092728897992</v>
          </cell>
          <cell r="Q160">
            <v>3548.6919751907185</v>
          </cell>
        </row>
        <row r="161">
          <cell r="A161">
            <v>20</v>
          </cell>
          <cell r="D161" t="str">
            <v>Fremdleistung - Dritte (ohne Leihkräfte)</v>
          </cell>
          <cell r="E161">
            <v>11546.603333333331</v>
          </cell>
          <cell r="F161">
            <v>1921.0711111111107</v>
          </cell>
          <cell r="G161">
            <v>648.67111111111114</v>
          </cell>
          <cell r="H161">
            <v>517.32111111111112</v>
          </cell>
          <cell r="I161">
            <v>1306.2211111111112</v>
          </cell>
          <cell r="J161">
            <v>590.67111111111114</v>
          </cell>
          <cell r="K161">
            <v>853.17111111111114</v>
          </cell>
          <cell r="L161">
            <v>1172.721111111111</v>
          </cell>
          <cell r="M161">
            <v>462.77111111111117</v>
          </cell>
          <cell r="N161">
            <v>570.27111111111117</v>
          </cell>
          <cell r="O161">
            <v>805.52111111111105</v>
          </cell>
          <cell r="P161">
            <v>757.42111111111114</v>
          </cell>
          <cell r="Q161">
            <v>1940.7711111111109</v>
          </cell>
        </row>
        <row r="162">
          <cell r="A162">
            <v>210</v>
          </cell>
          <cell r="D162" t="str">
            <v>Fremdleistung - Gruppe</v>
          </cell>
          <cell r="E162">
            <v>29047.299453835658</v>
          </cell>
          <cell r="F162">
            <v>3242.7191851048783</v>
          </cell>
          <cell r="G162">
            <v>5233.8561295420932</v>
          </cell>
          <cell r="H162">
            <v>3164.5847745323604</v>
          </cell>
          <cell r="I162">
            <v>-3171.8766746543288</v>
          </cell>
          <cell r="J162">
            <v>-74.92206378215495</v>
          </cell>
          <cell r="K162">
            <v>3468.4108118402169</v>
          </cell>
          <cell r="L162">
            <v>2677.0364266586316</v>
          </cell>
          <cell r="M162">
            <v>3147.2459322184641</v>
          </cell>
          <cell r="N162">
            <v>3803.8053238787156</v>
          </cell>
          <cell r="O162">
            <v>3159.5377254956297</v>
          </cell>
          <cell r="P162">
            <v>2983.8845903501165</v>
          </cell>
          <cell r="Q162">
            <v>1413.0172926510359</v>
          </cell>
        </row>
        <row r="163">
          <cell r="A163">
            <v>21</v>
          </cell>
          <cell r="D163" t="str">
            <v>Komponentenentwicklung</v>
          </cell>
          <cell r="E163">
            <v>2338.8428571428572</v>
          </cell>
          <cell r="F163">
            <v>194.90357142857144</v>
          </cell>
          <cell r="G163">
            <v>194.90357142857144</v>
          </cell>
          <cell r="H163">
            <v>194.90357142857144</v>
          </cell>
          <cell r="I163">
            <v>194.90357142857144</v>
          </cell>
          <cell r="J163">
            <v>194.90357142857144</v>
          </cell>
          <cell r="K163">
            <v>194.90357142857144</v>
          </cell>
          <cell r="L163">
            <v>194.90357142857144</v>
          </cell>
          <cell r="M163">
            <v>194.90357142857144</v>
          </cell>
          <cell r="N163">
            <v>194.90357142857144</v>
          </cell>
          <cell r="O163">
            <v>194.90357142857144</v>
          </cell>
          <cell r="P163">
            <v>194.90357142857144</v>
          </cell>
          <cell r="Q163">
            <v>194.90357142857144</v>
          </cell>
        </row>
        <row r="164">
          <cell r="A164">
            <v>564</v>
          </cell>
          <cell r="C164" t="str">
            <v>Abgrenzungen - Entwicklung</v>
          </cell>
          <cell r="E164">
            <v>0</v>
          </cell>
          <cell r="F164">
            <v>0</v>
          </cell>
          <cell r="G164">
            <v>0</v>
          </cell>
          <cell r="H164">
            <v>0</v>
          </cell>
          <cell r="I164">
            <v>0</v>
          </cell>
          <cell r="J164">
            <v>0</v>
          </cell>
          <cell r="K164">
            <v>0</v>
          </cell>
          <cell r="L164">
            <v>0</v>
          </cell>
          <cell r="M164">
            <v>0</v>
          </cell>
          <cell r="N164">
            <v>0</v>
          </cell>
          <cell r="O164">
            <v>0</v>
          </cell>
          <cell r="P164">
            <v>0</v>
          </cell>
          <cell r="Q164">
            <v>0</v>
          </cell>
        </row>
        <row r="165">
          <cell r="A165">
            <v>218</v>
          </cell>
          <cell r="D165" t="str">
            <v>Abgrenzungen - Dritte</v>
          </cell>
          <cell r="E165">
            <v>0</v>
          </cell>
        </row>
        <row r="166">
          <cell r="A166">
            <v>246</v>
          </cell>
          <cell r="D166" t="str">
            <v>Abgrenzungen - Gruppe</v>
          </cell>
          <cell r="E166">
            <v>0</v>
          </cell>
        </row>
        <row r="167">
          <cell r="A167">
            <v>565</v>
          </cell>
          <cell r="C167" t="str">
            <v>Entwicklungsfaktura (Info)</v>
          </cell>
          <cell r="E167">
            <v>-5300.5236999999997</v>
          </cell>
          <cell r="F167">
            <v>-303</v>
          </cell>
          <cell r="G167">
            <v>0</v>
          </cell>
          <cell r="H167">
            <v>-463.75</v>
          </cell>
          <cell r="I167">
            <v>-7</v>
          </cell>
          <cell r="J167">
            <v>-193.5</v>
          </cell>
          <cell r="K167">
            <v>-1079.25</v>
          </cell>
          <cell r="L167">
            <v>-72.5</v>
          </cell>
          <cell r="M167">
            <v>-82.5</v>
          </cell>
          <cell r="N167">
            <v>-1038.3899999999999</v>
          </cell>
          <cell r="O167">
            <v>-886.5</v>
          </cell>
          <cell r="P167">
            <v>-330</v>
          </cell>
          <cell r="Q167">
            <v>-844.13369999999998</v>
          </cell>
        </row>
        <row r="168">
          <cell r="A168">
            <v>22</v>
          </cell>
          <cell r="D168" t="str">
            <v>Entwicklungsfaktura - Dritte (Info)</v>
          </cell>
          <cell r="E168">
            <v>-4325.5236999999997</v>
          </cell>
          <cell r="F168">
            <v>-303</v>
          </cell>
          <cell r="G168">
            <v>0</v>
          </cell>
          <cell r="H168">
            <v>-220</v>
          </cell>
          <cell r="I168">
            <v>-7</v>
          </cell>
          <cell r="J168">
            <v>-193.5</v>
          </cell>
          <cell r="K168">
            <v>-835.5</v>
          </cell>
          <cell r="L168">
            <v>-72.5</v>
          </cell>
          <cell r="M168">
            <v>-82.5</v>
          </cell>
          <cell r="N168">
            <v>-794.64</v>
          </cell>
          <cell r="O168">
            <v>-886.5</v>
          </cell>
          <cell r="P168">
            <v>-330</v>
          </cell>
          <cell r="Q168">
            <v>-600.38369999999998</v>
          </cell>
        </row>
        <row r="169">
          <cell r="A169">
            <v>120</v>
          </cell>
          <cell r="D169" t="str">
            <v>Entwicklungsfaktura - Gruppe (Info)</v>
          </cell>
          <cell r="E169">
            <v>-975</v>
          </cell>
          <cell r="F169">
            <v>0</v>
          </cell>
          <cell r="G169">
            <v>0</v>
          </cell>
          <cell r="H169">
            <v>-243.75</v>
          </cell>
          <cell r="I169">
            <v>0</v>
          </cell>
          <cell r="J169">
            <v>0</v>
          </cell>
          <cell r="K169">
            <v>-243.75</v>
          </cell>
          <cell r="L169">
            <v>0</v>
          </cell>
          <cell r="M169">
            <v>0</v>
          </cell>
          <cell r="N169">
            <v>-243.75</v>
          </cell>
          <cell r="O169">
            <v>0</v>
          </cell>
          <cell r="P169">
            <v>0</v>
          </cell>
          <cell r="Q169">
            <v>-243.75</v>
          </cell>
        </row>
        <row r="170">
          <cell r="A170">
            <v>566</v>
          </cell>
          <cell r="C170" t="str">
            <v>Aktivierung / Impairment</v>
          </cell>
          <cell r="E170">
            <v>15089.740258149852</v>
          </cell>
          <cell r="F170">
            <v>1603.3486410349501</v>
          </cell>
          <cell r="G170">
            <v>1598.5226346643467</v>
          </cell>
          <cell r="H170">
            <v>1618.3969596263282</v>
          </cell>
          <cell r="I170">
            <v>-4238.3344387965199</v>
          </cell>
          <cell r="J170">
            <v>1266.483621923144</v>
          </cell>
          <cell r="K170">
            <v>1865.9790463717877</v>
          </cell>
          <cell r="L170">
            <v>2188.559961598743</v>
          </cell>
          <cell r="M170">
            <v>1842.3038950207556</v>
          </cell>
          <cell r="N170">
            <v>1469.5591143265904</v>
          </cell>
          <cell r="O170">
            <v>1544.1204279623125</v>
          </cell>
          <cell r="P170">
            <v>1162.3746062274913</v>
          </cell>
          <cell r="Q170">
            <v>3168.4257881899211</v>
          </cell>
        </row>
        <row r="171">
          <cell r="A171">
            <v>216</v>
          </cell>
          <cell r="D171" t="str">
            <v>Aktivierung ins Anlagevermögen</v>
          </cell>
          <cell r="E171">
            <v>-3551.4581996346387</v>
          </cell>
          <cell r="F171">
            <v>-356.27180889131148</v>
          </cell>
          <cell r="G171">
            <v>-343.70144515120182</v>
          </cell>
          <cell r="H171">
            <v>-106.23662702125662</v>
          </cell>
          <cell r="I171">
            <v>-373.28778907609404</v>
          </cell>
          <cell r="J171">
            <v>-365.77623025578464</v>
          </cell>
          <cell r="K171">
            <v>-140.88177586594912</v>
          </cell>
          <cell r="L171">
            <v>-388.57917667458111</v>
          </cell>
          <cell r="M171">
            <v>-371.9464392867531</v>
          </cell>
          <cell r="N171">
            <v>-153.14554536849516</v>
          </cell>
          <cell r="O171">
            <v>-411.65039305124594</v>
          </cell>
          <cell r="P171">
            <v>-385.78150425681292</v>
          </cell>
          <cell r="Q171">
            <v>-154.19946473515279</v>
          </cell>
        </row>
        <row r="172">
          <cell r="A172">
            <v>268</v>
          </cell>
          <cell r="D172" t="str">
            <v>Aktivierung ins Umlaufvermögen</v>
          </cell>
          <cell r="E172">
            <v>7744.0425664745617</v>
          </cell>
          <cell r="F172">
            <v>1044.3250447178334</v>
          </cell>
          <cell r="G172">
            <v>1056.454332839651</v>
          </cell>
          <cell r="H172">
            <v>809.33818143915425</v>
          </cell>
          <cell r="I172">
            <v>-4780.3420549288576</v>
          </cell>
          <cell r="J172">
            <v>805.54142166808788</v>
          </cell>
          <cell r="K172">
            <v>1062.0397587967791</v>
          </cell>
          <cell r="L172">
            <v>1691.3693912974277</v>
          </cell>
          <cell r="M172">
            <v>1298.9549290990767</v>
          </cell>
          <cell r="N172">
            <v>736.93491271918413</v>
          </cell>
          <cell r="O172">
            <v>1010.5528955181056</v>
          </cell>
          <cell r="P172">
            <v>601.94076764596127</v>
          </cell>
          <cell r="Q172">
            <v>2406.932985662158</v>
          </cell>
        </row>
        <row r="173">
          <cell r="A173">
            <v>249</v>
          </cell>
          <cell r="D173" t="str">
            <v>Abgrenzung Aktivierung innerhalb Gruppe</v>
          </cell>
          <cell r="E173">
            <v>0</v>
          </cell>
        </row>
        <row r="174">
          <cell r="A174">
            <v>212</v>
          </cell>
          <cell r="D174" t="str">
            <v>Abschreibung aus Aktivierung im Anlagevermögen</v>
          </cell>
          <cell r="E174">
            <v>10897.155891309931</v>
          </cell>
          <cell r="F174">
            <v>915.29540520842818</v>
          </cell>
          <cell r="G174">
            <v>885.76974697589765</v>
          </cell>
          <cell r="H174">
            <v>915.29540520843068</v>
          </cell>
          <cell r="I174">
            <v>915.29540520843148</v>
          </cell>
          <cell r="J174">
            <v>826.71843051084079</v>
          </cell>
          <cell r="K174">
            <v>944.8210634409578</v>
          </cell>
          <cell r="L174">
            <v>885.76974697589662</v>
          </cell>
          <cell r="M174">
            <v>915.29540520843204</v>
          </cell>
          <cell r="N174">
            <v>885.7697469759014</v>
          </cell>
          <cell r="O174">
            <v>945.21792549545273</v>
          </cell>
          <cell r="P174">
            <v>946.21534283834296</v>
          </cell>
          <cell r="Q174">
            <v>915.69226726291629</v>
          </cell>
        </row>
        <row r="175">
          <cell r="A175">
            <v>269</v>
          </cell>
          <cell r="D175" t="str">
            <v>Abschreibung aus Aktivierung im Umlaufvermögen</v>
          </cell>
          <cell r="E175">
            <v>0</v>
          </cell>
        </row>
        <row r="176">
          <cell r="A176">
            <v>214</v>
          </cell>
          <cell r="D176" t="str">
            <v>Impairment aus Entwicklung</v>
          </cell>
          <cell r="E176">
            <v>0</v>
          </cell>
        </row>
        <row r="177">
          <cell r="A177">
            <v>500</v>
          </cell>
        </row>
        <row r="178">
          <cell r="A178">
            <v>580</v>
          </cell>
          <cell r="B178" t="str">
            <v>Betriebliches Ergebnis vor Steuern</v>
          </cell>
          <cell r="E178">
            <v>53130.125444560974</v>
          </cell>
          <cell r="F178">
            <v>6670.6378577557825</v>
          </cell>
          <cell r="G178">
            <v>7704.0252164823951</v>
          </cell>
          <cell r="H178">
            <v>5018.6753287386437</v>
          </cell>
          <cell r="I178">
            <v>-5893.214130386893</v>
          </cell>
          <cell r="J178">
            <v>1820.8836395369449</v>
          </cell>
          <cell r="K178">
            <v>5346.0373981119601</v>
          </cell>
          <cell r="L178">
            <v>6221.4559873573298</v>
          </cell>
          <cell r="M178">
            <v>5607.5440047871753</v>
          </cell>
          <cell r="N178">
            <v>5062.6209404172623</v>
          </cell>
          <cell r="O178">
            <v>4839.179892537898</v>
          </cell>
          <cell r="P178">
            <v>4814.0717189655634</v>
          </cell>
          <cell r="Q178">
            <v>5918.2075902569131</v>
          </cell>
        </row>
        <row r="179">
          <cell r="A179">
            <v>500</v>
          </cell>
        </row>
        <row r="180">
          <cell r="A180">
            <v>572</v>
          </cell>
          <cell r="B180" t="str">
            <v>Finanzergebnis</v>
          </cell>
          <cell r="E180">
            <v>0</v>
          </cell>
          <cell r="F180">
            <v>0</v>
          </cell>
          <cell r="G180">
            <v>0</v>
          </cell>
          <cell r="H180">
            <v>0</v>
          </cell>
          <cell r="I180">
            <v>0</v>
          </cell>
          <cell r="J180">
            <v>0</v>
          </cell>
          <cell r="K180">
            <v>0</v>
          </cell>
          <cell r="L180">
            <v>0</v>
          </cell>
          <cell r="M180">
            <v>0</v>
          </cell>
          <cell r="N180">
            <v>0</v>
          </cell>
          <cell r="O180">
            <v>0</v>
          </cell>
          <cell r="P180">
            <v>0</v>
          </cell>
          <cell r="Q180">
            <v>0</v>
          </cell>
        </row>
        <row r="181">
          <cell r="A181">
            <v>80</v>
          </cell>
          <cell r="C181" t="str">
            <v>Übriges Finanzergebnis - ohne Aufzinsung RSt.</v>
          </cell>
          <cell r="E181">
            <v>0</v>
          </cell>
        </row>
        <row r="182">
          <cell r="A182">
            <v>272</v>
          </cell>
          <cell r="C182" t="str">
            <v>Übriges Finanzergebnis - Aufzinsung RSt. sonstige</v>
          </cell>
          <cell r="E182">
            <v>0</v>
          </cell>
        </row>
        <row r="183">
          <cell r="A183">
            <v>69</v>
          </cell>
          <cell r="C183" t="str">
            <v>Zinsaufwendungen</v>
          </cell>
          <cell r="E183">
            <v>0</v>
          </cell>
        </row>
        <row r="184">
          <cell r="A184">
            <v>70</v>
          </cell>
          <cell r="C184" t="str">
            <v>Zinserträge</v>
          </cell>
          <cell r="E184">
            <v>0</v>
          </cell>
        </row>
        <row r="185">
          <cell r="A185">
            <v>81</v>
          </cell>
          <cell r="C185" t="str">
            <v>Aufzinsung RSt. Pensionen/Healthcare</v>
          </cell>
          <cell r="E185">
            <v>0</v>
          </cell>
        </row>
        <row r="186">
          <cell r="A186">
            <v>82</v>
          </cell>
          <cell r="C186" t="str">
            <v>Erwarteter Kap.ertrag Pensionen/Healthcare</v>
          </cell>
          <cell r="E186">
            <v>0</v>
          </cell>
        </row>
        <row r="187">
          <cell r="A187">
            <v>500</v>
          </cell>
        </row>
        <row r="188">
          <cell r="A188">
            <v>581</v>
          </cell>
          <cell r="B188" t="str">
            <v>Ergebnis vor Steuern (EBT)</v>
          </cell>
          <cell r="E188">
            <v>53130.125444560974</v>
          </cell>
          <cell r="F188">
            <v>6670.6378577557825</v>
          </cell>
          <cell r="G188">
            <v>7704.0252164823951</v>
          </cell>
          <cell r="H188">
            <v>5018.6753287386437</v>
          </cell>
          <cell r="I188">
            <v>-5893.214130386893</v>
          </cell>
          <cell r="J188">
            <v>1820.8836395369449</v>
          </cell>
          <cell r="K188">
            <v>5346.0373981119601</v>
          </cell>
          <cell r="L188">
            <v>6221.4559873573298</v>
          </cell>
          <cell r="M188">
            <v>5607.5440047871753</v>
          </cell>
          <cell r="N188">
            <v>5062.6209404172623</v>
          </cell>
          <cell r="O188">
            <v>4839.179892537898</v>
          </cell>
          <cell r="P188">
            <v>4814.0717189655634</v>
          </cell>
          <cell r="Q188">
            <v>5918.2075902569131</v>
          </cell>
        </row>
        <row r="189">
          <cell r="A189">
            <v>500</v>
          </cell>
        </row>
        <row r="190">
          <cell r="A190">
            <v>582</v>
          </cell>
          <cell r="B190" t="str">
            <v>EBIT vor NANZ (Netto Anzahlungen)</v>
          </cell>
          <cell r="E190">
            <v>53130.125444560974</v>
          </cell>
          <cell r="F190">
            <v>6670.6378577557825</v>
          </cell>
          <cell r="G190">
            <v>7704.0252164823951</v>
          </cell>
          <cell r="H190">
            <v>5018.6753287386437</v>
          </cell>
          <cell r="I190">
            <v>-5893.214130386893</v>
          </cell>
          <cell r="J190">
            <v>1820.8836395369449</v>
          </cell>
          <cell r="K190">
            <v>5346.0373981119601</v>
          </cell>
          <cell r="L190">
            <v>6221.4559873573298</v>
          </cell>
          <cell r="M190">
            <v>5607.5440047871753</v>
          </cell>
          <cell r="N190">
            <v>5062.6209404172623</v>
          </cell>
          <cell r="O190">
            <v>4839.179892537898</v>
          </cell>
          <cell r="P190">
            <v>4814.0717189655634</v>
          </cell>
          <cell r="Q190">
            <v>5918.2075902569131</v>
          </cell>
        </row>
        <row r="191">
          <cell r="A191">
            <v>500</v>
          </cell>
        </row>
        <row r="192">
          <cell r="A192">
            <v>273</v>
          </cell>
          <cell r="B192" t="str">
            <v>Netto Anzahlungen Anfangsbestand</v>
          </cell>
          <cell r="G192">
            <v>0</v>
          </cell>
          <cell r="H192">
            <v>0</v>
          </cell>
          <cell r="I192">
            <v>0</v>
          </cell>
          <cell r="J192">
            <v>0</v>
          </cell>
          <cell r="K192">
            <v>0</v>
          </cell>
          <cell r="L192">
            <v>0</v>
          </cell>
          <cell r="M192">
            <v>0</v>
          </cell>
          <cell r="N192">
            <v>0</v>
          </cell>
          <cell r="O192">
            <v>0</v>
          </cell>
          <cell r="P192">
            <v>0</v>
          </cell>
          <cell r="Q192">
            <v>0</v>
          </cell>
        </row>
        <row r="193">
          <cell r="A193">
            <v>274</v>
          </cell>
          <cell r="B193" t="str">
            <v>Netto Anzahlungen Endbestand Periode</v>
          </cell>
          <cell r="F193">
            <v>0</v>
          </cell>
          <cell r="G193">
            <v>0</v>
          </cell>
          <cell r="H193">
            <v>0</v>
          </cell>
          <cell r="I193">
            <v>0</v>
          </cell>
          <cell r="J193">
            <v>0</v>
          </cell>
          <cell r="K193">
            <v>0</v>
          </cell>
          <cell r="L193">
            <v>0</v>
          </cell>
          <cell r="M193">
            <v>0</v>
          </cell>
          <cell r="N193">
            <v>0</v>
          </cell>
          <cell r="O193">
            <v>0</v>
          </cell>
          <cell r="P193">
            <v>0</v>
          </cell>
          <cell r="Q193">
            <v>0</v>
          </cell>
        </row>
        <row r="194">
          <cell r="A194">
            <v>590</v>
          </cell>
          <cell r="B194" t="str">
            <v>Netto Anzahlungen (Durchschnitt)</v>
          </cell>
          <cell r="F194">
            <v>0</v>
          </cell>
          <cell r="G194">
            <v>0</v>
          </cell>
          <cell r="H194">
            <v>0</v>
          </cell>
          <cell r="I194">
            <v>0</v>
          </cell>
          <cell r="J194">
            <v>0</v>
          </cell>
          <cell r="K194">
            <v>0</v>
          </cell>
          <cell r="L194">
            <v>0</v>
          </cell>
          <cell r="M194">
            <v>0</v>
          </cell>
          <cell r="N194">
            <v>0</v>
          </cell>
          <cell r="O194">
            <v>0</v>
          </cell>
          <cell r="P194">
            <v>0</v>
          </cell>
          <cell r="Q194">
            <v>0</v>
          </cell>
        </row>
        <row r="195">
          <cell r="A195">
            <v>275</v>
          </cell>
          <cell r="B195" t="str">
            <v>WACC</v>
          </cell>
          <cell r="F195">
            <v>0.09</v>
          </cell>
          <cell r="G195">
            <v>0.09</v>
          </cell>
          <cell r="H195">
            <v>0.09</v>
          </cell>
          <cell r="I195">
            <v>0.09</v>
          </cell>
          <cell r="J195">
            <v>0.09</v>
          </cell>
          <cell r="K195">
            <v>0.09</v>
          </cell>
          <cell r="L195">
            <v>0.09</v>
          </cell>
          <cell r="M195">
            <v>0.09</v>
          </cell>
          <cell r="N195">
            <v>0.09</v>
          </cell>
          <cell r="O195">
            <v>0.09</v>
          </cell>
          <cell r="P195">
            <v>0.09</v>
          </cell>
          <cell r="Q195">
            <v>0.09</v>
          </cell>
        </row>
        <row r="196">
          <cell r="A196">
            <v>591</v>
          </cell>
          <cell r="B196" t="str">
            <v>Rendite aus NANZ</v>
          </cell>
          <cell r="E196">
            <v>0</v>
          </cell>
          <cell r="F196">
            <v>0</v>
          </cell>
          <cell r="G196">
            <v>0</v>
          </cell>
          <cell r="H196">
            <v>0</v>
          </cell>
          <cell r="I196">
            <v>0</v>
          </cell>
          <cell r="J196">
            <v>0</v>
          </cell>
          <cell r="K196">
            <v>0</v>
          </cell>
          <cell r="L196">
            <v>0</v>
          </cell>
          <cell r="M196">
            <v>0</v>
          </cell>
          <cell r="N196">
            <v>0</v>
          </cell>
          <cell r="O196">
            <v>0</v>
          </cell>
          <cell r="P196">
            <v>0</v>
          </cell>
          <cell r="Q196">
            <v>0</v>
          </cell>
        </row>
        <row r="197">
          <cell r="A197">
            <v>500</v>
          </cell>
        </row>
        <row r="198">
          <cell r="A198">
            <v>583</v>
          </cell>
          <cell r="B198" t="str">
            <v>EBIT Neu</v>
          </cell>
          <cell r="E198">
            <v>53130.125444560974</v>
          </cell>
          <cell r="F198">
            <v>6670.6378577557825</v>
          </cell>
          <cell r="G198">
            <v>7704.0252164823951</v>
          </cell>
          <cell r="H198">
            <v>5018.6753287386437</v>
          </cell>
          <cell r="I198">
            <v>-5893.214130386893</v>
          </cell>
          <cell r="J198">
            <v>1820.8836395369449</v>
          </cell>
          <cell r="K198">
            <v>5346.0373981119601</v>
          </cell>
          <cell r="L198">
            <v>6221.4559873573298</v>
          </cell>
          <cell r="M198">
            <v>5607.5440047871753</v>
          </cell>
          <cell r="N198">
            <v>5062.6209404172623</v>
          </cell>
          <cell r="O198">
            <v>4839.179892537898</v>
          </cell>
          <cell r="P198">
            <v>4814.0717189655634</v>
          </cell>
          <cell r="Q198">
            <v>5918.2075902569131</v>
          </cell>
        </row>
        <row r="199">
          <cell r="A199">
            <v>500</v>
          </cell>
        </row>
        <row r="200">
          <cell r="A200">
            <v>592</v>
          </cell>
          <cell r="B200" t="str">
            <v>Abschreibungen total</v>
          </cell>
          <cell r="E200">
            <v>10897.155891309931</v>
          </cell>
          <cell r="F200">
            <v>915.29540520842818</v>
          </cell>
          <cell r="G200">
            <v>885.76974697589765</v>
          </cell>
          <cell r="H200">
            <v>915.29540520843068</v>
          </cell>
          <cell r="I200">
            <v>915.29540520843148</v>
          </cell>
          <cell r="J200">
            <v>826.71843051084079</v>
          </cell>
          <cell r="K200">
            <v>944.8210634409578</v>
          </cell>
          <cell r="L200">
            <v>885.76974697589662</v>
          </cell>
          <cell r="M200">
            <v>915.29540520843204</v>
          </cell>
          <cell r="N200">
            <v>885.7697469759014</v>
          </cell>
          <cell r="O200">
            <v>945.21792549545273</v>
          </cell>
          <cell r="P200">
            <v>946.21534283834296</v>
          </cell>
          <cell r="Q200">
            <v>915.69226726291629</v>
          </cell>
        </row>
        <row r="201">
          <cell r="A201">
            <v>500</v>
          </cell>
        </row>
        <row r="202">
          <cell r="A202">
            <v>584</v>
          </cell>
          <cell r="B202" t="str">
            <v>EBITDA Neu</v>
          </cell>
          <cell r="E202">
            <v>42232.969553251045</v>
          </cell>
          <cell r="F202">
            <v>5755.3424525473547</v>
          </cell>
          <cell r="G202">
            <v>6818.2554695064973</v>
          </cell>
          <cell r="H202">
            <v>4103.3799235302131</v>
          </cell>
          <cell r="I202">
            <v>-6808.5095355953245</v>
          </cell>
          <cell r="J202">
            <v>994.16520902610409</v>
          </cell>
          <cell r="K202">
            <v>4401.2163346710022</v>
          </cell>
          <cell r="L202">
            <v>5335.686240381433</v>
          </cell>
          <cell r="M202">
            <v>4692.2485995787429</v>
          </cell>
          <cell r="N202">
            <v>4176.8511934413609</v>
          </cell>
          <cell r="O202">
            <v>3893.9619670424454</v>
          </cell>
          <cell r="P202">
            <v>3867.8563761272203</v>
          </cell>
          <cell r="Q202">
            <v>5002.515322993997</v>
          </cell>
        </row>
        <row r="203">
          <cell r="A203">
            <v>500</v>
          </cell>
        </row>
        <row r="204">
          <cell r="A204">
            <v>500</v>
          </cell>
          <cell r="E204">
            <v>60105.843902036584</v>
          </cell>
          <cell r="F204">
            <v>7502.1714147023831</v>
          </cell>
          <cell r="G204">
            <v>8508.403136914485</v>
          </cell>
          <cell r="H204">
            <v>5427.5332399008594</v>
          </cell>
          <cell r="I204">
            <v>-2339.0527889605046</v>
          </cell>
          <cell r="J204">
            <v>994.91366626053866</v>
          </cell>
          <cell r="K204">
            <v>6323.0796921318588</v>
          </cell>
          <cell r="L204">
            <v>5662.5255528776397</v>
          </cell>
          <cell r="M204">
            <v>5326.8888606614055</v>
          </cell>
          <cell r="N204">
            <v>6396.5720089857568</v>
          </cell>
          <cell r="O204">
            <v>5823.9473712494373</v>
          </cell>
          <cell r="P204">
            <v>5510.692982045719</v>
          </cell>
          <cell r="Q204">
            <v>4968.1687652670053</v>
          </cell>
        </row>
        <row r="205">
          <cell r="A205">
            <v>500</v>
          </cell>
          <cell r="E205">
            <v>16165.244666666662</v>
          </cell>
          <cell r="F205">
            <v>2689.4995555555547</v>
          </cell>
          <cell r="G205">
            <v>908.13955555555549</v>
          </cell>
          <cell r="H205">
            <v>724.2495555555555</v>
          </cell>
          <cell r="I205">
            <v>1828.7095555555557</v>
          </cell>
          <cell r="J205">
            <v>826.93955555555556</v>
          </cell>
          <cell r="K205">
            <v>1194.4395555555554</v>
          </cell>
          <cell r="L205">
            <v>1641.8095555555553</v>
          </cell>
          <cell r="M205">
            <v>647.87955555555561</v>
          </cell>
          <cell r="N205">
            <v>798.37955555555561</v>
          </cell>
          <cell r="O205">
            <v>1127.7295555555554</v>
          </cell>
          <cell r="P205">
            <v>1060.3895555555555</v>
          </cell>
          <cell r="Q205">
            <v>2717.0795555555551</v>
          </cell>
        </row>
        <row r="206">
          <cell r="E206">
            <v>40666.219235369921</v>
          </cell>
          <cell r="F206">
            <v>4539.8068591468291</v>
          </cell>
          <cell r="G206">
            <v>7327.3985813589297</v>
          </cell>
          <cell r="H206">
            <v>4430.4186843453044</v>
          </cell>
          <cell r="I206">
            <v>-4440.6273445160596</v>
          </cell>
          <cell r="J206">
            <v>-104.89088929501692</v>
          </cell>
          <cell r="K206">
            <v>4855.7751365763033</v>
          </cell>
          <cell r="L206">
            <v>3747.8509973220839</v>
          </cell>
          <cell r="M206">
            <v>4406.1443051058495</v>
          </cell>
          <cell r="N206">
            <v>5325.3274534302018</v>
          </cell>
          <cell r="O206">
            <v>4423.352815693881</v>
          </cell>
          <cell r="P206">
            <v>4177.4384264901628</v>
          </cell>
          <cell r="Q206">
            <v>1978.2242097114502</v>
          </cell>
        </row>
        <row r="207">
          <cell r="A207">
            <v>500</v>
          </cell>
          <cell r="E207">
            <v>3274.3799999999997</v>
          </cell>
          <cell r="F207">
            <v>272.86500000000001</v>
          </cell>
          <cell r="G207">
            <v>272.86500000000001</v>
          </cell>
          <cell r="H207">
            <v>272.86500000000001</v>
          </cell>
          <cell r="I207">
            <v>272.86500000000001</v>
          </cell>
          <cell r="J207">
            <v>272.86500000000001</v>
          </cell>
          <cell r="K207">
            <v>272.86500000000001</v>
          </cell>
          <cell r="L207">
            <v>272.86500000000001</v>
          </cell>
          <cell r="M207">
            <v>272.86500000000001</v>
          </cell>
          <cell r="N207">
            <v>272.86500000000001</v>
          </cell>
          <cell r="O207">
            <v>272.86500000000001</v>
          </cell>
          <cell r="P207">
            <v>272.86500000000001</v>
          </cell>
          <cell r="Q207">
            <v>272.86500000000001</v>
          </cell>
        </row>
        <row r="208">
          <cell r="B208" t="str">
            <v>Eigenleistungen (Info)</v>
          </cell>
          <cell r="E208">
            <v>15999.433333333331</v>
          </cell>
          <cell r="F208">
            <v>1341.0361111111113</v>
          </cell>
          <cell r="G208">
            <v>1403.0361111111113</v>
          </cell>
          <cell r="H208">
            <v>1210.0361111111113</v>
          </cell>
          <cell r="I208">
            <v>1580.0361111111113</v>
          </cell>
          <cell r="J208">
            <v>1457.0361111111113</v>
          </cell>
          <cell r="K208">
            <v>1582.0361111111113</v>
          </cell>
          <cell r="L208">
            <v>1217.0361111111113</v>
          </cell>
          <cell r="M208">
            <v>1280.0361111111113</v>
          </cell>
          <cell r="N208">
            <v>1278.0361111111113</v>
          </cell>
          <cell r="O208">
            <v>1032.0361111111113</v>
          </cell>
          <cell r="P208">
            <v>1278.0361111111113</v>
          </cell>
          <cell r="Q208">
            <v>1341.0361111111113</v>
          </cell>
        </row>
        <row r="209">
          <cell r="A209">
            <v>500</v>
          </cell>
        </row>
        <row r="210">
          <cell r="A210">
            <v>500</v>
          </cell>
        </row>
        <row r="211">
          <cell r="A211">
            <v>500</v>
          </cell>
          <cell r="E211">
            <v>22399.206666666661</v>
          </cell>
          <cell r="F211">
            <v>1877.4505555555556</v>
          </cell>
          <cell r="G211">
            <v>1964.2505555555556</v>
          </cell>
          <cell r="H211">
            <v>1694.0505555555558</v>
          </cell>
          <cell r="I211">
            <v>2212.0505555555555</v>
          </cell>
          <cell r="J211">
            <v>2039.8505555555557</v>
          </cell>
          <cell r="K211">
            <v>2214.8505555555557</v>
          </cell>
          <cell r="L211">
            <v>1703.8505555555557</v>
          </cell>
          <cell r="M211">
            <v>1792.0505555555555</v>
          </cell>
          <cell r="N211">
            <v>1789.2505555555556</v>
          </cell>
          <cell r="O211">
            <v>1444.8505555555557</v>
          </cell>
          <cell r="P211">
            <v>1789.2505555555556</v>
          </cell>
          <cell r="Q211">
            <v>1877.4505555555556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Entw. Mue Mail09kum Kue270509"/>
      <sheetName val="Entw. Mue April09k Kue 270509"/>
      <sheetName val="EPS München_in Bearbeitung"/>
      <sheetName val="EBT"/>
      <sheetName val="KA-BAB hier einfügen_zur Info"/>
      <sheetName val="EBT_w"/>
      <sheetName val="kurzaufstellung"/>
      <sheetName val="Entw. Mue Mai09kum"/>
      <sheetName val="KSt Übersicht"/>
      <sheetName val="ORS"/>
      <sheetName val="Vertrieb raus an Antje V1"/>
      <sheetName val="Leitfaden"/>
      <sheetName val="gesamt"/>
      <sheetName val="950"/>
      <sheetName val="951"/>
      <sheetName val="960"/>
      <sheetName val="610"/>
      <sheetName val="620"/>
      <sheetName val="630"/>
      <sheetName val="650"/>
      <sheetName val="700"/>
      <sheetName val="710"/>
      <sheetName val="840"/>
      <sheetName val="850"/>
      <sheetName val="900"/>
      <sheetName val="910"/>
      <sheetName val="990"/>
      <sheetName val="Backup =&gt;"/>
      <sheetName val="SAP 10_08"/>
      <sheetName val="SAP 11_08"/>
      <sheetName val="SAP 12_08"/>
      <sheetName val="SAP 01_09"/>
      <sheetName val="SAP 02_09"/>
      <sheetName val="SAP 03_09"/>
      <sheetName val="SAP Kum"/>
      <sheetName val="Obligos 19.05.09"/>
      <sheetName val="SAP 04_09"/>
      <sheetName val="SAP 05_09"/>
      <sheetName val="SAP 06_09"/>
      <sheetName val="SAP 07_09"/>
      <sheetName val="SAP 08_09"/>
      <sheetName val="SAP 09_09"/>
    </sheetNames>
    <sheetDataSet>
      <sheetData sheetId="0"/>
      <sheetData sheetId="1"/>
      <sheetData sheetId="2"/>
      <sheetData sheetId="3" refreshError="1">
        <row r="5">
          <cell r="B5">
            <v>500</v>
          </cell>
          <cell r="C5" t="str">
            <v>Umsatz total</v>
          </cell>
          <cell r="E5">
            <v>-726.56437000000005</v>
          </cell>
          <cell r="F5">
            <v>-8.1999999999999993</v>
          </cell>
          <cell r="G5">
            <v>0</v>
          </cell>
          <cell r="H5">
            <v>-8.6999999999999993</v>
          </cell>
          <cell r="I5">
            <v>-25.895499999999998</v>
          </cell>
          <cell r="J5">
            <v>-1.5</v>
          </cell>
          <cell r="K5">
            <v>-182.65194</v>
          </cell>
          <cell r="L5">
            <v>-1.6</v>
          </cell>
          <cell r="M5">
            <v>-498.01693</v>
          </cell>
          <cell r="N5">
            <v>0</v>
          </cell>
          <cell r="O5">
            <v>0</v>
          </cell>
          <cell r="P5">
            <v>0</v>
          </cell>
          <cell r="Q5">
            <v>0</v>
          </cell>
        </row>
        <row r="6">
          <cell r="B6">
            <v>500</v>
          </cell>
          <cell r="C6" t="str">
            <v>Umsatz</v>
          </cell>
          <cell r="E6">
            <v>-726.56437000000005</v>
          </cell>
          <cell r="F6">
            <v>-8.1999999999999993</v>
          </cell>
          <cell r="G6">
            <v>0</v>
          </cell>
          <cell r="H6">
            <v>-8.6999999999999993</v>
          </cell>
          <cell r="I6">
            <v>-25.895499999999998</v>
          </cell>
          <cell r="J6">
            <v>-1.5</v>
          </cell>
          <cell r="K6">
            <v>-182.65194</v>
          </cell>
          <cell r="L6">
            <v>-1.6</v>
          </cell>
          <cell r="M6">
            <v>-498.01693</v>
          </cell>
          <cell r="N6">
            <v>-62.969205000000002</v>
          </cell>
          <cell r="O6">
            <v>-593.45900766990292</v>
          </cell>
          <cell r="P6">
            <v>-210.60671810679611</v>
          </cell>
          <cell r="Q6">
            <v>-1843.7991392233009</v>
          </cell>
        </row>
        <row r="7">
          <cell r="B7">
            <v>220</v>
          </cell>
          <cell r="C7" t="str">
            <v>Umsatz Derivate</v>
          </cell>
          <cell r="E7">
            <v>0</v>
          </cell>
          <cell r="K7">
            <v>0</v>
          </cell>
          <cell r="M7">
            <v>0</v>
          </cell>
        </row>
        <row r="8">
          <cell r="B8">
            <v>500</v>
          </cell>
          <cell r="C8" t="str">
            <v>Herstellkosten des Umsatzes</v>
          </cell>
          <cell r="E8">
            <v>-104.15521000000003</v>
          </cell>
          <cell r="F8">
            <v>-272.38733333333334</v>
          </cell>
          <cell r="G8">
            <v>376.55195333333336</v>
          </cell>
          <cell r="H8">
            <v>-205.35162</v>
          </cell>
          <cell r="I8">
            <v>-26.403216666666705</v>
          </cell>
          <cell r="J8">
            <v>-24.782220000000006</v>
          </cell>
          <cell r="K8">
            <v>-34.930329999999934</v>
          </cell>
          <cell r="L8">
            <v>172.56866666666662</v>
          </cell>
          <cell r="M8">
            <v>-89.421110000000013</v>
          </cell>
          <cell r="N8">
            <v>0</v>
          </cell>
          <cell r="O8">
            <v>0</v>
          </cell>
          <cell r="P8">
            <v>0</v>
          </cell>
          <cell r="Q8">
            <v>0</v>
          </cell>
        </row>
        <row r="9">
          <cell r="B9">
            <v>6</v>
          </cell>
          <cell r="C9" t="str">
            <v>Materialaufwand</v>
          </cell>
          <cell r="E9">
            <v>0</v>
          </cell>
          <cell r="G9">
            <v>0</v>
          </cell>
          <cell r="H9">
            <v>0</v>
          </cell>
          <cell r="I9">
            <v>0</v>
          </cell>
          <cell r="J9">
            <v>0</v>
          </cell>
          <cell r="K9">
            <v>0</v>
          </cell>
          <cell r="L9">
            <v>0</v>
          </cell>
          <cell r="M9">
            <v>0</v>
          </cell>
        </row>
        <row r="10">
          <cell r="B10">
            <v>215</v>
          </cell>
          <cell r="D10" t="str">
            <v>davon Materialkorrektur</v>
          </cell>
          <cell r="E10">
            <v>0</v>
          </cell>
          <cell r="G10">
            <v>0</v>
          </cell>
          <cell r="H10">
            <v>0</v>
          </cell>
          <cell r="I10">
            <v>0</v>
          </cell>
          <cell r="J10">
            <v>0</v>
          </cell>
          <cell r="K10">
            <v>0</v>
          </cell>
          <cell r="L10">
            <v>0</v>
          </cell>
          <cell r="M10">
            <v>0</v>
          </cell>
        </row>
        <row r="11">
          <cell r="B11">
            <v>72</v>
          </cell>
          <cell r="C11" t="str">
            <v>Werkzeugkosten</v>
          </cell>
          <cell r="E11">
            <v>0</v>
          </cell>
          <cell r="G11">
            <v>0</v>
          </cell>
          <cell r="H11">
            <v>0</v>
          </cell>
          <cell r="I11">
            <v>0</v>
          </cell>
          <cell r="J11">
            <v>0</v>
          </cell>
          <cell r="K11">
            <v>0</v>
          </cell>
          <cell r="L11">
            <v>0</v>
          </cell>
          <cell r="M11">
            <v>0</v>
          </cell>
        </row>
        <row r="12">
          <cell r="B12">
            <v>11</v>
          </cell>
          <cell r="C12" t="str">
            <v>Abschreibungen</v>
          </cell>
          <cell r="E12">
            <v>0</v>
          </cell>
          <cell r="F12">
            <v>0</v>
          </cell>
          <cell r="G12">
            <v>0</v>
          </cell>
          <cell r="H12">
            <v>0</v>
          </cell>
          <cell r="I12">
            <v>0</v>
          </cell>
          <cell r="J12">
            <v>0</v>
          </cell>
          <cell r="K12">
            <v>0</v>
          </cell>
          <cell r="L12">
            <v>0</v>
          </cell>
          <cell r="M12">
            <v>0</v>
          </cell>
        </row>
        <row r="13">
          <cell r="B13">
            <v>12</v>
          </cell>
          <cell r="C13" t="str">
            <v>Bestandsveränderungen</v>
          </cell>
          <cell r="E13">
            <v>-530.00000999999997</v>
          </cell>
          <cell r="F13">
            <v>-320</v>
          </cell>
          <cell r="G13">
            <v>320</v>
          </cell>
          <cell r="H13">
            <v>-248</v>
          </cell>
          <cell r="I13">
            <v>-82.666666666666686</v>
          </cell>
          <cell r="J13">
            <v>-82.666670000000011</v>
          </cell>
          <cell r="K13">
            <v>-82.666669999999954</v>
          </cell>
          <cell r="L13">
            <v>95.999996666666618</v>
          </cell>
          <cell r="M13">
            <v>-130</v>
          </cell>
          <cell r="O13">
            <v>530</v>
          </cell>
        </row>
        <row r="14">
          <cell r="B14">
            <v>13</v>
          </cell>
          <cell r="C14" t="str">
            <v>Andere Aktivierte Eigenleistung</v>
          </cell>
          <cell r="E14">
            <v>0</v>
          </cell>
          <cell r="G14">
            <v>0</v>
          </cell>
          <cell r="H14">
            <v>0</v>
          </cell>
          <cell r="I14">
            <v>0</v>
          </cell>
          <cell r="J14">
            <v>0</v>
          </cell>
          <cell r="K14">
            <v>0</v>
          </cell>
          <cell r="L14">
            <v>0</v>
          </cell>
          <cell r="M14">
            <v>0</v>
          </cell>
        </row>
        <row r="15">
          <cell r="B15">
            <v>14</v>
          </cell>
          <cell r="C15" t="str">
            <v>Fremdleistungen Produktion ohne Leihkräfte</v>
          </cell>
          <cell r="E15">
            <v>0</v>
          </cell>
          <cell r="G15">
            <v>0</v>
          </cell>
          <cell r="H15">
            <v>0</v>
          </cell>
          <cell r="I15">
            <v>0</v>
          </cell>
          <cell r="J15">
            <v>0</v>
          </cell>
          <cell r="K15">
            <v>0</v>
          </cell>
          <cell r="L15">
            <v>0</v>
          </cell>
          <cell r="M15">
            <v>0</v>
          </cell>
        </row>
        <row r="16">
          <cell r="B16">
            <v>16</v>
          </cell>
          <cell r="C16" t="str">
            <v>Personalkosten Herstellung</v>
          </cell>
          <cell r="E16">
            <v>371.98061000000001</v>
          </cell>
          <cell r="F16">
            <v>36.975999999999999</v>
          </cell>
          <cell r="G16">
            <v>38.165660000000003</v>
          </cell>
          <cell r="H16">
            <v>49.060860000000005</v>
          </cell>
          <cell r="I16">
            <v>49.284279999999981</v>
          </cell>
          <cell r="J16">
            <v>49.149010000000004</v>
          </cell>
          <cell r="K16">
            <v>43.080190000000016</v>
          </cell>
          <cell r="L16">
            <v>66.022689999999997</v>
          </cell>
          <cell r="M16">
            <v>40.241919999999993</v>
          </cell>
          <cell r="N16">
            <v>40.004847499999997</v>
          </cell>
          <cell r="O16">
            <v>40.004847499999997</v>
          </cell>
          <cell r="P16">
            <v>40.004847499999997</v>
          </cell>
          <cell r="Q16">
            <v>40.004847499999997</v>
          </cell>
        </row>
        <row r="17">
          <cell r="B17">
            <v>86</v>
          </cell>
          <cell r="C17" t="str">
            <v>Personalaufwand IFRS HK</v>
          </cell>
          <cell r="E17">
            <v>0</v>
          </cell>
          <cell r="G17">
            <v>0</v>
          </cell>
          <cell r="H17">
            <v>0</v>
          </cell>
          <cell r="I17">
            <v>0</v>
          </cell>
          <cell r="J17">
            <v>0</v>
          </cell>
          <cell r="K17">
            <v>0</v>
          </cell>
          <cell r="L17">
            <v>0</v>
          </cell>
          <cell r="M17">
            <v>0</v>
          </cell>
        </row>
        <row r="18">
          <cell r="B18">
            <v>17</v>
          </cell>
          <cell r="C18" t="str">
            <v>Leihkräfte</v>
          </cell>
          <cell r="E18">
            <v>0</v>
          </cell>
          <cell r="F18">
            <v>0</v>
          </cell>
          <cell r="G18">
            <v>0</v>
          </cell>
          <cell r="H18">
            <v>0</v>
          </cell>
          <cell r="I18">
            <v>0</v>
          </cell>
          <cell r="J18">
            <v>0</v>
          </cell>
          <cell r="K18">
            <v>0</v>
          </cell>
          <cell r="L18">
            <v>0</v>
          </cell>
          <cell r="M18">
            <v>0</v>
          </cell>
        </row>
        <row r="19">
          <cell r="B19">
            <v>23</v>
          </cell>
          <cell r="C19" t="str">
            <v>Materialprüfung (MAT + FL)</v>
          </cell>
          <cell r="E19">
            <v>0</v>
          </cell>
          <cell r="G19">
            <v>0</v>
          </cell>
          <cell r="H19">
            <v>0</v>
          </cell>
          <cell r="I19">
            <v>0</v>
          </cell>
          <cell r="J19">
            <v>0</v>
          </cell>
          <cell r="K19">
            <v>0</v>
          </cell>
          <cell r="L19">
            <v>0</v>
          </cell>
          <cell r="M19">
            <v>0</v>
          </cell>
        </row>
        <row r="20">
          <cell r="B20">
            <v>24</v>
          </cell>
          <cell r="C20" t="str">
            <v>Sonderkosten (MAT + FL)</v>
          </cell>
          <cell r="E20">
            <v>0</v>
          </cell>
          <cell r="G20">
            <v>0</v>
          </cell>
          <cell r="H20">
            <v>0</v>
          </cell>
          <cell r="I20">
            <v>0</v>
          </cell>
          <cell r="J20">
            <v>0</v>
          </cell>
          <cell r="K20">
            <v>0</v>
          </cell>
          <cell r="L20">
            <v>0</v>
          </cell>
          <cell r="M20">
            <v>0</v>
          </cell>
        </row>
        <row r="21">
          <cell r="B21">
            <v>500</v>
          </cell>
          <cell r="C21" t="str">
            <v>Gemeinkosten ohne Leihkräfte</v>
          </cell>
          <cell r="E21">
            <v>53.864190000000001</v>
          </cell>
          <cell r="F21">
            <v>10.636666666666667</v>
          </cell>
          <cell r="G21">
            <v>18.386293333333331</v>
          </cell>
          <cell r="H21">
            <v>-6.4124799999999995</v>
          </cell>
          <cell r="I21">
            <v>6.9791699999999999</v>
          </cell>
          <cell r="J21">
            <v>8.735439999999997</v>
          </cell>
          <cell r="K21">
            <v>4.6561500000000038</v>
          </cell>
          <cell r="L21">
            <v>10.545979999999997</v>
          </cell>
          <cell r="M21">
            <v>0.3369699999999991</v>
          </cell>
          <cell r="N21">
            <v>0</v>
          </cell>
          <cell r="O21">
            <v>0</v>
          </cell>
          <cell r="P21">
            <v>0</v>
          </cell>
          <cell r="Q21">
            <v>0</v>
          </cell>
        </row>
        <row r="22">
          <cell r="B22">
            <v>25</v>
          </cell>
          <cell r="D22" t="str">
            <v xml:space="preserve">Div. Personalkosten </v>
          </cell>
          <cell r="E22">
            <v>0</v>
          </cell>
          <cell r="F22">
            <v>0</v>
          </cell>
          <cell r="G22">
            <v>7.4306800000000006</v>
          </cell>
          <cell r="H22">
            <v>-7.4306800000000006</v>
          </cell>
          <cell r="I22">
            <v>0</v>
          </cell>
          <cell r="J22">
            <v>0</v>
          </cell>
          <cell r="K22">
            <v>0</v>
          </cell>
          <cell r="L22">
            <v>0</v>
          </cell>
          <cell r="M22">
            <v>0</v>
          </cell>
          <cell r="N22">
            <v>0</v>
          </cell>
          <cell r="O22">
            <v>0</v>
          </cell>
          <cell r="P22">
            <v>0</v>
          </cell>
          <cell r="Q22">
            <v>0</v>
          </cell>
        </row>
        <row r="23">
          <cell r="B23">
            <v>26</v>
          </cell>
          <cell r="D23" t="str">
            <v>Hilfs- und Betriebsmaterial</v>
          </cell>
          <cell r="E23">
            <v>1.6760000000000001E-2</v>
          </cell>
          <cell r="F23">
            <v>1.4359999999999999</v>
          </cell>
          <cell r="G23">
            <v>-1.4359999999999999</v>
          </cell>
          <cell r="H23">
            <v>1.6760000000000001E-2</v>
          </cell>
          <cell r="I23">
            <v>0</v>
          </cell>
          <cell r="J23">
            <v>0</v>
          </cell>
          <cell r="K23">
            <v>0</v>
          </cell>
          <cell r="L23">
            <v>0</v>
          </cell>
          <cell r="M23">
            <v>0</v>
          </cell>
          <cell r="N23">
            <v>4.1899999999999984E-3</v>
          </cell>
          <cell r="O23">
            <v>4.1899999999999984E-3</v>
          </cell>
          <cell r="P23">
            <v>4.1899999999999984E-3</v>
          </cell>
          <cell r="Q23">
            <v>4.1899999999999984E-3</v>
          </cell>
        </row>
        <row r="24">
          <cell r="B24">
            <v>27</v>
          </cell>
          <cell r="D24" t="str">
            <v>Energie</v>
          </cell>
          <cell r="E24">
            <v>6.6594799999999994</v>
          </cell>
          <cell r="F24">
            <v>1.4950000000000001</v>
          </cell>
          <cell r="G24">
            <v>1.3118699999999999</v>
          </cell>
          <cell r="H24">
            <v>5.4969999999999963E-2</v>
          </cell>
          <cell r="I24">
            <v>0</v>
          </cell>
          <cell r="J24">
            <v>2.4943500000000007</v>
          </cell>
          <cell r="K24">
            <v>0.41084000000000032</v>
          </cell>
          <cell r="L24">
            <v>0.89244999999999841</v>
          </cell>
          <cell r="M24">
            <v>0</v>
          </cell>
          <cell r="N24">
            <v>1.2186450000000002</v>
          </cell>
          <cell r="O24">
            <v>1.2186450000000002</v>
          </cell>
          <cell r="P24">
            <v>1.2186450000000002</v>
          </cell>
          <cell r="Q24">
            <v>1.2186450000000002</v>
          </cell>
        </row>
        <row r="25">
          <cell r="B25">
            <v>28</v>
          </cell>
          <cell r="D25" t="str">
            <v>Mieten und Anschaffungen</v>
          </cell>
          <cell r="E25">
            <v>10.304860000000001</v>
          </cell>
          <cell r="F25">
            <v>0</v>
          </cell>
          <cell r="G25">
            <v>2.9907999999999997</v>
          </cell>
          <cell r="H25">
            <v>0</v>
          </cell>
          <cell r="I25">
            <v>0</v>
          </cell>
          <cell r="J25">
            <v>4.63124</v>
          </cell>
          <cell r="K25">
            <v>1.0658400000000015</v>
          </cell>
          <cell r="L25">
            <v>1.6169799999999999</v>
          </cell>
          <cell r="M25">
            <v>0</v>
          </cell>
          <cell r="N25">
            <v>1.7677249999999995</v>
          </cell>
          <cell r="O25">
            <v>1.7677249999999995</v>
          </cell>
          <cell r="P25">
            <v>1.7677249999999995</v>
          </cell>
          <cell r="Q25">
            <v>1.7677249999999995</v>
          </cell>
        </row>
        <row r="26">
          <cell r="B26">
            <v>29</v>
          </cell>
          <cell r="D26" t="str">
            <v>Fremdinstandhaltung</v>
          </cell>
          <cell r="E26">
            <v>2.59429</v>
          </cell>
          <cell r="F26">
            <v>0.45700000000000002</v>
          </cell>
          <cell r="G26">
            <v>1.0390599999999999</v>
          </cell>
          <cell r="H26">
            <v>2.5039999999999951E-2</v>
          </cell>
          <cell r="I26">
            <v>0</v>
          </cell>
          <cell r="J26">
            <v>0.34982000000000024</v>
          </cell>
          <cell r="K26">
            <v>-0.14563000000000015</v>
          </cell>
          <cell r="L26">
            <v>0.86899999999999999</v>
          </cell>
          <cell r="M26">
            <v>0</v>
          </cell>
          <cell r="N26">
            <v>0.2140725</v>
          </cell>
          <cell r="O26">
            <v>0.2140725</v>
          </cell>
          <cell r="P26">
            <v>0.2140725</v>
          </cell>
          <cell r="Q26">
            <v>0.2140725</v>
          </cell>
        </row>
        <row r="27">
          <cell r="B27">
            <v>31</v>
          </cell>
          <cell r="D27" t="str">
            <v>Repräsentation und Reisespesen</v>
          </cell>
          <cell r="E27">
            <v>24.158079999999998</v>
          </cell>
          <cell r="F27">
            <v>0.17166666666666666</v>
          </cell>
          <cell r="G27">
            <v>6.0451833333333322</v>
          </cell>
          <cell r="H27">
            <v>1.9953200000000013</v>
          </cell>
          <cell r="I27">
            <v>2.5435300000000005</v>
          </cell>
          <cell r="J27">
            <v>5.3771299999999975</v>
          </cell>
          <cell r="K27">
            <v>1.9664700000000011</v>
          </cell>
          <cell r="L27">
            <v>6.0587799999999987</v>
          </cell>
          <cell r="M27">
            <v>0</v>
          </cell>
          <cell r="N27">
            <v>3.0268699999999988</v>
          </cell>
          <cell r="O27">
            <v>3.0268699999999988</v>
          </cell>
          <cell r="P27">
            <v>3.0268699999999988</v>
          </cell>
          <cell r="Q27">
            <v>3.0268699999999988</v>
          </cell>
        </row>
        <row r="28">
          <cell r="B28">
            <v>32</v>
          </cell>
          <cell r="D28" t="str">
            <v>Werbung, Messen</v>
          </cell>
          <cell r="E28">
            <v>0.16917000000000001</v>
          </cell>
          <cell r="F28">
            <v>7.077</v>
          </cell>
          <cell r="G28">
            <v>-7.077</v>
          </cell>
          <cell r="H28">
            <v>0.15431</v>
          </cell>
          <cell r="I28">
            <v>8.4000000000000741E-4</v>
          </cell>
          <cell r="J28">
            <v>0</v>
          </cell>
          <cell r="K28">
            <v>0</v>
          </cell>
          <cell r="L28">
            <v>1.4020000000000005E-2</v>
          </cell>
          <cell r="M28">
            <v>0</v>
          </cell>
          <cell r="N28">
            <v>3.5282500000000001E-2</v>
          </cell>
          <cell r="O28">
            <v>3.5282500000000001E-2</v>
          </cell>
          <cell r="P28">
            <v>3.5282500000000001E-2</v>
          </cell>
          <cell r="Q28">
            <v>3.5282500000000001E-2</v>
          </cell>
        </row>
        <row r="29">
          <cell r="B29">
            <v>33</v>
          </cell>
          <cell r="D29" t="str">
            <v>Allgemeine Kosten</v>
          </cell>
          <cell r="E29">
            <v>9.961549999999999</v>
          </cell>
          <cell r="F29">
            <v>0</v>
          </cell>
          <cell r="G29">
            <v>8.0816999999999997</v>
          </cell>
          <cell r="H29">
            <v>-1.2281999999999993</v>
          </cell>
          <cell r="I29">
            <v>4.4347999999999992</v>
          </cell>
          <cell r="J29">
            <v>-4.1170999999999998</v>
          </cell>
          <cell r="K29">
            <v>1.3586300000000007</v>
          </cell>
          <cell r="L29">
            <v>1.0947499999999994</v>
          </cell>
          <cell r="M29">
            <v>0.3369699999999991</v>
          </cell>
          <cell r="N29">
            <v>2.8089058132530118</v>
          </cell>
          <cell r="O29">
            <v>2.8089058132530118</v>
          </cell>
          <cell r="P29">
            <v>2.8089058132530118</v>
          </cell>
          <cell r="Q29">
            <v>2.8089058132530118</v>
          </cell>
        </row>
        <row r="30">
          <cell r="B30">
            <v>78</v>
          </cell>
          <cell r="C30" t="str">
            <v>so. HK des Umsatzes</v>
          </cell>
          <cell r="E30">
            <v>0</v>
          </cell>
          <cell r="G30">
            <v>0</v>
          </cell>
          <cell r="H30">
            <v>0</v>
          </cell>
          <cell r="I30">
            <v>0</v>
          </cell>
          <cell r="J30">
            <v>0</v>
          </cell>
          <cell r="K30">
            <v>0</v>
          </cell>
          <cell r="L30">
            <v>0</v>
          </cell>
          <cell r="M30">
            <v>0</v>
          </cell>
        </row>
        <row r="31">
          <cell r="B31">
            <v>200</v>
          </cell>
          <cell r="C31" t="str">
            <v>Verrechnung globale Funktionen HK</v>
          </cell>
          <cell r="E31">
            <v>0</v>
          </cell>
          <cell r="G31">
            <v>0</v>
          </cell>
          <cell r="H31">
            <v>0</v>
          </cell>
          <cell r="I31">
            <v>0</v>
          </cell>
          <cell r="J31">
            <v>0</v>
          </cell>
          <cell r="K31">
            <v>0</v>
          </cell>
          <cell r="L31">
            <v>0</v>
          </cell>
          <cell r="M31">
            <v>0</v>
          </cell>
        </row>
        <row r="32">
          <cell r="B32">
            <v>500</v>
          </cell>
          <cell r="C32" t="str">
            <v>Vertriebskosten</v>
          </cell>
          <cell r="E32">
            <v>0</v>
          </cell>
          <cell r="F32">
            <v>0</v>
          </cell>
          <cell r="G32">
            <v>0</v>
          </cell>
          <cell r="H32">
            <v>0</v>
          </cell>
          <cell r="I32">
            <v>0</v>
          </cell>
          <cell r="J32">
            <v>0</v>
          </cell>
          <cell r="K32">
            <v>0</v>
          </cell>
          <cell r="L32">
            <v>0</v>
          </cell>
          <cell r="M32">
            <v>0</v>
          </cell>
          <cell r="N32">
            <v>0</v>
          </cell>
          <cell r="O32">
            <v>0</v>
          </cell>
          <cell r="P32">
            <v>0</v>
          </cell>
          <cell r="Q32">
            <v>0</v>
          </cell>
        </row>
        <row r="33">
          <cell r="B33">
            <v>35</v>
          </cell>
          <cell r="C33" t="str">
            <v>Abschreibungen</v>
          </cell>
          <cell r="E33">
            <v>0</v>
          </cell>
          <cell r="M33">
            <v>0</v>
          </cell>
        </row>
        <row r="34">
          <cell r="B34">
            <v>36</v>
          </cell>
          <cell r="C34" t="str">
            <v>Personalaufwand Vertrieb</v>
          </cell>
          <cell r="E34">
            <v>0</v>
          </cell>
          <cell r="M34">
            <v>0</v>
          </cell>
        </row>
        <row r="35">
          <cell r="B35">
            <v>87</v>
          </cell>
          <cell r="C35" t="str">
            <v>Personalaufwand IFRS VT</v>
          </cell>
          <cell r="E35">
            <v>0</v>
          </cell>
          <cell r="M35">
            <v>0</v>
          </cell>
        </row>
        <row r="36">
          <cell r="B36">
            <v>37</v>
          </cell>
          <cell r="C36" t="str">
            <v>Leihkräfte</v>
          </cell>
          <cell r="E36">
            <v>0</v>
          </cell>
          <cell r="F36">
            <v>0</v>
          </cell>
          <cell r="M36">
            <v>0</v>
          </cell>
        </row>
        <row r="37">
          <cell r="B37">
            <v>500</v>
          </cell>
          <cell r="C37" t="str">
            <v>Gemeinkosten</v>
          </cell>
          <cell r="E37">
            <v>0</v>
          </cell>
          <cell r="F37">
            <v>0</v>
          </cell>
          <cell r="G37">
            <v>0</v>
          </cell>
          <cell r="H37">
            <v>0</v>
          </cell>
          <cell r="I37">
            <v>0</v>
          </cell>
          <cell r="J37">
            <v>0</v>
          </cell>
          <cell r="K37">
            <v>0</v>
          </cell>
          <cell r="L37">
            <v>0</v>
          </cell>
          <cell r="M37">
            <v>0</v>
          </cell>
          <cell r="N37">
            <v>0</v>
          </cell>
          <cell r="O37">
            <v>0</v>
          </cell>
          <cell r="P37">
            <v>0</v>
          </cell>
          <cell r="Q37">
            <v>0</v>
          </cell>
        </row>
        <row r="38">
          <cell r="B38">
            <v>38</v>
          </cell>
          <cell r="D38" t="str">
            <v xml:space="preserve">Div. Personalkosten </v>
          </cell>
          <cell r="E38">
            <v>0</v>
          </cell>
        </row>
        <row r="39">
          <cell r="B39">
            <v>39</v>
          </cell>
          <cell r="D39" t="str">
            <v>Hilfs- und Betriebsmaterial</v>
          </cell>
          <cell r="E39">
            <v>0</v>
          </cell>
        </row>
        <row r="40">
          <cell r="B40">
            <v>40</v>
          </cell>
          <cell r="D40" t="str">
            <v>Energie</v>
          </cell>
          <cell r="E40">
            <v>0</v>
          </cell>
        </row>
        <row r="41">
          <cell r="B41">
            <v>41</v>
          </cell>
          <cell r="D41" t="str">
            <v>Mieten und Anschaffungen</v>
          </cell>
          <cell r="E41">
            <v>0</v>
          </cell>
        </row>
        <row r="42">
          <cell r="B42">
            <v>42</v>
          </cell>
          <cell r="D42" t="str">
            <v>Fremdinstandhaltung</v>
          </cell>
          <cell r="E42">
            <v>0</v>
          </cell>
        </row>
        <row r="43">
          <cell r="B43">
            <v>44</v>
          </cell>
          <cell r="D43" t="str">
            <v>Repräsentation und Reisespesen</v>
          </cell>
          <cell r="E43">
            <v>0</v>
          </cell>
        </row>
        <row r="44">
          <cell r="B44">
            <v>45</v>
          </cell>
          <cell r="D44" t="str">
            <v>Werbung, Messen</v>
          </cell>
          <cell r="E44">
            <v>0</v>
          </cell>
        </row>
        <row r="45">
          <cell r="B45">
            <v>46</v>
          </cell>
          <cell r="D45" t="str">
            <v>Allgemeine Kosten</v>
          </cell>
          <cell r="E45">
            <v>0</v>
          </cell>
        </row>
        <row r="46">
          <cell r="B46">
            <v>79</v>
          </cell>
          <cell r="C46" t="str">
            <v>Delkredereerhöhung</v>
          </cell>
          <cell r="E46">
            <v>0</v>
          </cell>
        </row>
        <row r="47">
          <cell r="B47">
            <v>47</v>
          </cell>
          <cell r="C47" t="str">
            <v>Erlösminderungen</v>
          </cell>
          <cell r="E47">
            <v>0</v>
          </cell>
        </row>
        <row r="48">
          <cell r="B48">
            <v>48</v>
          </cell>
          <cell r="D48" t="str">
            <v>davon Sonderfrachten</v>
          </cell>
          <cell r="E48">
            <v>0</v>
          </cell>
        </row>
        <row r="49">
          <cell r="B49">
            <v>50</v>
          </cell>
          <cell r="C49" t="str">
            <v>so. Vertriebskosten</v>
          </cell>
          <cell r="E49">
            <v>0</v>
          </cell>
        </row>
        <row r="50">
          <cell r="B50">
            <v>201</v>
          </cell>
          <cell r="C50" t="str">
            <v>Verrechnung globale Funktionen VT</v>
          </cell>
          <cell r="E50">
            <v>0</v>
          </cell>
        </row>
        <row r="51">
          <cell r="B51">
            <v>500</v>
          </cell>
          <cell r="C51" t="str">
            <v>Allgemeine Verwaltungskosten</v>
          </cell>
          <cell r="E51">
            <v>260.06058999999999</v>
          </cell>
          <cell r="F51">
            <v>46.194800000000001</v>
          </cell>
          <cell r="G51">
            <v>41.837589999999992</v>
          </cell>
          <cell r="H51">
            <v>38.126759999999997</v>
          </cell>
          <cell r="I51">
            <v>29.961480000000016</v>
          </cell>
          <cell r="J51">
            <v>61.333390000000009</v>
          </cell>
          <cell r="K51">
            <v>12.408919999999988</v>
          </cell>
          <cell r="L51">
            <v>15.145209999999995</v>
          </cell>
          <cell r="M51">
            <v>15.052440000000017</v>
          </cell>
          <cell r="N51">
            <v>0</v>
          </cell>
          <cell r="O51">
            <v>0</v>
          </cell>
          <cell r="P51">
            <v>0</v>
          </cell>
          <cell r="Q51">
            <v>0</v>
          </cell>
        </row>
        <row r="52">
          <cell r="B52">
            <v>51</v>
          </cell>
          <cell r="C52" t="str">
            <v>Abschreibungen</v>
          </cell>
          <cell r="E52">
            <v>0</v>
          </cell>
          <cell r="F52">
            <v>1.0640000000000001</v>
          </cell>
          <cell r="G52">
            <v>0.26600000000000001</v>
          </cell>
          <cell r="H52">
            <v>0.66399999999999992</v>
          </cell>
          <cell r="I52">
            <v>0.66399999999999992</v>
          </cell>
          <cell r="J52">
            <v>0.66400000000000015</v>
          </cell>
          <cell r="K52">
            <v>0.66500000000000004</v>
          </cell>
          <cell r="L52">
            <v>-3.9870000000000001</v>
          </cell>
          <cell r="M52">
            <v>0</v>
          </cell>
        </row>
        <row r="53">
          <cell r="B53">
            <v>52</v>
          </cell>
          <cell r="C53" t="str">
            <v>Personalaufwand Verwaltung</v>
          </cell>
          <cell r="E53">
            <v>182.96742</v>
          </cell>
          <cell r="F53">
            <v>23.187999999999999</v>
          </cell>
          <cell r="G53">
            <v>23.871260000000003</v>
          </cell>
          <cell r="H53">
            <v>23.647019999999991</v>
          </cell>
          <cell r="I53">
            <v>17.067230000000009</v>
          </cell>
          <cell r="J53">
            <v>48.72739</v>
          </cell>
          <cell r="K53">
            <v>15.629539999999992</v>
          </cell>
          <cell r="L53">
            <v>15.853669999999994</v>
          </cell>
          <cell r="M53">
            <v>14.983310000000017</v>
          </cell>
          <cell r="N53">
            <v>21.508144999999999</v>
          </cell>
          <cell r="O53">
            <v>21.508144999999999</v>
          </cell>
          <cell r="P53">
            <v>21.508144999999999</v>
          </cell>
          <cell r="Q53">
            <v>21.508144999999999</v>
          </cell>
        </row>
        <row r="54">
          <cell r="B54">
            <v>88</v>
          </cell>
          <cell r="C54" t="str">
            <v>Personalaufwand IFRS VW</v>
          </cell>
          <cell r="E54">
            <v>0</v>
          </cell>
          <cell r="G54">
            <v>0</v>
          </cell>
          <cell r="H54">
            <v>0</v>
          </cell>
          <cell r="I54">
            <v>0</v>
          </cell>
          <cell r="J54">
            <v>0</v>
          </cell>
          <cell r="K54">
            <v>0</v>
          </cell>
          <cell r="L54">
            <v>0</v>
          </cell>
          <cell r="M54">
            <v>0</v>
          </cell>
        </row>
        <row r="55">
          <cell r="B55">
            <v>53</v>
          </cell>
          <cell r="C55" t="str">
            <v>Leihkräfte</v>
          </cell>
          <cell r="E55">
            <v>44.417870000000001</v>
          </cell>
          <cell r="F55">
            <v>13.273</v>
          </cell>
          <cell r="G55">
            <v>11.974889999999998</v>
          </cell>
          <cell r="H55">
            <v>12.117400000000004</v>
          </cell>
          <cell r="I55">
            <v>6.9815400000000025</v>
          </cell>
          <cell r="J55">
            <v>9.0000000000145519E-4</v>
          </cell>
          <cell r="K55">
            <v>7.0139999999994984E-2</v>
          </cell>
          <cell r="L55">
            <v>0</v>
          </cell>
          <cell r="M55">
            <v>0</v>
          </cell>
          <cell r="N55">
            <v>-0.10446750000000016</v>
          </cell>
          <cell r="O55">
            <v>-0.10446750000000016</v>
          </cell>
          <cell r="P55">
            <v>-0.10446750000000016</v>
          </cell>
          <cell r="Q55">
            <v>-0.10446750000000016</v>
          </cell>
        </row>
        <row r="56">
          <cell r="B56">
            <v>500</v>
          </cell>
          <cell r="C56" t="str">
            <v>Gemeinkosten</v>
          </cell>
          <cell r="E56">
            <v>32.6753</v>
          </cell>
          <cell r="F56">
            <v>8.6697999999999986</v>
          </cell>
          <cell r="G56">
            <v>5.7254400000000016</v>
          </cell>
          <cell r="H56">
            <v>1.6983399999999995</v>
          </cell>
          <cell r="I56">
            <v>5.24871</v>
          </cell>
          <cell r="J56">
            <v>11.941099999999999</v>
          </cell>
          <cell r="K56">
            <v>-3.9557600000000006</v>
          </cell>
          <cell r="L56">
            <v>3.27854</v>
          </cell>
          <cell r="M56">
            <v>6.912999999999947E-2</v>
          </cell>
          <cell r="N56">
            <v>0</v>
          </cell>
          <cell r="O56">
            <v>0</v>
          </cell>
          <cell r="P56">
            <v>0</v>
          </cell>
          <cell r="Q56">
            <v>0</v>
          </cell>
        </row>
        <row r="57">
          <cell r="B57">
            <v>54</v>
          </cell>
          <cell r="D57" t="str">
            <v xml:space="preserve">Div. Personalkosten </v>
          </cell>
          <cell r="E57">
            <v>0</v>
          </cell>
          <cell r="G57">
            <v>0.22884000000000002</v>
          </cell>
          <cell r="H57">
            <v>-0.22884000000000002</v>
          </cell>
          <cell r="I57">
            <v>0</v>
          </cell>
          <cell r="J57">
            <v>0</v>
          </cell>
          <cell r="K57">
            <v>0</v>
          </cell>
          <cell r="L57">
            <v>0</v>
          </cell>
          <cell r="M57">
            <v>0</v>
          </cell>
          <cell r="N57">
            <v>0</v>
          </cell>
          <cell r="O57">
            <v>0</v>
          </cell>
          <cell r="P57">
            <v>0</v>
          </cell>
          <cell r="Q57">
            <v>0</v>
          </cell>
        </row>
        <row r="58">
          <cell r="B58">
            <v>55</v>
          </cell>
          <cell r="D58" t="str">
            <v>Hilfs- und Betriebsmaterial</v>
          </cell>
          <cell r="E58">
            <v>1.12571</v>
          </cell>
          <cell r="F58">
            <v>0</v>
          </cell>
          <cell r="G58">
            <v>0</v>
          </cell>
          <cell r="H58">
            <v>0</v>
          </cell>
          <cell r="I58">
            <v>0</v>
          </cell>
          <cell r="J58">
            <v>0.09</v>
          </cell>
          <cell r="K58">
            <v>1.0357099999999999</v>
          </cell>
          <cell r="L58">
            <v>0</v>
          </cell>
          <cell r="M58">
            <v>0</v>
          </cell>
          <cell r="N58">
            <v>5.5511151231257827E-17</v>
          </cell>
          <cell r="O58">
            <v>5.5511151231257827E-17</v>
          </cell>
          <cell r="P58">
            <v>5.5511151231257827E-17</v>
          </cell>
          <cell r="Q58">
            <v>5.5511151231257827E-17</v>
          </cell>
        </row>
        <row r="59">
          <cell r="B59">
            <v>56</v>
          </cell>
          <cell r="D59" t="str">
            <v>Energie</v>
          </cell>
          <cell r="E59">
            <v>1.5896300000000001</v>
          </cell>
          <cell r="F59">
            <v>0.17599999999999999</v>
          </cell>
          <cell r="G59">
            <v>0.53059000000000012</v>
          </cell>
          <cell r="H59">
            <v>0</v>
          </cell>
          <cell r="I59">
            <v>9.4800000000000439E-3</v>
          </cell>
          <cell r="J59">
            <v>0.56221999999999983</v>
          </cell>
          <cell r="K59">
            <v>0.18799999999999994</v>
          </cell>
          <cell r="L59">
            <v>0.12334000000000023</v>
          </cell>
          <cell r="M59">
            <v>0</v>
          </cell>
          <cell r="N59">
            <v>-3.0835000000000001E-2</v>
          </cell>
          <cell r="O59">
            <v>-3.0835000000000001E-2</v>
          </cell>
          <cell r="P59">
            <v>-3.0835000000000001E-2</v>
          </cell>
          <cell r="Q59">
            <v>-3.0835000000000001E-2</v>
          </cell>
        </row>
        <row r="60">
          <cell r="B60">
            <v>57</v>
          </cell>
          <cell r="D60" t="str">
            <v>Mieten und Anschaffungen</v>
          </cell>
          <cell r="E60">
            <v>6.9161099999999998</v>
          </cell>
          <cell r="F60">
            <v>3.5059999999999998</v>
          </cell>
          <cell r="G60">
            <v>0.40660000000000007</v>
          </cell>
          <cell r="H60">
            <v>0</v>
          </cell>
          <cell r="I60">
            <v>1.5123500000000001</v>
          </cell>
          <cell r="J60">
            <v>0</v>
          </cell>
          <cell r="K60">
            <v>0</v>
          </cell>
          <cell r="L60">
            <v>1.4911599999999998</v>
          </cell>
          <cell r="M60">
            <v>0</v>
          </cell>
          <cell r="N60">
            <v>-0.37278999999999995</v>
          </cell>
          <cell r="O60">
            <v>-0.37278999999999995</v>
          </cell>
          <cell r="P60">
            <v>-0.37278999999999995</v>
          </cell>
          <cell r="Q60">
            <v>-0.37278999999999995</v>
          </cell>
        </row>
        <row r="61">
          <cell r="B61">
            <v>58</v>
          </cell>
          <cell r="D61" t="str">
            <v>Fremdinstandhaltung</v>
          </cell>
          <cell r="E61">
            <v>1.1599999999999999E-2</v>
          </cell>
          <cell r="F61">
            <v>5.7999999999999996E-3</v>
          </cell>
          <cell r="G61">
            <v>5.7999999999999996E-3</v>
          </cell>
          <cell r="H61">
            <v>0</v>
          </cell>
          <cell r="I61">
            <v>0</v>
          </cell>
          <cell r="J61">
            <v>0</v>
          </cell>
          <cell r="K61">
            <v>0</v>
          </cell>
          <cell r="L61">
            <v>0</v>
          </cell>
          <cell r="M61">
            <v>0</v>
          </cell>
          <cell r="N61">
            <v>0</v>
          </cell>
          <cell r="O61">
            <v>0</v>
          </cell>
          <cell r="P61">
            <v>0</v>
          </cell>
          <cell r="Q61">
            <v>0</v>
          </cell>
        </row>
        <row r="62">
          <cell r="B62">
            <v>60</v>
          </cell>
          <cell r="D62" t="str">
            <v>Repräsentation und Reisespesen</v>
          </cell>
          <cell r="E62">
            <v>10.033869999999999</v>
          </cell>
          <cell r="F62">
            <v>0</v>
          </cell>
          <cell r="G62">
            <v>3.6512600000000002</v>
          </cell>
          <cell r="H62">
            <v>1.4859699999999996</v>
          </cell>
          <cell r="I62">
            <v>3.1375999999999999</v>
          </cell>
          <cell r="J62">
            <v>0.97436000000000078</v>
          </cell>
          <cell r="K62">
            <v>0.24714999999999954</v>
          </cell>
          <cell r="L62">
            <v>0.53752999999999851</v>
          </cell>
          <cell r="M62">
            <v>0</v>
          </cell>
          <cell r="N62">
            <v>5.5012500000000575E-2</v>
          </cell>
          <cell r="O62">
            <v>5.5012500000000575E-2</v>
          </cell>
          <cell r="P62">
            <v>5.5012500000000575E-2</v>
          </cell>
          <cell r="Q62">
            <v>5.5012500000000575E-2</v>
          </cell>
        </row>
        <row r="63">
          <cell r="B63">
            <v>61</v>
          </cell>
          <cell r="D63" t="str">
            <v>Werbung, Messen</v>
          </cell>
          <cell r="E63">
            <v>7.8969999999999999E-2</v>
          </cell>
          <cell r="F63">
            <v>0.21199999999999999</v>
          </cell>
          <cell r="G63">
            <v>-0.21199999999999999</v>
          </cell>
          <cell r="H63">
            <v>0</v>
          </cell>
          <cell r="I63">
            <v>7.8969999999999999E-2</v>
          </cell>
          <cell r="J63">
            <v>0</v>
          </cell>
          <cell r="K63">
            <v>0</v>
          </cell>
          <cell r="L63">
            <v>0</v>
          </cell>
          <cell r="M63">
            <v>0</v>
          </cell>
          <cell r="N63">
            <v>-1.2019999999999999E-2</v>
          </cell>
          <cell r="O63">
            <v>-1.2019999999999999E-2</v>
          </cell>
          <cell r="P63">
            <v>-1.2019999999999999E-2</v>
          </cell>
          <cell r="Q63">
            <v>-1.2019999999999999E-2</v>
          </cell>
        </row>
        <row r="64">
          <cell r="B64">
            <v>62</v>
          </cell>
          <cell r="D64" t="str">
            <v>Allgemeine Kosten</v>
          </cell>
          <cell r="E64">
            <v>12.919409999999999</v>
          </cell>
          <cell r="F64">
            <v>4.7699999999999996</v>
          </cell>
          <cell r="G64">
            <v>1.1143500000000008</v>
          </cell>
          <cell r="H64">
            <v>0.44120999999999988</v>
          </cell>
          <cell r="I64">
            <v>0.5103099999999996</v>
          </cell>
          <cell r="J64">
            <v>10.314519999999998</v>
          </cell>
          <cell r="K64">
            <v>-5.4266199999999998</v>
          </cell>
          <cell r="L64">
            <v>1.1265100000000015</v>
          </cell>
          <cell r="M64">
            <v>6.912999999999947E-2</v>
          </cell>
          <cell r="N64">
            <v>3.3224724999999999</v>
          </cell>
          <cell r="O64">
            <v>3.3224724999999999</v>
          </cell>
          <cell r="P64">
            <v>3.3224724999999999</v>
          </cell>
          <cell r="Q64">
            <v>3.3224724999999999</v>
          </cell>
        </row>
        <row r="65">
          <cell r="B65">
            <v>100</v>
          </cell>
          <cell r="C65" t="str">
            <v>Konzernumlagen</v>
          </cell>
          <cell r="E65">
            <v>0</v>
          </cell>
          <cell r="G65">
            <v>0</v>
          </cell>
          <cell r="H65">
            <v>0</v>
          </cell>
          <cell r="I65">
            <v>0</v>
          </cell>
          <cell r="J65">
            <v>0</v>
          </cell>
          <cell r="K65">
            <v>0</v>
          </cell>
          <cell r="L65">
            <v>0</v>
          </cell>
          <cell r="M65">
            <v>0</v>
          </cell>
        </row>
        <row r="66">
          <cell r="B66">
            <v>202</v>
          </cell>
          <cell r="C66" t="str">
            <v>Verrechnung globale Funktionen VW</v>
          </cell>
          <cell r="E66">
            <v>0</v>
          </cell>
          <cell r="G66">
            <v>0</v>
          </cell>
          <cell r="H66">
            <v>0</v>
          </cell>
          <cell r="I66">
            <v>0</v>
          </cell>
          <cell r="J66">
            <v>0</v>
          </cell>
          <cell r="K66">
            <v>0</v>
          </cell>
          <cell r="L66">
            <v>0</v>
          </cell>
          <cell r="M66">
            <v>0</v>
          </cell>
        </row>
        <row r="67">
          <cell r="B67">
            <v>103</v>
          </cell>
          <cell r="C67" t="str">
            <v>Statistische Buchungen (nur bei Jahresabschluss)</v>
          </cell>
          <cell r="E67">
            <v>0</v>
          </cell>
          <cell r="G67">
            <v>0</v>
          </cell>
          <cell r="H67">
            <v>0</v>
          </cell>
          <cell r="I67">
            <v>0</v>
          </cell>
          <cell r="J67">
            <v>0</v>
          </cell>
          <cell r="K67">
            <v>0</v>
          </cell>
          <cell r="L67">
            <v>0</v>
          </cell>
          <cell r="M67">
            <v>0</v>
          </cell>
        </row>
        <row r="68">
          <cell r="B68">
            <v>500</v>
          </cell>
          <cell r="C68" t="str">
            <v>Sonstige betriebliche Erträge</v>
          </cell>
          <cell r="E68">
            <v>-66.366230000000002</v>
          </cell>
          <cell r="F68">
            <v>-33.333333333333336</v>
          </cell>
          <cell r="G68">
            <v>33.333333333333336</v>
          </cell>
          <cell r="H68">
            <v>-66.366230000000002</v>
          </cell>
          <cell r="I68">
            <v>0</v>
          </cell>
          <cell r="J68">
            <v>0</v>
          </cell>
          <cell r="K68">
            <v>0</v>
          </cell>
          <cell r="L68">
            <v>0</v>
          </cell>
          <cell r="M68">
            <v>0</v>
          </cell>
          <cell r="N68">
            <v>0</v>
          </cell>
          <cell r="O68">
            <v>0</v>
          </cell>
          <cell r="P68">
            <v>0</v>
          </cell>
          <cell r="Q68">
            <v>0</v>
          </cell>
        </row>
        <row r="69">
          <cell r="B69">
            <v>64</v>
          </cell>
          <cell r="C69" t="str">
            <v>Kursdifferenzen</v>
          </cell>
          <cell r="E69">
            <v>0</v>
          </cell>
          <cell r="G69">
            <v>0</v>
          </cell>
          <cell r="H69">
            <v>0</v>
          </cell>
          <cell r="I69">
            <v>0</v>
          </cell>
          <cell r="M69">
            <v>0</v>
          </cell>
        </row>
        <row r="70">
          <cell r="B70">
            <v>65</v>
          </cell>
          <cell r="C70" t="str">
            <v>Mehrerlöse Anlagenverkauf HB2</v>
          </cell>
          <cell r="E70">
            <v>0</v>
          </cell>
          <cell r="G70">
            <v>0</v>
          </cell>
          <cell r="H70">
            <v>0</v>
          </cell>
          <cell r="I70">
            <v>0</v>
          </cell>
          <cell r="M70">
            <v>0</v>
          </cell>
        </row>
        <row r="71">
          <cell r="B71">
            <v>124</v>
          </cell>
          <cell r="C71" t="str">
            <v>Management Fee</v>
          </cell>
          <cell r="E71">
            <v>0</v>
          </cell>
          <cell r="G71">
            <v>0</v>
          </cell>
          <cell r="H71">
            <v>0</v>
          </cell>
          <cell r="I71">
            <v>0</v>
          </cell>
          <cell r="M71">
            <v>0</v>
          </cell>
        </row>
        <row r="72">
          <cell r="B72">
            <v>125</v>
          </cell>
          <cell r="C72" t="str">
            <v>Sonstige betriebliche Erträge</v>
          </cell>
          <cell r="E72">
            <v>-66.366230000000002</v>
          </cell>
          <cell r="F72">
            <v>-33.333333333333336</v>
          </cell>
          <cell r="G72">
            <v>33.333333333333336</v>
          </cell>
          <cell r="H72">
            <v>-66.366230000000002</v>
          </cell>
          <cell r="I72">
            <v>0</v>
          </cell>
          <cell r="M72">
            <v>0</v>
          </cell>
          <cell r="N72">
            <v>-26.532552500000001</v>
          </cell>
          <cell r="O72">
            <v>-26.532552500000001</v>
          </cell>
          <cell r="P72">
            <v>-26.532552500000001</v>
          </cell>
          <cell r="Q72">
            <v>-26.532552500000001</v>
          </cell>
        </row>
        <row r="73">
          <cell r="B73">
            <v>500</v>
          </cell>
          <cell r="C73" t="str">
            <v>Sonstige betriebliche Aufwendungen</v>
          </cell>
          <cell r="E73">
            <v>0</v>
          </cell>
          <cell r="F73">
            <v>0</v>
          </cell>
          <cell r="G73">
            <v>0</v>
          </cell>
          <cell r="H73">
            <v>0</v>
          </cell>
          <cell r="I73">
            <v>0</v>
          </cell>
          <cell r="J73">
            <v>0</v>
          </cell>
          <cell r="K73">
            <v>0</v>
          </cell>
          <cell r="L73">
            <v>-131.12454</v>
          </cell>
          <cell r="M73">
            <v>131.12454</v>
          </cell>
          <cell r="N73">
            <v>0</v>
          </cell>
          <cell r="O73">
            <v>0</v>
          </cell>
          <cell r="P73">
            <v>0</v>
          </cell>
          <cell r="Q73">
            <v>0</v>
          </cell>
        </row>
        <row r="74">
          <cell r="B74">
            <v>68</v>
          </cell>
          <cell r="C74" t="str">
            <v>Übr. Betr. AW,  Managment Fee Presta</v>
          </cell>
          <cell r="E74">
            <v>0</v>
          </cell>
          <cell r="L74">
            <v>-131.12454</v>
          </cell>
          <cell r="M74">
            <v>131.12454</v>
          </cell>
        </row>
        <row r="75">
          <cell r="B75">
            <v>76</v>
          </cell>
          <cell r="C75" t="str">
            <v>Mindererlöse Anlageverkauf HB2</v>
          </cell>
          <cell r="E75">
            <v>0</v>
          </cell>
          <cell r="L75">
            <v>0</v>
          </cell>
          <cell r="M75">
            <v>0</v>
          </cell>
        </row>
        <row r="76">
          <cell r="B76">
            <v>71</v>
          </cell>
          <cell r="C76" t="str">
            <v>so. Steuern</v>
          </cell>
          <cell r="E76">
            <v>0</v>
          </cell>
          <cell r="L76">
            <v>0</v>
          </cell>
          <cell r="M76">
            <v>0</v>
          </cell>
        </row>
        <row r="77">
          <cell r="B77">
            <v>85</v>
          </cell>
          <cell r="C77" t="str">
            <v>Personalstrukturrückstellungen</v>
          </cell>
          <cell r="E77">
            <v>0</v>
          </cell>
          <cell r="L77">
            <v>0</v>
          </cell>
          <cell r="M77">
            <v>0</v>
          </cell>
        </row>
        <row r="78">
          <cell r="B78">
            <v>500</v>
          </cell>
          <cell r="C78" t="str">
            <v>Entwicklungskosten brutto nach Akt.</v>
          </cell>
          <cell r="E78">
            <v>2284.1501799999983</v>
          </cell>
          <cell r="F78">
            <v>229.81299999999999</v>
          </cell>
          <cell r="G78">
            <v>-211.77215499999997</v>
          </cell>
          <cell r="H78">
            <v>882.26088499999992</v>
          </cell>
          <cell r="I78">
            <v>117.21487000000101</v>
          </cell>
          <cell r="J78">
            <v>315.47400499999981</v>
          </cell>
          <cell r="K78">
            <v>313.64130999999929</v>
          </cell>
          <cell r="L78">
            <v>78.034114999999915</v>
          </cell>
          <cell r="M78">
            <v>559.48414999999818</v>
          </cell>
          <cell r="N78">
            <v>0</v>
          </cell>
          <cell r="O78">
            <v>0</v>
          </cell>
          <cell r="P78">
            <v>0</v>
          </cell>
          <cell r="Q78">
            <v>0</v>
          </cell>
        </row>
        <row r="79">
          <cell r="B79">
            <v>500</v>
          </cell>
          <cell r="C79" t="str">
            <v>Entwicklungskosten Kostenrechnung</v>
          </cell>
          <cell r="E79">
            <v>1559.219539999998</v>
          </cell>
          <cell r="F79">
            <v>221.613</v>
          </cell>
          <cell r="G79">
            <v>-211.77215499999997</v>
          </cell>
          <cell r="H79">
            <v>873.56088499999987</v>
          </cell>
          <cell r="I79">
            <v>91.319370000001015</v>
          </cell>
          <cell r="J79">
            <v>313.97400499999981</v>
          </cell>
          <cell r="K79">
            <v>131.00616999999932</v>
          </cell>
          <cell r="L79">
            <v>78.034114999999915</v>
          </cell>
          <cell r="M79">
            <v>61.484149999998124</v>
          </cell>
          <cell r="N79">
            <v>0</v>
          </cell>
          <cell r="O79">
            <v>0</v>
          </cell>
          <cell r="P79">
            <v>0</v>
          </cell>
          <cell r="Q79">
            <v>0</v>
          </cell>
        </row>
        <row r="80">
          <cell r="B80">
            <v>500</v>
          </cell>
          <cell r="C80" t="str">
            <v>Personal-/Gemeinkosten/AFA Entwicklung</v>
          </cell>
          <cell r="E80">
            <v>2119.2259999999983</v>
          </cell>
          <cell r="F80">
            <v>192.56299999999999</v>
          </cell>
          <cell r="G80">
            <v>242.68515500000001</v>
          </cell>
          <cell r="H80">
            <v>879.27753499999994</v>
          </cell>
          <cell r="I80">
            <v>160.96673000000089</v>
          </cell>
          <cell r="J80">
            <v>332.73329999999913</v>
          </cell>
          <cell r="K80">
            <v>162.61274</v>
          </cell>
          <cell r="L80">
            <v>98.568660000000179</v>
          </cell>
          <cell r="M80">
            <v>49.818879999997904</v>
          </cell>
          <cell r="N80">
            <v>0</v>
          </cell>
          <cell r="O80">
            <v>0</v>
          </cell>
          <cell r="P80">
            <v>0</v>
          </cell>
          <cell r="Q80">
            <v>0</v>
          </cell>
        </row>
        <row r="81">
          <cell r="B81">
            <v>500</v>
          </cell>
          <cell r="C81" t="str">
            <v>Eigenleistungen (Info)</v>
          </cell>
          <cell r="E81">
            <v>1118.6079100000002</v>
          </cell>
          <cell r="F81">
            <v>277.601</v>
          </cell>
          <cell r="G81">
            <v>185.32599999999999</v>
          </cell>
          <cell r="H81">
            <v>74.380999999999972</v>
          </cell>
          <cell r="I81">
            <v>65.799000000000007</v>
          </cell>
          <cell r="J81">
            <v>81.884999999999991</v>
          </cell>
          <cell r="K81">
            <v>47.980999999999995</v>
          </cell>
          <cell r="L81">
            <v>-6.3605700000004646</v>
          </cell>
          <cell r="M81">
            <v>391.99548000000084</v>
          </cell>
          <cell r="N81">
            <v>0</v>
          </cell>
          <cell r="O81">
            <v>0</v>
          </cell>
          <cell r="P81">
            <v>0</v>
          </cell>
          <cell r="Q81">
            <v>0</v>
          </cell>
        </row>
        <row r="82">
          <cell r="B82">
            <v>217</v>
          </cell>
          <cell r="C82" t="str">
            <v>Abschreibung</v>
          </cell>
          <cell r="E82">
            <v>47.896999999999998</v>
          </cell>
          <cell r="F82">
            <v>20.856999999999999</v>
          </cell>
          <cell r="G82">
            <v>-7.145999999999999</v>
          </cell>
          <cell r="H82">
            <v>6.8420000000000005</v>
          </cell>
          <cell r="I82">
            <v>5.18</v>
          </cell>
          <cell r="J82">
            <v>5.1709999999999994</v>
          </cell>
          <cell r="K82">
            <v>4.9370000000000012</v>
          </cell>
          <cell r="L82">
            <v>8.0259999999999962</v>
          </cell>
          <cell r="M82">
            <v>4.03</v>
          </cell>
          <cell r="N82">
            <v>4.0257500000000004</v>
          </cell>
          <cell r="O82">
            <v>4.0257500000000004</v>
          </cell>
          <cell r="P82">
            <v>4.0257500000000004</v>
          </cell>
          <cell r="Q82">
            <v>4.0257500000000004</v>
          </cell>
        </row>
        <row r="83">
          <cell r="B83">
            <v>203</v>
          </cell>
          <cell r="C83" t="str">
            <v>Personalkosten Entw. inkl. Fertigungsplanung</v>
          </cell>
          <cell r="E83">
            <v>1194.909299999998</v>
          </cell>
          <cell r="F83">
            <v>116.557</v>
          </cell>
          <cell r="G83">
            <v>152.06379999999996</v>
          </cell>
          <cell r="H83">
            <v>477.07166999999998</v>
          </cell>
          <cell r="I83">
            <v>102.05726000000004</v>
          </cell>
          <cell r="J83">
            <v>203.33789999999999</v>
          </cell>
          <cell r="K83">
            <v>94.686120000000074</v>
          </cell>
          <cell r="L83">
            <v>36.14372000000003</v>
          </cell>
          <cell r="M83">
            <v>12.99182999999789</v>
          </cell>
          <cell r="N83">
            <v>31.570175000000518</v>
          </cell>
          <cell r="O83">
            <v>31.570175000000518</v>
          </cell>
          <cell r="P83">
            <v>31.570175000000518</v>
          </cell>
          <cell r="Q83">
            <v>31.570175000000518</v>
          </cell>
        </row>
        <row r="84">
          <cell r="B84">
            <v>204</v>
          </cell>
          <cell r="C84" t="str">
            <v>Personalkosten IFRS Entw inkl. Fertigungsplanung</v>
          </cell>
          <cell r="E84">
            <v>0</v>
          </cell>
          <cell r="G84">
            <v>0</v>
          </cell>
          <cell r="H84">
            <v>0</v>
          </cell>
          <cell r="I84">
            <v>0</v>
          </cell>
          <cell r="J84">
            <v>0</v>
          </cell>
          <cell r="K84">
            <v>0</v>
          </cell>
          <cell r="L84">
            <v>0</v>
          </cell>
          <cell r="M84">
            <v>0</v>
          </cell>
        </row>
        <row r="85">
          <cell r="B85">
            <v>205</v>
          </cell>
          <cell r="C85" t="str">
            <v>Leihkräfte Entwicklung</v>
          </cell>
          <cell r="E85">
            <v>68.227470000000011</v>
          </cell>
          <cell r="F85">
            <v>28.93</v>
          </cell>
          <cell r="G85">
            <v>21.364040000000003</v>
          </cell>
          <cell r="H85">
            <v>0</v>
          </cell>
          <cell r="I85">
            <v>9.1859999999999928</v>
          </cell>
          <cell r="J85">
            <v>48.495360000000005</v>
          </cell>
          <cell r="K85">
            <v>-39.747930000000004</v>
          </cell>
          <cell r="L85">
            <v>0</v>
          </cell>
          <cell r="M85">
            <v>0</v>
          </cell>
        </row>
        <row r="86">
          <cell r="B86">
            <v>206</v>
          </cell>
          <cell r="C86" t="str">
            <v>Gemeinkosten  Entw. inkl. Fertigungsplanung</v>
          </cell>
          <cell r="E86">
            <v>808.19223000000011</v>
          </cell>
          <cell r="F86">
            <v>26.219000000000001</v>
          </cell>
          <cell r="G86">
            <v>76.403315000000021</v>
          </cell>
          <cell r="H86">
            <v>395.36386499999998</v>
          </cell>
          <cell r="I86">
            <v>44.543470000000866</v>
          </cell>
          <cell r="J86">
            <v>75.729039999999145</v>
          </cell>
          <cell r="K86">
            <v>102.73754999999994</v>
          </cell>
          <cell r="L86">
            <v>54.398940000000152</v>
          </cell>
          <cell r="M86">
            <v>32.797050000000013</v>
          </cell>
          <cell r="N86">
            <v>55.853077500000012</v>
          </cell>
          <cell r="O86">
            <v>55.853077500000012</v>
          </cell>
          <cell r="P86">
            <v>55.853077500000012</v>
          </cell>
          <cell r="Q86">
            <v>55.853077500000012</v>
          </cell>
        </row>
        <row r="87">
          <cell r="B87">
            <v>207</v>
          </cell>
          <cell r="D87" t="str">
            <v>Umlage auf Kostenstelle (Info)</v>
          </cell>
          <cell r="E87">
            <v>0</v>
          </cell>
        </row>
        <row r="88">
          <cell r="B88">
            <v>208</v>
          </cell>
          <cell r="D88" t="str">
            <v>Deckungsdifferenzen (Info)</v>
          </cell>
          <cell r="E88">
            <v>0</v>
          </cell>
        </row>
        <row r="89">
          <cell r="B89">
            <v>209</v>
          </cell>
          <cell r="D89" t="str">
            <v>Sonstige Bereiche auf Entwicklung (Info)</v>
          </cell>
          <cell r="E89">
            <v>-1000.6180899999977</v>
          </cell>
          <cell r="F89">
            <v>85.038000000000011</v>
          </cell>
          <cell r="G89">
            <v>-57.359155000000015</v>
          </cell>
          <cell r="H89">
            <v>-804.89653499999997</v>
          </cell>
          <cell r="I89">
            <v>-95.167730000000887</v>
          </cell>
          <cell r="J89">
            <v>-250.84829999999914</v>
          </cell>
          <cell r="K89">
            <v>-114.63174000000001</v>
          </cell>
          <cell r="L89">
            <v>-104.92923000000064</v>
          </cell>
          <cell r="M89">
            <v>342.17660000000296</v>
          </cell>
        </row>
        <row r="90">
          <cell r="B90">
            <v>500</v>
          </cell>
          <cell r="C90" t="str">
            <v>Fremdleistung/Material Entwicklung</v>
          </cell>
          <cell r="E90">
            <v>399.19272000000001</v>
          </cell>
          <cell r="F90">
            <v>37.25</v>
          </cell>
          <cell r="G90">
            <v>-13.268319999999999</v>
          </cell>
          <cell r="H90">
            <v>129.16011999999998</v>
          </cell>
          <cell r="I90">
            <v>16.755570000000006</v>
          </cell>
          <cell r="J90">
            <v>-84.515269999999447</v>
          </cell>
          <cell r="K90">
            <v>190.61208999999957</v>
          </cell>
          <cell r="L90">
            <v>14.924139999999452</v>
          </cell>
          <cell r="M90">
            <v>108.27439000000042</v>
          </cell>
          <cell r="N90">
            <v>0</v>
          </cell>
          <cell r="O90">
            <v>0</v>
          </cell>
          <cell r="P90">
            <v>0</v>
          </cell>
          <cell r="Q90">
            <v>0</v>
          </cell>
        </row>
        <row r="91">
          <cell r="B91">
            <v>20</v>
          </cell>
          <cell r="C91" t="str">
            <v>Fremdleistungen von extern (ohne Leihkräfte)</v>
          </cell>
          <cell r="E91">
            <v>399.19272000000001</v>
          </cell>
          <cell r="F91">
            <v>37.25</v>
          </cell>
          <cell r="G91">
            <v>-13.268319999999999</v>
          </cell>
          <cell r="H91">
            <v>129.16011999999998</v>
          </cell>
          <cell r="I91">
            <v>16.755570000000006</v>
          </cell>
          <cell r="J91">
            <v>82.079610000000002</v>
          </cell>
          <cell r="K91">
            <v>19.50081000000003</v>
          </cell>
          <cell r="L91">
            <v>17.663479999999993</v>
          </cell>
          <cell r="M91">
            <v>110.05144999999999</v>
          </cell>
          <cell r="N91">
            <v>62.60452750000001</v>
          </cell>
          <cell r="O91">
            <v>62.60452750000001</v>
          </cell>
          <cell r="P91">
            <v>62.60452750000001</v>
          </cell>
          <cell r="Q91">
            <v>62.60452750000001</v>
          </cell>
        </row>
        <row r="92">
          <cell r="B92">
            <v>210</v>
          </cell>
          <cell r="C92" t="str">
            <v>Fremdleistung von intern</v>
          </cell>
          <cell r="E92">
            <v>0</v>
          </cell>
          <cell r="G92">
            <v>0</v>
          </cell>
          <cell r="H92">
            <v>0</v>
          </cell>
          <cell r="I92">
            <v>0</v>
          </cell>
          <cell r="J92">
            <v>0</v>
          </cell>
          <cell r="K92">
            <v>0</v>
          </cell>
          <cell r="L92">
            <v>0</v>
          </cell>
          <cell r="M92">
            <v>0</v>
          </cell>
        </row>
        <row r="93">
          <cell r="B93">
            <v>211</v>
          </cell>
          <cell r="C93" t="str">
            <v>Verrechnung zwischen Standorten (STC / PTH)</v>
          </cell>
          <cell r="E93">
            <v>0</v>
          </cell>
          <cell r="G93">
            <v>0</v>
          </cell>
          <cell r="H93">
            <v>0</v>
          </cell>
          <cell r="I93">
            <v>0</v>
          </cell>
          <cell r="J93">
            <v>0</v>
          </cell>
          <cell r="K93">
            <v>0</v>
          </cell>
          <cell r="L93">
            <v>0</v>
          </cell>
          <cell r="M93">
            <v>0</v>
          </cell>
        </row>
        <row r="94">
          <cell r="B94">
            <v>218</v>
          </cell>
          <cell r="C94" t="str">
            <v>Abgrenzung</v>
          </cell>
          <cell r="E94">
            <v>-1.0658141036401503E-14</v>
          </cell>
          <cell r="G94">
            <v>0</v>
          </cell>
          <cell r="H94">
            <v>0</v>
          </cell>
          <cell r="I94">
            <v>0</v>
          </cell>
          <cell r="J94">
            <v>-166.59487999999945</v>
          </cell>
          <cell r="K94">
            <v>171.11127999999954</v>
          </cell>
          <cell r="L94">
            <v>-2.7393400000005403</v>
          </cell>
          <cell r="M94">
            <v>-1.77705999999956</v>
          </cell>
          <cell r="N94">
            <v>-4.4249999999999972</v>
          </cell>
          <cell r="O94">
            <v>-4.4249999999999972</v>
          </cell>
          <cell r="P94">
            <v>-4.4249999999999972</v>
          </cell>
          <cell r="Q94">
            <v>104.152</v>
          </cell>
        </row>
        <row r="95">
          <cell r="B95">
            <v>21</v>
          </cell>
          <cell r="C95" t="str">
            <v>Komponentenentwicklung</v>
          </cell>
          <cell r="E95">
            <v>0</v>
          </cell>
        </row>
        <row r="96">
          <cell r="B96">
            <v>500</v>
          </cell>
          <cell r="C96" t="str">
            <v>Entwicklungskostenfaktura (Info)</v>
          </cell>
          <cell r="E96">
            <v>-724.93064000000004</v>
          </cell>
          <cell r="F96">
            <v>-8.1999999999999993</v>
          </cell>
          <cell r="G96">
            <v>0</v>
          </cell>
          <cell r="H96">
            <v>-8.6999999999999993</v>
          </cell>
          <cell r="I96">
            <v>-25.895499999999998</v>
          </cell>
          <cell r="J96">
            <v>-1.5</v>
          </cell>
          <cell r="K96">
            <v>-182.63513999999998</v>
          </cell>
          <cell r="L96">
            <v>0</v>
          </cell>
          <cell r="M96">
            <v>-498</v>
          </cell>
          <cell r="N96">
            <v>0</v>
          </cell>
          <cell r="O96">
            <v>0</v>
          </cell>
          <cell r="P96">
            <v>0</v>
          </cell>
          <cell r="Q96">
            <v>0</v>
          </cell>
        </row>
        <row r="97">
          <cell r="B97">
            <v>22</v>
          </cell>
          <cell r="D97" t="str">
            <v>davon Entwicklungskostenfaktura an Drittkunde</v>
          </cell>
          <cell r="E97">
            <v>-49.595499999999994</v>
          </cell>
          <cell r="F97">
            <v>-8.1999999999999993</v>
          </cell>
          <cell r="H97">
            <v>-8.6999999999999993</v>
          </cell>
          <cell r="I97">
            <v>-25.895499999999998</v>
          </cell>
          <cell r="J97">
            <v>-1.5</v>
          </cell>
          <cell r="K97">
            <v>0</v>
          </cell>
          <cell r="L97">
            <v>0</v>
          </cell>
          <cell r="M97">
            <v>-5.3</v>
          </cell>
        </row>
        <row r="98">
          <cell r="B98">
            <v>120</v>
          </cell>
          <cell r="D98" t="str">
            <v>davon Entwicklungskostenfaktura innerhalb der Gruppe</v>
          </cell>
          <cell r="E98">
            <v>-675.33513999999991</v>
          </cell>
          <cell r="K98">
            <v>-182.63513999999998</v>
          </cell>
          <cell r="L98">
            <v>0</v>
          </cell>
          <cell r="M98">
            <v>-492.7</v>
          </cell>
        </row>
        <row r="99">
          <cell r="B99">
            <v>500</v>
          </cell>
          <cell r="C99" t="str">
            <v>Aktivierung / Impairment</v>
          </cell>
          <cell r="E99">
            <v>-234.26853999999992</v>
          </cell>
          <cell r="F99">
            <v>0</v>
          </cell>
          <cell r="G99">
            <v>-441.18898999999999</v>
          </cell>
          <cell r="H99">
            <v>-126.17677000000003</v>
          </cell>
          <cell r="I99">
            <v>-60.507429999999886</v>
          </cell>
          <cell r="J99">
            <v>67.255975000000149</v>
          </cell>
          <cell r="K99">
            <v>-39.583520000000249</v>
          </cell>
          <cell r="L99">
            <v>-35.458684999999718</v>
          </cell>
          <cell r="M99">
            <v>401.39087999999981</v>
          </cell>
          <cell r="N99">
            <v>0</v>
          </cell>
          <cell r="O99">
            <v>0</v>
          </cell>
          <cell r="P99">
            <v>0</v>
          </cell>
          <cell r="Q99">
            <v>0</v>
          </cell>
        </row>
        <row r="100">
          <cell r="B100">
            <v>216</v>
          </cell>
          <cell r="D100" t="str">
            <v>Aktivierung</v>
          </cell>
          <cell r="E100">
            <v>-234.26853999999992</v>
          </cell>
          <cell r="G100">
            <v>-441.18898999999999</v>
          </cell>
          <cell r="H100">
            <v>-126.17677000000003</v>
          </cell>
          <cell r="I100">
            <v>-60.507429999999886</v>
          </cell>
          <cell r="J100">
            <v>67.255975000000149</v>
          </cell>
          <cell r="K100">
            <v>-39.583520000000249</v>
          </cell>
          <cell r="L100">
            <v>-35.458684999999718</v>
          </cell>
          <cell r="M100">
            <v>401.39087999999981</v>
          </cell>
          <cell r="N100">
            <v>110.80146249999999</v>
          </cell>
          <cell r="O100">
            <v>110.80146249999999</v>
          </cell>
          <cell r="P100">
            <v>110.80146249999999</v>
          </cell>
          <cell r="Q100">
            <v>110.80146249999999</v>
          </cell>
        </row>
        <row r="101">
          <cell r="B101">
            <v>212</v>
          </cell>
          <cell r="D101" t="str">
            <v>Abschreibung aus Aktivierung</v>
          </cell>
          <cell r="E101">
            <v>0</v>
          </cell>
          <cell r="G101">
            <v>0</v>
          </cell>
          <cell r="H101">
            <v>0</v>
          </cell>
          <cell r="I101">
            <v>0</v>
          </cell>
          <cell r="J101">
            <v>0</v>
          </cell>
          <cell r="K101">
            <v>0</v>
          </cell>
          <cell r="L101">
            <v>0</v>
          </cell>
          <cell r="M101">
            <v>0</v>
          </cell>
        </row>
        <row r="102">
          <cell r="B102">
            <v>214</v>
          </cell>
          <cell r="D102" t="str">
            <v>Impairment aus Entwicklung</v>
          </cell>
          <cell r="E102">
            <v>0</v>
          </cell>
          <cell r="G102">
            <v>0</v>
          </cell>
          <cell r="H102">
            <v>0</v>
          </cell>
          <cell r="I102">
            <v>0</v>
          </cell>
          <cell r="J102">
            <v>0</v>
          </cell>
          <cell r="K102">
            <v>0</v>
          </cell>
          <cell r="L102">
            <v>0</v>
          </cell>
          <cell r="M102">
            <v>0</v>
          </cell>
        </row>
        <row r="103">
          <cell r="B103">
            <v>500</v>
          </cell>
          <cell r="C103" t="str">
            <v>Ergebnis vor Finanzerg./Steuern (EBIT)</v>
          </cell>
          <cell r="E103">
            <v>1647.1249599999983</v>
          </cell>
          <cell r="F103">
            <v>-37.912866666666673</v>
          </cell>
          <cell r="G103">
            <v>239.95072166666668</v>
          </cell>
          <cell r="H103">
            <v>639.96979499999998</v>
          </cell>
          <cell r="I103">
            <v>94.87763333333433</v>
          </cell>
          <cell r="J103">
            <v>350.52517499999982</v>
          </cell>
          <cell r="K103">
            <v>108.46795999999935</v>
          </cell>
          <cell r="L103">
            <v>133.02345166666652</v>
          </cell>
          <cell r="M103">
            <v>118.22308999999825</v>
          </cell>
          <cell r="N103">
            <v>0</v>
          </cell>
          <cell r="O103">
            <v>0</v>
          </cell>
          <cell r="P103">
            <v>0</v>
          </cell>
          <cell r="Q103">
            <v>0</v>
          </cell>
        </row>
        <row r="104">
          <cell r="B104">
            <v>80</v>
          </cell>
          <cell r="C104" t="str">
            <v>übr. Finanzergebnis</v>
          </cell>
          <cell r="E104">
            <v>0</v>
          </cell>
          <cell r="G104">
            <v>0</v>
          </cell>
        </row>
        <row r="105">
          <cell r="B105">
            <v>69</v>
          </cell>
          <cell r="C105" t="str">
            <v>Zinsaufwendungen</v>
          </cell>
          <cell r="E105">
            <v>0</v>
          </cell>
          <cell r="F105">
            <v>0.84166666666666667</v>
          </cell>
          <cell r="G105">
            <v>-0.84166666666666667</v>
          </cell>
        </row>
        <row r="106">
          <cell r="B106">
            <v>70</v>
          </cell>
          <cell r="C106" t="str">
            <v>Zinserträge</v>
          </cell>
          <cell r="E106">
            <v>0</v>
          </cell>
        </row>
        <row r="107">
          <cell r="B107">
            <v>81</v>
          </cell>
          <cell r="C107" t="str">
            <v>Aufzinsung Pensionen/Healthcare</v>
          </cell>
          <cell r="E107">
            <v>0</v>
          </cell>
        </row>
        <row r="108">
          <cell r="B108">
            <v>82</v>
          </cell>
          <cell r="C108" t="str">
            <v>Erw. Kap.-ertrag Pensionen/Healthcare</v>
          </cell>
          <cell r="E108">
            <v>0</v>
          </cell>
        </row>
        <row r="109">
          <cell r="B109">
            <v>500</v>
          </cell>
          <cell r="C109" t="str">
            <v>Ergebnis (EBT)</v>
          </cell>
          <cell r="E109">
            <v>1647.1249599999983</v>
          </cell>
          <cell r="F109">
            <v>-37.071200000000005</v>
          </cell>
          <cell r="G109">
            <v>239.10905500000001</v>
          </cell>
          <cell r="H109">
            <v>639.96979499999998</v>
          </cell>
          <cell r="I109">
            <v>94.87763333333433</v>
          </cell>
          <cell r="J109">
            <v>350.52517499999982</v>
          </cell>
          <cell r="K109">
            <v>108.46795999999935</v>
          </cell>
          <cell r="L109">
            <v>133.02345166666652</v>
          </cell>
          <cell r="M109">
            <v>118.22308999999825</v>
          </cell>
          <cell r="N109">
            <v>0</v>
          </cell>
          <cell r="O109">
            <v>0</v>
          </cell>
          <cell r="P109">
            <v>0</v>
          </cell>
          <cell r="Q109">
            <v>0</v>
          </cell>
        </row>
        <row r="110">
          <cell r="B110">
            <v>121</v>
          </cell>
          <cell r="C110" t="str">
            <v>Statistische Buchwertzinsen (Eingabe durch Presta)</v>
          </cell>
          <cell r="E110">
            <v>0</v>
          </cell>
        </row>
        <row r="111">
          <cell r="B111">
            <v>500</v>
          </cell>
          <cell r="C111" t="str">
            <v>EBT nach statistischen Buchwertzinsen</v>
          </cell>
          <cell r="E111">
            <v>1647.1249599999983</v>
          </cell>
          <cell r="F111">
            <v>-37.071200000000005</v>
          </cell>
          <cell r="G111">
            <v>239.10905500000001</v>
          </cell>
          <cell r="H111">
            <v>639.96979499999998</v>
          </cell>
          <cell r="I111">
            <v>94.87763333333433</v>
          </cell>
          <cell r="J111">
            <v>350.52517499999982</v>
          </cell>
          <cell r="K111">
            <v>108.46795999999935</v>
          </cell>
          <cell r="L111">
            <v>133.02345166666652</v>
          </cell>
          <cell r="M111">
            <v>118.22308999999825</v>
          </cell>
          <cell r="N111">
            <v>0</v>
          </cell>
          <cell r="O111">
            <v>0</v>
          </cell>
          <cell r="P111">
            <v>0</v>
          </cell>
          <cell r="Q111">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DH"/>
      <sheetName val="DE"/>
      <sheetName val="DA"/>
      <sheetName val="UploadSettings"/>
      <sheetName val="Prozess"/>
    </sheetNames>
    <sheetDataSet>
      <sheetData sheetId="0">
        <row r="5">
          <cell r="J5" t="str">
            <v>Deutsch</v>
          </cell>
        </row>
        <row r="9">
          <cell r="D9">
            <v>3</v>
          </cell>
        </row>
        <row r="19">
          <cell r="D19" t="str">
            <v>Actual</v>
          </cell>
        </row>
      </sheetData>
      <sheetData sheetId="1"/>
      <sheetData sheetId="2"/>
      <sheetData sheetId="3"/>
      <sheetData sheetId="4">
        <row r="9">
          <cell r="C9">
            <v>1</v>
          </cell>
        </row>
        <row r="38">
          <cell r="B38" t="str">
            <v>P</v>
          </cell>
        </row>
        <row r="39">
          <cell r="B39" t="str">
            <v>PF</v>
          </cell>
        </row>
        <row r="40">
          <cell r="B40" t="str">
            <v>PUSA</v>
          </cell>
        </row>
        <row r="41">
          <cell r="B41" t="str">
            <v>STC</v>
          </cell>
        </row>
        <row r="42">
          <cell r="B42" t="str">
            <v>PM</v>
          </cell>
        </row>
        <row r="43">
          <cell r="B43" t="str">
            <v>PMS</v>
          </cell>
        </row>
        <row r="44">
          <cell r="B44" t="str">
            <v>PB</v>
          </cell>
        </row>
        <row r="45">
          <cell r="B45" t="str">
            <v>PJ</v>
          </cell>
        </row>
        <row r="46">
          <cell r="B46" t="str">
            <v>PHS</v>
          </cell>
        </row>
        <row r="47">
          <cell r="B47" t="str">
            <v>PFC</v>
          </cell>
        </row>
        <row r="48">
          <cell r="B48" t="str">
            <v>PS</v>
          </cell>
        </row>
        <row r="49">
          <cell r="B49" t="str">
            <v>PE</v>
          </cell>
        </row>
        <row r="50">
          <cell r="B50" t="str">
            <v>PSTD</v>
          </cell>
        </row>
        <row r="51">
          <cell r="B51" t="str">
            <v>PSTM</v>
          </cell>
        </row>
        <row r="52">
          <cell r="B52" t="str">
            <v>PSBK</v>
          </cell>
        </row>
        <row r="53">
          <cell r="B53" t="str">
            <v>PSTP</v>
          </cell>
        </row>
        <row r="54">
          <cell r="B54" t="str">
            <v>PH</v>
          </cell>
        </row>
        <row r="73">
          <cell r="B73" t="str">
            <v>2008/09</v>
          </cell>
        </row>
        <row r="74">
          <cell r="B74" t="str">
            <v>2009/10</v>
          </cell>
        </row>
        <row r="75">
          <cell r="B75" t="str">
            <v>2010/11</v>
          </cell>
        </row>
        <row r="76">
          <cell r="B76" t="str">
            <v>2011/12</v>
          </cell>
        </row>
        <row r="77">
          <cell r="B77" t="str">
            <v>2012/13</v>
          </cell>
        </row>
        <row r="78">
          <cell r="B78" t="str">
            <v>2013/14</v>
          </cell>
        </row>
        <row r="79">
          <cell r="B79" t="str">
            <v>2014/15</v>
          </cell>
        </row>
        <row r="80">
          <cell r="B80" t="str">
            <v>2015/16</v>
          </cell>
        </row>
        <row r="81">
          <cell r="B81" t="str">
            <v>2016/17</v>
          </cell>
        </row>
        <row r="82">
          <cell r="B82" t="str">
            <v>2017/18</v>
          </cell>
        </row>
        <row r="83">
          <cell r="B83" t="str">
            <v>2018/19</v>
          </cell>
        </row>
        <row r="84">
          <cell r="B84" t="str">
            <v>2019/20</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M-devices-FWZ"/>
      <sheetName val="Assumptions sheet"/>
      <sheetName val="Assumptions sheet SBM"/>
      <sheetName val="Assumptions sheet raw material"/>
      <sheetName val="Tabelle3"/>
      <sheetName val="Temp"/>
    </sheetNames>
    <sheetDataSet>
      <sheetData sheetId="0"/>
      <sheetData sheetId="1">
        <row r="8">
          <cell r="E8" t="str">
            <v>EUR</v>
          </cell>
          <cell r="S8" t="str">
            <v>assembly fixtures of all types</v>
          </cell>
          <cell r="T8" t="str">
            <v>device</v>
          </cell>
        </row>
        <row r="9">
          <cell r="S9" t="str">
            <v>bonding fixture</v>
          </cell>
          <cell r="T9" t="str">
            <v>device</v>
          </cell>
        </row>
        <row r="10">
          <cell r="S10" t="str">
            <v>Breakingmask</v>
          </cell>
          <cell r="T10" t="str">
            <v>device</v>
          </cell>
        </row>
        <row r="11">
          <cell r="S11" t="str">
            <v>checking block / fixtures-specifically</v>
          </cell>
          <cell r="T11" t="str">
            <v>device</v>
          </cell>
        </row>
        <row r="12">
          <cell r="S12" t="str">
            <v>clamping fixture</v>
          </cell>
          <cell r="T12" t="str">
            <v>device</v>
          </cell>
        </row>
        <row r="13">
          <cell r="S13" t="str">
            <v>clamping fixture for machining centre</v>
          </cell>
          <cell r="T13" t="str">
            <v>device</v>
          </cell>
        </row>
        <row r="14">
          <cell r="S14" t="str">
            <v>clamping fixture for mechanical manufacturing</v>
          </cell>
          <cell r="T14" t="str">
            <v>device</v>
          </cell>
        </row>
        <row r="15">
          <cell r="S15" t="str">
            <v>coating application fixture</v>
          </cell>
          <cell r="T15" t="str">
            <v>device</v>
          </cell>
        </row>
        <row r="16">
          <cell r="S16" t="str">
            <v>Conveyor component parts, based</v>
          </cell>
          <cell r="T16" t="str">
            <v>device</v>
          </cell>
        </row>
        <row r="17">
          <cell r="S17" t="str">
            <v>cutting fixture general</v>
          </cell>
          <cell r="T17" t="str">
            <v>device</v>
          </cell>
        </row>
        <row r="18">
          <cell r="S18" t="str">
            <v>flocking fixture</v>
          </cell>
          <cell r="T18" t="str">
            <v>device</v>
          </cell>
        </row>
        <row r="19">
          <cell r="S19" t="str">
            <v>galvanic frames</v>
          </cell>
          <cell r="T19" t="str">
            <v>device</v>
          </cell>
        </row>
        <row r="20">
          <cell r="S20" t="str">
            <v>Glass pressing mold(Press bending form)</v>
          </cell>
          <cell r="T20" t="str">
            <v>device</v>
          </cell>
        </row>
        <row r="21">
          <cell r="S21" t="str">
            <v>Hot pressing (forging)</v>
          </cell>
          <cell r="T21" t="str">
            <v>device</v>
          </cell>
        </row>
        <row r="22">
          <cell r="S22" t="str">
            <v>In-circuit tester adapter (PCB) including software, function test adapter, final test adapter (accessories)</v>
          </cell>
          <cell r="T22" t="str">
            <v>device</v>
          </cell>
        </row>
        <row r="23">
          <cell r="S23" t="str">
            <v>laminating tools for special machine</v>
          </cell>
          <cell r="T23" t="str">
            <v>device</v>
          </cell>
        </row>
        <row r="24">
          <cell r="S24" t="str">
            <v>masking</v>
          </cell>
          <cell r="T24" t="str">
            <v>device</v>
          </cell>
        </row>
        <row r="25">
          <cell r="S25" t="str">
            <v>measuring / test equipment fixtures, specific</v>
          </cell>
          <cell r="T25" t="str">
            <v>device</v>
          </cell>
        </row>
        <row r="26">
          <cell r="S26" t="str">
            <v>mechanisation accessories (grippers, feeders)</v>
          </cell>
          <cell r="T26" t="str">
            <v>device</v>
          </cell>
        </row>
        <row r="27">
          <cell r="S27" t="str">
            <v>NC programs of all types</v>
          </cell>
          <cell r="T27" t="str">
            <v>device</v>
          </cell>
        </row>
        <row r="28">
          <cell r="S28" t="str">
            <v>painting fixtures / mounts</v>
          </cell>
          <cell r="T28" t="str">
            <v>device</v>
          </cell>
        </row>
        <row r="29">
          <cell r="S29" t="str">
            <v>polishing devices</v>
          </cell>
          <cell r="T29" t="str">
            <v>device</v>
          </cell>
        </row>
        <row r="30">
          <cell r="S30" t="str">
            <v>print fixture (pad printing) / printing plates</v>
          </cell>
          <cell r="T30" t="str">
            <v>device</v>
          </cell>
        </row>
        <row r="31">
          <cell r="S31" t="str">
            <v>punching tools for PCB grooves</v>
          </cell>
          <cell r="T31" t="str">
            <v>device</v>
          </cell>
        </row>
        <row r="32">
          <cell r="S32" t="str">
            <v>rolling tools (with component-related embossing)</v>
          </cell>
          <cell r="T32" t="str">
            <v>device</v>
          </cell>
        </row>
        <row r="33">
          <cell r="S33" t="str">
            <v>screen print template</v>
          </cell>
          <cell r="T33" t="str">
            <v>device</v>
          </cell>
        </row>
        <row r="34">
          <cell r="S34" t="str">
            <v>screens</v>
          </cell>
          <cell r="T34" t="str">
            <v>device</v>
          </cell>
        </row>
        <row r="35">
          <cell r="S35" t="str">
            <v>set of pulleys</v>
          </cell>
          <cell r="T35" t="str">
            <v>device</v>
          </cell>
        </row>
        <row r="36">
          <cell r="S36" t="str">
            <v>Slide decor / Slide Copying</v>
          </cell>
          <cell r="T36" t="str">
            <v>device</v>
          </cell>
        </row>
        <row r="37">
          <cell r="S37" t="str">
            <v>soldering frame</v>
          </cell>
          <cell r="T37" t="str">
            <v>device</v>
          </cell>
        </row>
        <row r="38">
          <cell r="S38" t="str">
            <v>special tools for mechanical manufacturing</v>
          </cell>
          <cell r="T38" t="str">
            <v>device</v>
          </cell>
        </row>
        <row r="39">
          <cell r="S39" t="str">
            <v>transport frames, containers (washing, heat treatment etc.)</v>
          </cell>
          <cell r="T39" t="str">
            <v>device</v>
          </cell>
        </row>
        <row r="40">
          <cell r="S40" t="str">
            <v>welding fixtures / mounts</v>
          </cell>
          <cell r="T40" t="str">
            <v>device</v>
          </cell>
        </row>
        <row r="41">
          <cell r="S41" t="str">
            <v>welding tools for special machine</v>
          </cell>
          <cell r="T41" t="str">
            <v>device</v>
          </cell>
        </row>
      </sheetData>
      <sheetData sheetId="2" refreshError="1"/>
      <sheetData sheetId="3"/>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fassung"/>
      <sheetName val="Material"/>
      <sheetName val="Fertigungskosten"/>
      <sheetName val="SBM-Vorrichtungen-FWZ"/>
      <sheetName val="Rohstoffrisiken"/>
      <sheetName val="Prämissenblatt"/>
      <sheetName val="Prämissenblatt_Rohstoff"/>
      <sheetName val="Protokoll"/>
      <sheetName val="Dokumentenlenkung"/>
      <sheetName val="Temp"/>
    </sheetNames>
    <sheetDataSet>
      <sheetData sheetId="0">
        <row r="4">
          <cell r="B4" t="str">
            <v>QAF Version 8.5_01_01 © BMW AG</v>
          </cell>
        </row>
      </sheetData>
      <sheetData sheetId="1"/>
      <sheetData sheetId="2"/>
      <sheetData sheetId="3"/>
      <sheetData sheetId="4"/>
      <sheetData sheetId="5">
        <row r="8">
          <cell r="E8" t="str">
            <v>EUR</v>
          </cell>
          <cell r="O8" t="str">
            <v>Beschneide -/ Lochwerkzeug</v>
          </cell>
          <cell r="P8" t="str">
            <v>SBM</v>
          </cell>
          <cell r="S8" t="str">
            <v>Aufspannvorrichtung BAZ</v>
          </cell>
          <cell r="T8" t="str">
            <v>Vorrichtung</v>
          </cell>
          <cell r="W8" t="str">
            <v>Stück (Kaufteil)</v>
          </cell>
        </row>
        <row r="9">
          <cell r="O9" t="str">
            <v>Biegewerkzeug(z.B.Rohrbiegen)</v>
          </cell>
          <cell r="P9" t="str">
            <v>SBM</v>
          </cell>
          <cell r="S9" t="str">
            <v>Beflockungsaufnahme</v>
          </cell>
          <cell r="T9" t="str">
            <v>Vorrichtung</v>
          </cell>
          <cell r="W9" t="str">
            <v>Stück (Rohstoff-Risiko)</v>
          </cell>
        </row>
        <row r="10">
          <cell r="O10" t="str">
            <v>Blaswerkzeug</v>
          </cell>
          <cell r="P10" t="str">
            <v>SBM</v>
          </cell>
          <cell r="S10" t="str">
            <v>Brechschablone</v>
          </cell>
          <cell r="T10" t="str">
            <v>Vorrichtung</v>
          </cell>
        </row>
        <row r="11">
          <cell r="O11" t="str">
            <v>Direktes / Indirektes Warmumformwerkzeug</v>
          </cell>
          <cell r="P11" t="str">
            <v>SBM</v>
          </cell>
          <cell r="S11" t="str">
            <v>Diadekor/ Diakopie</v>
          </cell>
          <cell r="T11" t="str">
            <v>Vorrichtung</v>
          </cell>
        </row>
        <row r="12">
          <cell r="O12" t="str">
            <v>Druckgusswerkzeug</v>
          </cell>
          <cell r="P12" t="str">
            <v>SBM</v>
          </cell>
          <cell r="S12" t="str">
            <v>Druckaufnahme (Tampondruck) / Klischees</v>
          </cell>
          <cell r="T12" t="str">
            <v>Vorrichtung</v>
          </cell>
        </row>
        <row r="13">
          <cell r="O13" t="str">
            <v>Elastomerpresswerkzeug</v>
          </cell>
          <cell r="P13" t="str">
            <v>SBM</v>
          </cell>
          <cell r="S13" t="str">
            <v>Filmauftragvorrichtung</v>
          </cell>
          <cell r="T13" t="str">
            <v>Vorrichtung</v>
          </cell>
        </row>
        <row r="14">
          <cell r="O14" t="str">
            <v>Extrudierwerkzeug</v>
          </cell>
          <cell r="P14" t="str">
            <v>SBM</v>
          </cell>
          <cell r="S14" t="str">
            <v>Galvanikgestelle</v>
          </cell>
          <cell r="T14" t="str">
            <v>Vorrichtung</v>
          </cell>
        </row>
        <row r="15">
          <cell r="O15" t="str">
            <v>Feinguss</v>
          </cell>
          <cell r="P15" t="str">
            <v>SBM</v>
          </cell>
          <cell r="S15" t="str">
            <v>Glaspressform (Pressbiegeform)</v>
          </cell>
          <cell r="T15" t="str">
            <v>Vorrichtung</v>
          </cell>
        </row>
        <row r="16">
          <cell r="O16" t="str">
            <v>Feinschneidwerkzeug</v>
          </cell>
          <cell r="P16" t="str">
            <v>SBM</v>
          </cell>
          <cell r="S16" t="str">
            <v>In-Circuit-Tester-Adapter (LP) inkl. Software, Funktionsprüfadapter, Endprüfadapter(ZB)</v>
          </cell>
          <cell r="T16" t="str">
            <v>Vorrichtung</v>
          </cell>
        </row>
        <row r="17">
          <cell r="O17" t="str">
            <v>Folgeverbundwerkzeug</v>
          </cell>
          <cell r="P17" t="str">
            <v>SBM</v>
          </cell>
          <cell r="S17" t="str">
            <v>Kaschier- / Umbugwerkzeugwerkzeug für Sondermaschine</v>
          </cell>
          <cell r="T17" t="str">
            <v>Vorrichtung</v>
          </cell>
          <cell r="W17" t="str">
            <v>Prämie (kg)</v>
          </cell>
        </row>
        <row r="18">
          <cell r="O18" t="str">
            <v>Galvanowerkzeug</v>
          </cell>
          <cell r="P18" t="str">
            <v>SBM</v>
          </cell>
          <cell r="S18" t="str">
            <v>Klebeaufnahme</v>
          </cell>
          <cell r="T18" t="str">
            <v>Vorrichtung</v>
          </cell>
        </row>
        <row r="19">
          <cell r="O19" t="str">
            <v>Gesamtschnitt-/ Verbund Werkzeug</v>
          </cell>
          <cell r="P19" t="str">
            <v>SBM</v>
          </cell>
          <cell r="S19" t="str">
            <v>Lackiergestelle/-aufnahmen</v>
          </cell>
          <cell r="T19" t="str">
            <v>Vorrichtung</v>
          </cell>
        </row>
        <row r="20">
          <cell r="O20" t="str">
            <v>Hinterschäumwerkzeuge / -form</v>
          </cell>
          <cell r="P20" t="str">
            <v>SBM</v>
          </cell>
          <cell r="S20" t="str">
            <v>Lötrahmen</v>
          </cell>
          <cell r="T20" t="str">
            <v>Vorrichtung</v>
          </cell>
        </row>
        <row r="21">
          <cell r="O21" t="str">
            <v>IHU-Werkzeug</v>
          </cell>
          <cell r="P21" t="str">
            <v>SBM</v>
          </cell>
          <cell r="S21" t="str">
            <v>Maskieren</v>
          </cell>
          <cell r="T21" t="str">
            <v>Vorrichtung</v>
          </cell>
        </row>
        <row r="22">
          <cell r="O22" t="str">
            <v>Kaltpressen (Massivumformen)</v>
          </cell>
          <cell r="P22" t="str">
            <v>SBM</v>
          </cell>
          <cell r="S22" t="str">
            <v>Mechanisierungszubehör (Greifer,Feeder,Entbutzen)</v>
          </cell>
          <cell r="T22" t="str">
            <v>Vorrichtung</v>
          </cell>
        </row>
        <row r="23">
          <cell r="O23" t="str">
            <v xml:space="preserve">Kaschier-Umbugwerkzeug für Standard M. </v>
          </cell>
          <cell r="P23" t="str">
            <v>SBM</v>
          </cell>
          <cell r="S23" t="str">
            <v>Messaufnahme/-Vorrichtungen spezifisch</v>
          </cell>
          <cell r="T23" t="str">
            <v>Vorrichtung</v>
          </cell>
        </row>
        <row r="24">
          <cell r="O24" t="str">
            <v>Kernkasten</v>
          </cell>
          <cell r="P24" t="str">
            <v>SBM</v>
          </cell>
          <cell r="S24" t="str">
            <v>Montagevorrichtungen aller Art</v>
          </cell>
          <cell r="T24" t="str">
            <v>Vorrichtung</v>
          </cell>
        </row>
        <row r="25">
          <cell r="O25" t="str">
            <v xml:space="preserve">Kokillenwerkzeug </v>
          </cell>
          <cell r="P25" t="str">
            <v>SBM</v>
          </cell>
          <cell r="S25" t="str">
            <v>NC-Programme aller Art</v>
          </cell>
          <cell r="T25" t="str">
            <v>Vorrichtung</v>
          </cell>
        </row>
        <row r="26">
          <cell r="O26" t="str">
            <v>Konfektionswerkzeug</v>
          </cell>
          <cell r="P26" t="str">
            <v>SBM</v>
          </cell>
          <cell r="S26" t="str">
            <v>Poliervorrichtung</v>
          </cell>
          <cell r="T26" t="str">
            <v>Vorrichtung</v>
          </cell>
        </row>
        <row r="27">
          <cell r="O27" t="str">
            <v>Messerschnitt (nicht Metall)</v>
          </cell>
          <cell r="P27" t="str">
            <v>SBM</v>
          </cell>
          <cell r="S27" t="str">
            <v>Prüfaufnahme/-Vorrichtungen spezifisch</v>
          </cell>
          <cell r="T27" t="str">
            <v>Vorrichtung</v>
          </cell>
        </row>
        <row r="28">
          <cell r="O28" t="str">
            <v>Nachformwerkzeug</v>
          </cell>
          <cell r="P28" t="str">
            <v>SBM</v>
          </cell>
          <cell r="S28" t="str">
            <v>Rollensatz</v>
          </cell>
          <cell r="T28" t="str">
            <v>Vorrichtung</v>
          </cell>
        </row>
        <row r="29">
          <cell r="O29" t="str">
            <v>Nasspressen (CFK)</v>
          </cell>
          <cell r="P29" t="str">
            <v>SBM</v>
          </cell>
          <cell r="S29" t="str">
            <v>Schneidaufnahme allgemein</v>
          </cell>
          <cell r="T29" t="str">
            <v>Vorrichtung</v>
          </cell>
        </row>
        <row r="30">
          <cell r="O30" t="str">
            <v>Platinenschnitt</v>
          </cell>
          <cell r="P30" t="str">
            <v>SBM</v>
          </cell>
          <cell r="S30" t="str">
            <v>Schweißaufnahme/-gestelle</v>
          </cell>
          <cell r="T30" t="str">
            <v>Vorrichtung</v>
          </cell>
        </row>
        <row r="31">
          <cell r="O31" t="str">
            <v>Preformwerkzeug</v>
          </cell>
          <cell r="P31" t="str">
            <v>SBM</v>
          </cell>
          <cell r="S31" t="str">
            <v>Schweißwerkzeug für Sondermaschine</v>
          </cell>
          <cell r="T31" t="str">
            <v>Vorrichtung</v>
          </cell>
        </row>
        <row r="32">
          <cell r="O32" t="str">
            <v>Presswerkzeug (ausgenommen Metall)</v>
          </cell>
          <cell r="P32" t="str">
            <v>SBM</v>
          </cell>
          <cell r="S32" t="str">
            <v>Siebdruckschablone</v>
          </cell>
          <cell r="T32" t="str">
            <v>Vorrichtung</v>
          </cell>
        </row>
        <row r="33">
          <cell r="O33" t="str">
            <v>Presswerkzeuge (Straßen-/Transfer-Werkzeug usw.)</v>
          </cell>
          <cell r="P33" t="str">
            <v>SBM</v>
          </cell>
          <cell r="S33" t="str">
            <v>Siebe</v>
          </cell>
          <cell r="T33" t="str">
            <v>Vorrichtung</v>
          </cell>
        </row>
        <row r="34">
          <cell r="O34" t="str">
            <v>RTM-Werkzeug(Harzinjektor)</v>
          </cell>
          <cell r="P34" t="str">
            <v>SBM</v>
          </cell>
          <cell r="S34" t="str">
            <v>Sonderwerkzeug mech. Fertigung</v>
          </cell>
          <cell r="T34" t="str">
            <v>Vorrichtung</v>
          </cell>
        </row>
        <row r="35">
          <cell r="O35" t="str">
            <v>Sandguss</v>
          </cell>
          <cell r="P35" t="str">
            <v>SBM</v>
          </cell>
          <cell r="S35" t="str">
            <v>Spannvorrichtung</v>
          </cell>
          <cell r="T35" t="str">
            <v>Vorrichtung</v>
          </cell>
        </row>
        <row r="36">
          <cell r="O36" t="str">
            <v>Schäumform</v>
          </cell>
          <cell r="P36" t="str">
            <v>SBM</v>
          </cell>
          <cell r="S36" t="str">
            <v>Spannvorrichtung mech. Fertigung</v>
          </cell>
          <cell r="T36" t="str">
            <v>Vorrichtung</v>
          </cell>
        </row>
        <row r="37">
          <cell r="O37" t="str">
            <v>Schweißwerkzeug für Standardmaschine</v>
          </cell>
          <cell r="P37" t="str">
            <v>SBM</v>
          </cell>
          <cell r="S37" t="str">
            <v>Stanzwerkzeug für LP-Nutzen</v>
          </cell>
          <cell r="T37" t="str">
            <v>Vorrichtung</v>
          </cell>
        </row>
        <row r="38">
          <cell r="O38" t="str">
            <v>Sinterwerkzeug</v>
          </cell>
          <cell r="P38" t="str">
            <v>SBM</v>
          </cell>
          <cell r="S38" t="str">
            <v>Teileförderer bauteilbezogen</v>
          </cell>
          <cell r="T38" t="str">
            <v>Vorrichtung</v>
          </cell>
        </row>
        <row r="39">
          <cell r="O39" t="str">
            <v xml:space="preserve">Spritzgießwerkzeug </v>
          </cell>
          <cell r="P39" t="str">
            <v>SBM</v>
          </cell>
          <cell r="S39" t="str">
            <v>Transportgestelle,- behälter (Waschen, Wärmebehandeln usw.)</v>
          </cell>
          <cell r="T39" t="str">
            <v>Vorrichtung</v>
          </cell>
        </row>
        <row r="40">
          <cell r="O40" t="str">
            <v>Sprühformwerkzeug</v>
          </cell>
          <cell r="P40" t="str">
            <v>SBM</v>
          </cell>
          <cell r="S40" t="str">
            <v>Walzwerkzeug (mit Bauteilbezogener Narbung)</v>
          </cell>
          <cell r="T40" t="str">
            <v>Vorrichtung</v>
          </cell>
        </row>
        <row r="41">
          <cell r="O41" t="str">
            <v>Stanzentgratwerkzeug</v>
          </cell>
          <cell r="P41" t="str">
            <v>SBM</v>
          </cell>
          <cell r="S41" t="str">
            <v>Werkstückträger</v>
          </cell>
          <cell r="T41" t="str">
            <v>Vorrichtung</v>
          </cell>
        </row>
        <row r="42">
          <cell r="O42" t="str">
            <v>Strangpressdüse</v>
          </cell>
          <cell r="P42" t="str">
            <v>SBM</v>
          </cell>
        </row>
        <row r="43">
          <cell r="O43" t="str">
            <v>Streckbiegewerkzeug</v>
          </cell>
          <cell r="P43" t="str">
            <v>SBM</v>
          </cell>
        </row>
        <row r="44">
          <cell r="O44" t="str">
            <v xml:space="preserve">Thixomolding </v>
          </cell>
          <cell r="P44" t="str">
            <v>SBM</v>
          </cell>
        </row>
        <row r="45">
          <cell r="O45" t="str">
            <v>Tubenziehwerkzeug</v>
          </cell>
          <cell r="P45" t="str">
            <v>SBM</v>
          </cell>
        </row>
        <row r="46">
          <cell r="O46" t="str">
            <v>Vulkanisationswerkzeug</v>
          </cell>
          <cell r="P46" t="str">
            <v>SBM</v>
          </cell>
        </row>
        <row r="47">
          <cell r="O47" t="str">
            <v>Warmpressen (Schmieden)</v>
          </cell>
          <cell r="P47" t="str">
            <v>SBM</v>
          </cell>
        </row>
        <row r="48">
          <cell r="O48" t="str">
            <v>Ziehwerkzeug</v>
          </cell>
          <cell r="P48" t="str">
            <v>SBM</v>
          </cell>
        </row>
      </sheetData>
      <sheetData sheetId="6">
        <row r="4">
          <cell r="B4" t="str">
            <v>Aluminium (LME, Reinrohstoff)</v>
          </cell>
          <cell r="C4" t="str">
            <v>AL01</v>
          </cell>
          <cell r="D4" t="str">
            <v>hier Fertiggewicht, ggf. Detaillierung unten  ergänzen mit Aluminium Schrott</v>
          </cell>
          <cell r="G4" t="str">
            <v>Aluminium (LME, Reinrohstoff)</v>
          </cell>
          <cell r="H4">
            <v>1</v>
          </cell>
        </row>
        <row r="5">
          <cell r="B5" t="str">
            <v>Aluminium HG 3M SELLER LME (MTZ)</v>
          </cell>
          <cell r="C5" t="str">
            <v>A013</v>
          </cell>
          <cell r="D5" t="str">
            <v>hier Fertiggewicht, ggf. Detaillierung unten  ergänzen mit Aluminium Schrott/Wertverzehr</v>
          </cell>
          <cell r="G5" t="str">
            <v>Aluminium HG 3M SELLER LME (MTZ)</v>
          </cell>
          <cell r="H5">
            <v>1</v>
          </cell>
        </row>
        <row r="6">
          <cell r="B6" t="str">
            <v xml:space="preserve">Aluminium HG SHFE </v>
          </cell>
          <cell r="C6" t="str">
            <v>AL08</v>
          </cell>
          <cell r="D6" t="str">
            <v>hier Fertiggewicht, ggf. Detaillierung unten  ergänzen mit Aluminium Schrott/Wertverzehr</v>
          </cell>
          <cell r="G6" t="str">
            <v xml:space="preserve">Aluminium HG SHFE </v>
          </cell>
        </row>
        <row r="7">
          <cell r="B7" t="str">
            <v>Aluminium Schrott 2/Wertverzehr 2</v>
          </cell>
          <cell r="C7" t="str">
            <v>AL03</v>
          </cell>
          <cell r="D7" t="str">
            <v>konstanter Wert, wird bei Rohstoffschwankung nicht angepasst (siehe Ausführungsbeispiel Aluminium)</v>
          </cell>
          <cell r="G7" t="str">
            <v>Aluminium Primär-AL-CJP-Prämie</v>
          </cell>
          <cell r="H7">
            <v>1</v>
          </cell>
        </row>
        <row r="8">
          <cell r="B8" t="str">
            <v xml:space="preserve">Aluminium Schrott/Wertverzehr </v>
          </cell>
          <cell r="C8" t="str">
            <v>AL02</v>
          </cell>
          <cell r="D8" t="str">
            <v>konstanter Wert, wird bei Rohstoffschwankung nicht angepasst (siehe Ausführungsbeispiel Aluminium)</v>
          </cell>
          <cell r="G8" t="str">
            <v xml:space="preserve">Aluminium Primär-AL-Midwest-Prämie </v>
          </cell>
          <cell r="H8">
            <v>1</v>
          </cell>
        </row>
        <row r="9">
          <cell r="B9" t="str">
            <v>Aluminium Primär-AL-CJP-Prämie</v>
          </cell>
          <cell r="C9" t="str">
            <v>AL07</v>
          </cell>
          <cell r="D9" t="str">
            <v>nur für Alu-Primärlegierungen zulässig - Japan</v>
          </cell>
          <cell r="G9" t="str">
            <v>Aluminium Primär-AL-Prämie (ECDP/ECDU)</v>
          </cell>
          <cell r="H9">
            <v>1</v>
          </cell>
        </row>
        <row r="10">
          <cell r="B10" t="str">
            <v xml:space="preserve">Aluminium Primär-AL-Midwest-Prämie </v>
          </cell>
          <cell r="C10" t="str">
            <v>AL06</v>
          </cell>
          <cell r="D10" t="str">
            <v>nur für Alu-Primärlegierungen zulässig - USA</v>
          </cell>
          <cell r="G10" t="str">
            <v>Aluminium-Sekundärprämie Leg. 226</v>
          </cell>
          <cell r="H10">
            <v>1</v>
          </cell>
        </row>
        <row r="11">
          <cell r="B11" t="str">
            <v>Aluminium Primär-AL-Prämie (ECDP/ECDU)</v>
          </cell>
          <cell r="C11" t="str">
            <v>AL04</v>
          </cell>
          <cell r="D11" t="str">
            <v>nur für Alu-Primärlegierungen zulässig - Europa</v>
          </cell>
          <cell r="G11" t="str">
            <v>Blei (LME, Reinrohstoff)</v>
          </cell>
          <cell r="H11">
            <v>1</v>
          </cell>
        </row>
        <row r="12">
          <cell r="B12" t="str">
            <v>Aluminium-Sekundärprämie Leg. 226</v>
          </cell>
          <cell r="C12" t="str">
            <v>AL05</v>
          </cell>
          <cell r="D12" t="str">
            <v>nur für Alu-Leg. 226 zulässig</v>
          </cell>
          <cell r="G12" t="str">
            <v>BLEI LME CASH SELLER (MTZ)</v>
          </cell>
          <cell r="H12">
            <v>1</v>
          </cell>
        </row>
        <row r="13">
          <cell r="B13" t="str">
            <v>Blei (LME, Reinrohstoff)</v>
          </cell>
          <cell r="C13" t="str">
            <v>SO02</v>
          </cell>
          <cell r="G13" t="str">
            <v>Carbon Black</v>
          </cell>
          <cell r="H13">
            <v>1</v>
          </cell>
        </row>
        <row r="14">
          <cell r="B14" t="str">
            <v>BLEI LME CASH SELLER (MTZ)</v>
          </cell>
          <cell r="C14" t="str">
            <v>PBCA</v>
          </cell>
          <cell r="G14" t="str">
            <v>Dysprosium - Domestic</v>
          </cell>
          <cell r="H14">
            <v>1</v>
          </cell>
        </row>
        <row r="15">
          <cell r="B15" t="str">
            <v>Carbon Black</v>
          </cell>
          <cell r="C15" t="str">
            <v>SO12</v>
          </cell>
          <cell r="G15" t="str">
            <v>Dysprosium - FOB-Preisbasis</v>
          </cell>
          <cell r="H15">
            <v>1</v>
          </cell>
        </row>
        <row r="16">
          <cell r="B16" t="str">
            <v>Dysprosium - Domestic</v>
          </cell>
          <cell r="C16" t="str">
            <v>SO31</v>
          </cell>
          <cell r="G16" t="str">
            <v>Ferrochrom high (65% Cr, 0,06% C)</v>
          </cell>
          <cell r="H16">
            <v>1</v>
          </cell>
        </row>
        <row r="17">
          <cell r="B17" t="str">
            <v>Dysprosium - FOB-Preisbasis</v>
          </cell>
          <cell r="C17" t="str">
            <v>SO33</v>
          </cell>
          <cell r="G17" t="str">
            <v>Ferrochrom low (low phosphor, max. 7% C)</v>
          </cell>
          <cell r="H17">
            <v>1</v>
          </cell>
        </row>
        <row r="18">
          <cell r="B18" t="str">
            <v>Ferrochrom high (65% Cr, 0,06% C)</v>
          </cell>
          <cell r="C18" t="str">
            <v>SO08</v>
          </cell>
          <cell r="D18" t="str">
            <v>hier als weitere Detaillierung für Stahl- und Gusslegierungselemente</v>
          </cell>
          <cell r="G18" t="str">
            <v>Fluids, Öl, Kraftstoff</v>
          </cell>
          <cell r="H18">
            <v>0</v>
          </cell>
        </row>
        <row r="19">
          <cell r="B19" t="str">
            <v>Glas</v>
          </cell>
          <cell r="C19" t="str">
            <v>SO05</v>
          </cell>
          <cell r="G19" t="str">
            <v>GIESSEREI STAHLSCHROTT (MTZ)</v>
          </cell>
          <cell r="H19">
            <v>0</v>
          </cell>
        </row>
        <row r="20">
          <cell r="B20" t="str">
            <v>Ferrochrom low (low phosphor, max. 7% C)</v>
          </cell>
          <cell r="C20" t="str">
            <v>SO09</v>
          </cell>
          <cell r="D20" t="str">
            <v>hier als weitere Detaillierung für Stahl- und Gusslegierungselemente</v>
          </cell>
          <cell r="G20" t="str">
            <v>GIESSEREI STAHLSCHROTT USA (MTZ)</v>
          </cell>
          <cell r="H20">
            <v>0</v>
          </cell>
        </row>
        <row r="21">
          <cell r="B21" t="str">
            <v>Fluids, Öl, Kraftstoff</v>
          </cell>
          <cell r="C21" t="str">
            <v>SO06</v>
          </cell>
          <cell r="G21" t="str">
            <v>Kobalt High Grade</v>
          </cell>
          <cell r="H21">
            <v>0</v>
          </cell>
        </row>
        <row r="22">
          <cell r="B22" t="str">
            <v>GIESSEREI STAHLSCHROTT (MTZ)</v>
          </cell>
          <cell r="C22" t="str">
            <v>SRZU</v>
          </cell>
          <cell r="D22" t="str">
            <v>Fertiggewicht</v>
          </cell>
          <cell r="G22" t="str">
            <v>Kunststoff ABS</v>
          </cell>
          <cell r="H22">
            <v>0</v>
          </cell>
          <cell r="I22" t="str">
            <v>x</v>
          </cell>
        </row>
        <row r="23">
          <cell r="B23" t="str">
            <v>GIESSEREI STAHLSCHROTT USA (MTZ)</v>
          </cell>
          <cell r="C23" t="str">
            <v>SRUS</v>
          </cell>
          <cell r="D23" t="str">
            <v>Fertiggewicht</v>
          </cell>
          <cell r="G23" t="str">
            <v xml:space="preserve">Kunststoff ABS - Recyclat                              </v>
          </cell>
          <cell r="H23">
            <v>0</v>
          </cell>
          <cell r="I23" t="str">
            <v>x</v>
          </cell>
        </row>
        <row r="24">
          <cell r="B24" t="str">
            <v>Kobalt High Grade</v>
          </cell>
          <cell r="C24" t="str">
            <v>SO13</v>
          </cell>
          <cell r="G24" t="str">
            <v>Kunststoff ABS-PC</v>
          </cell>
          <cell r="H24">
            <v>0</v>
          </cell>
          <cell r="I24" t="str">
            <v>x</v>
          </cell>
        </row>
        <row r="25">
          <cell r="B25" t="str">
            <v>Kunststoff ABS</v>
          </cell>
          <cell r="C25" t="str">
            <v>KU01</v>
          </cell>
          <cell r="G25" t="str">
            <v>Kunststoff ABS-PC - Recyclat</v>
          </cell>
          <cell r="H25">
            <v>0</v>
          </cell>
          <cell r="I25" t="str">
            <v>x</v>
          </cell>
        </row>
        <row r="26">
          <cell r="B26" t="str">
            <v xml:space="preserve">Kunststoff ABS - Recyclat                              </v>
          </cell>
          <cell r="C26" t="str">
            <v>KU41</v>
          </cell>
          <cell r="G26" t="str">
            <v>Kunststoff EPDM</v>
          </cell>
          <cell r="H26">
            <v>0</v>
          </cell>
          <cell r="I26" t="str">
            <v>x</v>
          </cell>
        </row>
        <row r="27">
          <cell r="B27" t="str">
            <v>Kunststoff ABS-PC</v>
          </cell>
          <cell r="C27" t="str">
            <v>KU02</v>
          </cell>
          <cell r="G27" t="str">
            <v>Kunststoff Epoxidharz</v>
          </cell>
          <cell r="H27">
            <v>0</v>
          </cell>
          <cell r="I27" t="str">
            <v>x</v>
          </cell>
        </row>
        <row r="28">
          <cell r="B28" t="str">
            <v>Kunststoff ABS-PC - Recyclat</v>
          </cell>
          <cell r="C28" t="str">
            <v>KU42</v>
          </cell>
          <cell r="G28" t="str">
            <v>Kunststoff MDI</v>
          </cell>
          <cell r="H28">
            <v>0</v>
          </cell>
          <cell r="I28" t="str">
            <v>x</v>
          </cell>
        </row>
        <row r="29">
          <cell r="B29" t="str">
            <v>Kunststoff EPDM</v>
          </cell>
          <cell r="C29" t="str">
            <v>KU12</v>
          </cell>
          <cell r="G29" t="str">
            <v>Kunststoff PA</v>
          </cell>
          <cell r="H29">
            <v>0</v>
          </cell>
          <cell r="I29" t="str">
            <v>x</v>
          </cell>
        </row>
        <row r="30">
          <cell r="B30" t="str">
            <v>Kunststoff Epoxidharz</v>
          </cell>
          <cell r="C30" t="str">
            <v>KU14</v>
          </cell>
          <cell r="G30" t="str">
            <v>Kunststoff PA - Recyclat</v>
          </cell>
          <cell r="H30">
            <v>0</v>
          </cell>
          <cell r="I30" t="str">
            <v>x</v>
          </cell>
        </row>
        <row r="31">
          <cell r="B31" t="str">
            <v>Kunststoff MDI</v>
          </cell>
          <cell r="C31" t="str">
            <v>KU11</v>
          </cell>
          <cell r="G31" t="str">
            <v>Kunststoff PE</v>
          </cell>
          <cell r="H31">
            <v>0</v>
          </cell>
          <cell r="I31" t="str">
            <v>x</v>
          </cell>
        </row>
        <row r="32">
          <cell r="B32" t="str">
            <v>Kunststoff PA</v>
          </cell>
          <cell r="C32" t="str">
            <v>KU04</v>
          </cell>
          <cell r="G32" t="str">
            <v>Kunststoff PE - Recyclat</v>
          </cell>
          <cell r="H32">
            <v>0</v>
          </cell>
          <cell r="I32" t="str">
            <v>x</v>
          </cell>
        </row>
        <row r="33">
          <cell r="B33" t="str">
            <v>Kunststoff PA - Recyclat</v>
          </cell>
          <cell r="C33" t="str">
            <v>KU44</v>
          </cell>
          <cell r="G33" t="str">
            <v>Kunststoff Polyacrylnitril</v>
          </cell>
          <cell r="H33">
            <v>0</v>
          </cell>
          <cell r="I33" t="str">
            <v>x</v>
          </cell>
        </row>
        <row r="34">
          <cell r="B34" t="str">
            <v>Kunststoff PE</v>
          </cell>
          <cell r="C34" t="str">
            <v>KU09</v>
          </cell>
          <cell r="G34" t="str">
            <v>Kunststoff Polyol</v>
          </cell>
          <cell r="H34">
            <v>1</v>
          </cell>
          <cell r="I34" t="str">
            <v>x</v>
          </cell>
        </row>
        <row r="35">
          <cell r="B35" t="str">
            <v>Kunststoff PE - Recyclat</v>
          </cell>
          <cell r="C35" t="str">
            <v>KU49</v>
          </cell>
          <cell r="G35" t="str">
            <v>Kunststoff POM</v>
          </cell>
          <cell r="H35">
            <v>1</v>
          </cell>
          <cell r="I35" t="str">
            <v>x</v>
          </cell>
        </row>
        <row r="36">
          <cell r="B36" t="str">
            <v>Kunststoff Polyacrylnitril</v>
          </cell>
          <cell r="C36" t="str">
            <v>KU17</v>
          </cell>
          <cell r="G36" t="str">
            <v>Kunststoff PP</v>
          </cell>
          <cell r="H36">
            <v>1</v>
          </cell>
          <cell r="I36" t="str">
            <v>x</v>
          </cell>
        </row>
        <row r="37">
          <cell r="B37" t="str">
            <v>Kunststoff Polyol</v>
          </cell>
          <cell r="C37" t="str">
            <v>KU10</v>
          </cell>
          <cell r="G37" t="str">
            <v>Kunststoff PP - Recyclat</v>
          </cell>
          <cell r="H37">
            <v>1</v>
          </cell>
          <cell r="I37" t="str">
            <v>x</v>
          </cell>
        </row>
        <row r="38">
          <cell r="B38" t="str">
            <v>Kunststoff POM</v>
          </cell>
          <cell r="C38" t="str">
            <v>KU05</v>
          </cell>
          <cell r="G38" t="str">
            <v>Kunststoff PP-GFxx</v>
          </cell>
          <cell r="H38">
            <v>0</v>
          </cell>
          <cell r="I38" t="str">
            <v>x</v>
          </cell>
        </row>
        <row r="39">
          <cell r="B39" t="str">
            <v>Kunststoff PP</v>
          </cell>
          <cell r="C39" t="str">
            <v>KU07</v>
          </cell>
          <cell r="G39" t="str">
            <v>Kunststoff PP-GFxx - Recyclat</v>
          </cell>
          <cell r="H39">
            <v>1</v>
          </cell>
          <cell r="I39" t="str">
            <v>x</v>
          </cell>
        </row>
        <row r="40">
          <cell r="B40" t="str">
            <v>Kunststoff PP - Recyclat</v>
          </cell>
          <cell r="C40" t="str">
            <v>KU47</v>
          </cell>
          <cell r="G40" t="str">
            <v>Kunststoff PP-TVxx</v>
          </cell>
          <cell r="H40">
            <v>1</v>
          </cell>
          <cell r="I40" t="str">
            <v>x</v>
          </cell>
        </row>
        <row r="41">
          <cell r="B41" t="str">
            <v>Kunststoff PP-GFxx</v>
          </cell>
          <cell r="C41" t="str">
            <v>KU08</v>
          </cell>
          <cell r="G41" t="str">
            <v>Kunststoff PP-TVxx - Recyclat</v>
          </cell>
          <cell r="H41">
            <v>1</v>
          </cell>
          <cell r="I41" t="str">
            <v>x</v>
          </cell>
        </row>
        <row r="42">
          <cell r="B42" t="str">
            <v>Kunststoff PP-GFxx - Recyclat</v>
          </cell>
          <cell r="C42" t="str">
            <v>KU48</v>
          </cell>
          <cell r="G42" t="str">
            <v>Kunststoff Prozessmaterial/Lack</v>
          </cell>
          <cell r="H42">
            <v>1</v>
          </cell>
          <cell r="I42" t="str">
            <v>x</v>
          </cell>
        </row>
        <row r="43">
          <cell r="B43" t="str">
            <v>Kunststoff PP-TVxx</v>
          </cell>
          <cell r="C43" t="str">
            <v>KU06</v>
          </cell>
          <cell r="G43" t="str">
            <v>Kunststoff PVC</v>
          </cell>
          <cell r="H43">
            <v>1</v>
          </cell>
          <cell r="I43" t="str">
            <v>x</v>
          </cell>
        </row>
        <row r="44">
          <cell r="B44" t="str">
            <v>Kunststoff-Allgemein</v>
          </cell>
          <cell r="C44" t="str">
            <v>KU99</v>
          </cell>
          <cell r="G44" t="str">
            <v>Kunststoff Synthesekautschuk</v>
          </cell>
          <cell r="H44">
            <v>1</v>
          </cell>
          <cell r="I44" t="str">
            <v>x</v>
          </cell>
        </row>
        <row r="45">
          <cell r="B45" t="str">
            <v>Kunststoff PP-TVxx - Recyclat</v>
          </cell>
          <cell r="C45" t="str">
            <v>KU46</v>
          </cell>
          <cell r="G45" t="str">
            <v>Kupfer (LME, Reinrohstoff)</v>
          </cell>
          <cell r="H45">
            <v>1</v>
          </cell>
        </row>
        <row r="46">
          <cell r="B46" t="str">
            <v>Kunststoff Prozessmaterial/Lack</v>
          </cell>
          <cell r="C46" t="str">
            <v>KU16</v>
          </cell>
          <cell r="G46" t="str">
            <v>KUPFER LME CASH SELLER (MTZ)</v>
          </cell>
          <cell r="H46">
            <v>1</v>
          </cell>
        </row>
        <row r="47">
          <cell r="B47" t="str">
            <v>Kunststoff PVC</v>
          </cell>
          <cell r="C47" t="str">
            <v>KU03</v>
          </cell>
          <cell r="G47" t="str">
            <v>Legierungszuschlag</v>
          </cell>
          <cell r="H47">
            <v>1</v>
          </cell>
        </row>
        <row r="48">
          <cell r="B48" t="str">
            <v>Kunststoff Synthesekautschuk</v>
          </cell>
          <cell r="C48" t="str">
            <v>KU15</v>
          </cell>
          <cell r="G48" t="str">
            <v>Magnesium (Reinrohstoff)</v>
          </cell>
          <cell r="H48">
            <v>1</v>
          </cell>
        </row>
        <row r="49">
          <cell r="B49" t="str">
            <v>Kupfer (LME, Reinrohstoff)</v>
          </cell>
          <cell r="C49" t="str">
            <v>SO01</v>
          </cell>
          <cell r="G49" t="str">
            <v>Naturkautschuk</v>
          </cell>
          <cell r="H49">
            <v>1</v>
          </cell>
          <cell r="I49" t="str">
            <v>x</v>
          </cell>
        </row>
        <row r="50">
          <cell r="B50" t="str">
            <v>KUPFER LME CASH SELLER (MTZ)</v>
          </cell>
          <cell r="C50" t="str">
            <v>CUCA</v>
          </cell>
          <cell r="D50" t="str">
            <v>Fertiggewicht</v>
          </cell>
          <cell r="G50" t="str">
            <v>Neodym  - Domestic</v>
          </cell>
          <cell r="H50">
            <v>1</v>
          </cell>
        </row>
        <row r="51">
          <cell r="B51" t="str">
            <v>Legierungszuschlag</v>
          </cell>
          <cell r="C51" t="str">
            <v>LZ</v>
          </cell>
          <cell r="D51" t="str">
            <v>Detaillierung unten vornehmen mit Stahl-Edelstahl Basisstahl, Nickel, Ferrochrom</v>
          </cell>
          <cell r="G51" t="str">
            <v>Neodym - FOB-Preisbasis</v>
          </cell>
          <cell r="H51">
            <v>1</v>
          </cell>
        </row>
        <row r="52">
          <cell r="B52" t="str">
            <v>Magnesium (Reinrohstoff)</v>
          </cell>
          <cell r="C52" t="str">
            <v>SO04</v>
          </cell>
          <cell r="G52" t="str">
            <v>Nickel (LME, Reinrohstoff)</v>
          </cell>
          <cell r="H52">
            <v>1</v>
          </cell>
        </row>
        <row r="53">
          <cell r="B53" t="str">
            <v>Naturkautschuk</v>
          </cell>
          <cell r="C53" t="str">
            <v>KU13</v>
          </cell>
          <cell r="G53" t="str">
            <v>NICKEL LME CASH SELLER (MTZ)</v>
          </cell>
          <cell r="H53">
            <v>1</v>
          </cell>
        </row>
        <row r="54">
          <cell r="B54" t="str">
            <v>Neodym  - Domestic</v>
          </cell>
          <cell r="C54" t="str">
            <v>SO30</v>
          </cell>
          <cell r="G54" t="str">
            <v>Palladium (g)</v>
          </cell>
          <cell r="H54">
            <v>1</v>
          </cell>
        </row>
        <row r="55">
          <cell r="B55" t="str">
            <v>Neodym - FOB-Preisbasis</v>
          </cell>
          <cell r="C55" t="str">
            <v>SO32</v>
          </cell>
          <cell r="G55" t="str">
            <v>Palladium (oz)</v>
          </cell>
          <cell r="H55">
            <v>1</v>
          </cell>
        </row>
        <row r="56">
          <cell r="B56" t="str">
            <v>Nickel (LME, Reinrohstoff)</v>
          </cell>
          <cell r="C56" t="str">
            <v>SO03</v>
          </cell>
          <cell r="D56" t="str">
            <v>hier nur als weitere Detaillierung für Stahl- und Gusslegierungselemente</v>
          </cell>
          <cell r="G56" t="str">
            <v>Platin (g)</v>
          </cell>
          <cell r="H56">
            <v>1</v>
          </cell>
        </row>
        <row r="57">
          <cell r="B57" t="str">
            <v>Prozessmaterial - sonstige</v>
          </cell>
          <cell r="C57" t="str">
            <v>SO07</v>
          </cell>
          <cell r="G57" t="str">
            <v>Platin (oz)</v>
          </cell>
          <cell r="H57">
            <v>1</v>
          </cell>
        </row>
        <row r="58">
          <cell r="B58" t="str">
            <v>NICKEL LME CASH SELLER (MTZ)</v>
          </cell>
          <cell r="C58" t="str">
            <v>NICA</v>
          </cell>
          <cell r="D58" t="str">
            <v>Fertiggewicht</v>
          </cell>
          <cell r="G58" t="str">
            <v>Rhodium (g)</v>
          </cell>
          <cell r="H58">
            <v>1</v>
          </cell>
        </row>
        <row r="59">
          <cell r="B59" t="str">
            <v>Palladium (g)</v>
          </cell>
          <cell r="C59" t="str">
            <v>SO24</v>
          </cell>
          <cell r="G59" t="str">
            <v>Rhodium (oz)</v>
          </cell>
        </row>
        <row r="60">
          <cell r="B60" t="str">
            <v>Palladium (oz)</v>
          </cell>
          <cell r="C60" t="str">
            <v>SO21</v>
          </cell>
          <cell r="G60" t="str">
            <v>Stahl-Allgemein</v>
          </cell>
        </row>
        <row r="61">
          <cell r="B61" t="str">
            <v>Platin (g)</v>
          </cell>
          <cell r="C61" t="str">
            <v>SO23</v>
          </cell>
          <cell r="G61" t="str">
            <v>Stahl-Blech (Haus)</v>
          </cell>
        </row>
        <row r="62">
          <cell r="B62" t="str">
            <v>Platin (oz)</v>
          </cell>
          <cell r="C62" t="str">
            <v>SO20</v>
          </cell>
          <cell r="G62" t="str">
            <v>Stahlblech Kauf China (HDG)</v>
          </cell>
        </row>
        <row r="63">
          <cell r="B63" t="str">
            <v>Rhodium (g)</v>
          </cell>
          <cell r="C63" t="str">
            <v>SO25</v>
          </cell>
          <cell r="G63" t="str">
            <v>Stahlblech Kauf Europa (HDG)</v>
          </cell>
        </row>
        <row r="64">
          <cell r="B64" t="str">
            <v>Sonstige Rohstoffe</v>
          </cell>
          <cell r="C64" t="str">
            <v>SO99</v>
          </cell>
          <cell r="G64" t="str">
            <v>Stahlblech Kauf US (HDG)</v>
          </cell>
        </row>
        <row r="65">
          <cell r="B65" t="str">
            <v>Rhodium (oz)</v>
          </cell>
          <cell r="C65" t="str">
            <v>SO22</v>
          </cell>
          <cell r="G65" t="str">
            <v>Stahlblech Warmband China (HRC)</v>
          </cell>
        </row>
        <row r="66">
          <cell r="B66" t="str">
            <v>Stahl-Allgemein</v>
          </cell>
          <cell r="C66" t="str">
            <v>ST99</v>
          </cell>
          <cell r="G66" t="str">
            <v>Stahlblech Warmband Europa (HRC)</v>
          </cell>
        </row>
        <row r="67">
          <cell r="B67" t="str">
            <v>Stahl-Blech (Haus)</v>
          </cell>
          <cell r="C67" t="str">
            <v>ST01</v>
          </cell>
          <cell r="D67" t="str">
            <v>ggf. Detaillierung unten ergänzen mit Stahlschrott (Rückvergütung)</v>
          </cell>
          <cell r="G67" t="str">
            <v>Stahlblech Warmband US (HRC)</v>
          </cell>
        </row>
        <row r="68">
          <cell r="B68" t="str">
            <v>Stahlblech Kauf China (HDG)</v>
          </cell>
          <cell r="C68" t="str">
            <v>ST15</v>
          </cell>
          <cell r="D68" t="str">
            <v>ggf. Detaillierung unten ergänzen mit Stahlschrott (Rückvergütung)</v>
          </cell>
          <cell r="G68" t="str">
            <v>Stahl-Eisenguss</v>
          </cell>
        </row>
        <row r="69">
          <cell r="B69" t="str">
            <v>Stahlblech Kauf Europa (HDG)</v>
          </cell>
          <cell r="C69" t="str">
            <v>ST09</v>
          </cell>
          <cell r="D69" t="str">
            <v>ggf. Detaillierung unten ergänzen mit Stahlschrott (Rückvergütung)</v>
          </cell>
          <cell r="G69" t="str">
            <v>Stahl-Elektroblech</v>
          </cell>
        </row>
        <row r="70">
          <cell r="B70" t="str">
            <v>Stahlblech Kauf US (HDG)</v>
          </cell>
          <cell r="C70" t="str">
            <v>ST11</v>
          </cell>
          <cell r="D70" t="str">
            <v>ggf. Detaillierung unten ergänzen mit Stahlschrott (Rückvergütung)</v>
          </cell>
          <cell r="G70" t="str">
            <v>STAHLSCHMIEDE-SCHROTTZUSCHLAG (MTZ)</v>
          </cell>
        </row>
        <row r="71">
          <cell r="B71" t="str">
            <v>Stahlblech Warmband China (HRC)</v>
          </cell>
          <cell r="C71" t="str">
            <v>ST12</v>
          </cell>
          <cell r="D71" t="str">
            <v>ggf. Detaillierung unten ergänzen mit Stahlschrott (Rückvergütung)</v>
          </cell>
          <cell r="G71" t="str">
            <v>Stahl-Schmiedestahl</v>
          </cell>
        </row>
        <row r="72">
          <cell r="B72" t="str">
            <v>Stahlblech Warmband Europa (HRC)</v>
          </cell>
          <cell r="C72" t="str">
            <v>ST10</v>
          </cell>
          <cell r="D72" t="str">
            <v>ggf. Detaillierung unten ergänzen mit Stahlschrott (Rückvergütung)</v>
          </cell>
          <cell r="G72" t="str">
            <v>Stahl-Walzdraht</v>
          </cell>
        </row>
        <row r="73">
          <cell r="B73" t="str">
            <v>Stahl-Edelstahl Basisstahl</v>
          </cell>
          <cell r="C73" t="str">
            <v>ST08</v>
          </cell>
          <cell r="D73" t="str">
            <v>ggf. weitere Ergänzung um Nickel und Ferrochrom</v>
          </cell>
          <cell r="G73" t="str">
            <v>Zink (Reinrohstoff)</v>
          </cell>
        </row>
        <row r="74">
          <cell r="B74" t="str">
            <v>Stahlblech Warmband US (HRC)</v>
          </cell>
          <cell r="C74" t="str">
            <v>ST12</v>
          </cell>
          <cell r="D74" t="str">
            <v>ggf. Detaillierung unten ergänzen mit Stahlschrott (Rückvergütung)</v>
          </cell>
          <cell r="G74" t="str">
            <v>Zinn (Reinrohstoff)</v>
          </cell>
        </row>
        <row r="75">
          <cell r="B75" t="str">
            <v>Stahl-Eisenguss</v>
          </cell>
          <cell r="C75" t="str">
            <v>ST04</v>
          </cell>
        </row>
        <row r="76">
          <cell r="B76" t="str">
            <v>Stahl-Elektroblech</v>
          </cell>
          <cell r="C76" t="str">
            <v>ST30</v>
          </cell>
          <cell r="D76" t="str">
            <v>ggf. Detaillierung unten ergänzen mit Stahlschrott (Rückvergütung)</v>
          </cell>
        </row>
        <row r="77">
          <cell r="B77" t="str">
            <v>STAHLSCHMIEDE-SCHROTTZUSCHLAG (MTZ)</v>
          </cell>
          <cell r="C77" t="str">
            <v>SRZS</v>
          </cell>
          <cell r="D77" t="str">
            <v>Fertiggewicht</v>
          </cell>
        </row>
        <row r="78">
          <cell r="B78" t="str">
            <v>Stahlschrott (Rückvergütung) Europa</v>
          </cell>
          <cell r="C78" t="str">
            <v>ST07</v>
          </cell>
          <cell r="D78" t="str">
            <v>als Abschlag für Reststoffvergütung (siehe Ausführungsbeispiel Stahl)</v>
          </cell>
        </row>
        <row r="79">
          <cell r="B79" t="str">
            <v>Stahlschrott (Rückvergütung) USA</v>
          </cell>
          <cell r="C79" t="str">
            <v>ST14</v>
          </cell>
          <cell r="D79" t="str">
            <v>als Abschlag für Reststoffvergütung (siehe Ausführungsbeispiel Stahl)</v>
          </cell>
        </row>
        <row r="80">
          <cell r="B80" t="str">
            <v>Stahl-Schmiedestahl</v>
          </cell>
          <cell r="C80" t="str">
            <v>ST05</v>
          </cell>
          <cell r="D80" t="str">
            <v>ggf. Detaillierung unten ergänzen mit Stahlschrott (Rückvergütung)</v>
          </cell>
        </row>
        <row r="81">
          <cell r="B81" t="str">
            <v>Stahl-Walzdraht</v>
          </cell>
          <cell r="C81" t="str">
            <v>ST06</v>
          </cell>
          <cell r="D81" t="str">
            <v>ggf. Detaillierung unten ergänzen mit Stahlschrott (Rückvergütung)</v>
          </cell>
        </row>
        <row r="82">
          <cell r="B82" t="str">
            <v>Zink (Reinrohstoff)</v>
          </cell>
          <cell r="C82" t="str">
            <v>SO11</v>
          </cell>
        </row>
        <row r="83">
          <cell r="B83" t="str">
            <v>Zinn (Reinrohstoff)</v>
          </cell>
          <cell r="C83" t="str">
            <v>SO10</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fassung"/>
      <sheetName val="Material"/>
      <sheetName val="Fertigungskosten"/>
      <sheetName val="SBM-SEKOF-FWZ"/>
      <sheetName val="Rohstoffrisiken"/>
      <sheetName val="Prämissenblatt"/>
      <sheetName val="Prämissenblatt_Rohstoff"/>
      <sheetName val="Protokoll"/>
      <sheetName val="Dokumentenlenkung"/>
      <sheetName val="Temp"/>
    </sheetNames>
    <sheetDataSet>
      <sheetData sheetId="0">
        <row r="4">
          <cell r="B4" t="str">
            <v>QAF Version 8.3_03_02 © BMW AG</v>
          </cell>
        </row>
        <row r="26">
          <cell r="C26" t="str">
            <v>EUR</v>
          </cell>
        </row>
        <row r="27">
          <cell r="C27">
            <v>0</v>
          </cell>
        </row>
        <row r="28">
          <cell r="C28">
            <v>0</v>
          </cell>
        </row>
      </sheetData>
      <sheetData sheetId="1"/>
      <sheetData sheetId="2"/>
      <sheetData sheetId="3"/>
      <sheetData sheetId="4"/>
      <sheetData sheetId="5">
        <row r="8">
          <cell r="E8" t="str">
            <v>EUR</v>
          </cell>
          <cell r="H8" t="str">
            <v>EUR</v>
          </cell>
        </row>
        <row r="9">
          <cell r="E9" t="str">
            <v>USD</v>
          </cell>
          <cell r="H9" t="str">
            <v>USD</v>
          </cell>
        </row>
        <row r="10">
          <cell r="E10" t="str">
            <v>GBP</v>
          </cell>
          <cell r="H10" t="str">
            <v>GBP</v>
          </cell>
        </row>
        <row r="11">
          <cell r="E11" t="str">
            <v>CNY</v>
          </cell>
          <cell r="H11" t="str">
            <v>CNY</v>
          </cell>
        </row>
        <row r="12">
          <cell r="E12" t="str">
            <v>ARS</v>
          </cell>
          <cell r="H12" t="str">
            <v>ALL</v>
          </cell>
        </row>
        <row r="13">
          <cell r="E13" t="str">
            <v>AUD</v>
          </cell>
          <cell r="H13" t="str">
            <v>AED</v>
          </cell>
        </row>
        <row r="14">
          <cell r="E14" t="str">
            <v>BGN</v>
          </cell>
          <cell r="H14" t="str">
            <v>ARS</v>
          </cell>
        </row>
        <row r="15">
          <cell r="E15" t="str">
            <v>BRL</v>
          </cell>
          <cell r="H15" t="str">
            <v>AUD</v>
          </cell>
        </row>
        <row r="16">
          <cell r="E16" t="str">
            <v>CAD</v>
          </cell>
          <cell r="H16" t="str">
            <v>BAM</v>
          </cell>
        </row>
        <row r="17">
          <cell r="E17" t="str">
            <v>CHF</v>
          </cell>
          <cell r="H17" t="str">
            <v>BDT</v>
          </cell>
        </row>
        <row r="18">
          <cell r="E18" t="str">
            <v>CZK</v>
          </cell>
          <cell r="H18" t="str">
            <v>BGN</v>
          </cell>
        </row>
        <row r="19">
          <cell r="E19" t="str">
            <v>DKK</v>
          </cell>
          <cell r="H19" t="str">
            <v>BRL</v>
          </cell>
        </row>
        <row r="20">
          <cell r="E20" t="str">
            <v>EGP</v>
          </cell>
          <cell r="H20" t="str">
            <v>BYR</v>
          </cell>
        </row>
        <row r="21">
          <cell r="E21" t="str">
            <v>HKD</v>
          </cell>
          <cell r="H21" t="str">
            <v>CAD</v>
          </cell>
        </row>
        <row r="22">
          <cell r="E22" t="str">
            <v>HUF</v>
          </cell>
          <cell r="H22" t="str">
            <v>CHF</v>
          </cell>
        </row>
        <row r="23">
          <cell r="E23" t="str">
            <v>IDR</v>
          </cell>
          <cell r="H23" t="str">
            <v>CZK</v>
          </cell>
        </row>
        <row r="24">
          <cell r="E24" t="str">
            <v>INR</v>
          </cell>
          <cell r="H24" t="str">
            <v>DKK</v>
          </cell>
        </row>
        <row r="25">
          <cell r="E25" t="str">
            <v>JPY</v>
          </cell>
          <cell r="H25" t="str">
            <v>EGP</v>
          </cell>
        </row>
        <row r="26">
          <cell r="E26" t="str">
            <v>KRW</v>
          </cell>
          <cell r="H26" t="str">
            <v>HKD</v>
          </cell>
        </row>
        <row r="27">
          <cell r="E27" t="str">
            <v>MXN</v>
          </cell>
          <cell r="H27" t="str">
            <v>HRK</v>
          </cell>
        </row>
        <row r="28">
          <cell r="E28" t="str">
            <v>MYR</v>
          </cell>
          <cell r="H28" t="str">
            <v>HUF</v>
          </cell>
        </row>
        <row r="29">
          <cell r="E29" t="str">
            <v>NOK</v>
          </cell>
          <cell r="H29" t="str">
            <v>IDR</v>
          </cell>
        </row>
        <row r="30">
          <cell r="E30" t="str">
            <v>PHP</v>
          </cell>
          <cell r="H30" t="str">
            <v>ILS</v>
          </cell>
        </row>
        <row r="31">
          <cell r="E31" t="str">
            <v>PLN</v>
          </cell>
          <cell r="H31" t="str">
            <v>INR</v>
          </cell>
        </row>
        <row r="32">
          <cell r="E32" t="str">
            <v>RON</v>
          </cell>
          <cell r="H32" t="str">
            <v>IRR</v>
          </cell>
        </row>
        <row r="33">
          <cell r="E33" t="str">
            <v>RUB</v>
          </cell>
          <cell r="H33" t="str">
            <v>ISK</v>
          </cell>
        </row>
        <row r="34">
          <cell r="E34" t="str">
            <v>SAR</v>
          </cell>
          <cell r="H34" t="str">
            <v>JPY</v>
          </cell>
        </row>
        <row r="35">
          <cell r="E35" t="str">
            <v>SEK</v>
          </cell>
          <cell r="H35" t="str">
            <v>KHR</v>
          </cell>
        </row>
        <row r="36">
          <cell r="E36" t="str">
            <v>SGD</v>
          </cell>
          <cell r="H36" t="str">
            <v>KRW</v>
          </cell>
        </row>
        <row r="37">
          <cell r="E37" t="str">
            <v>THB</v>
          </cell>
          <cell r="H37" t="str">
            <v>LTL</v>
          </cell>
        </row>
        <row r="38">
          <cell r="E38" t="str">
            <v>TRY</v>
          </cell>
          <cell r="H38" t="str">
            <v>LVL</v>
          </cell>
        </row>
        <row r="39">
          <cell r="E39" t="str">
            <v>TWD</v>
          </cell>
          <cell r="H39" t="str">
            <v>MAD</v>
          </cell>
        </row>
        <row r="40">
          <cell r="E40" t="str">
            <v>ZAR</v>
          </cell>
          <cell r="H40" t="str">
            <v>MDL</v>
          </cell>
        </row>
        <row r="41">
          <cell r="H41" t="str">
            <v>MKD</v>
          </cell>
        </row>
        <row r="42">
          <cell r="H42" t="str">
            <v>MXN</v>
          </cell>
        </row>
        <row r="43">
          <cell r="H43" t="str">
            <v>MYR</v>
          </cell>
        </row>
        <row r="44">
          <cell r="H44" t="str">
            <v>NOK</v>
          </cell>
        </row>
        <row r="45">
          <cell r="H45" t="str">
            <v>NZD</v>
          </cell>
        </row>
        <row r="46">
          <cell r="H46" t="str">
            <v>PHP</v>
          </cell>
        </row>
        <row r="47">
          <cell r="H47" t="str">
            <v>PKR</v>
          </cell>
        </row>
        <row r="48">
          <cell r="H48" t="str">
            <v>PLN</v>
          </cell>
        </row>
        <row r="49">
          <cell r="H49" t="str">
            <v>RON</v>
          </cell>
        </row>
        <row r="50">
          <cell r="H50" t="str">
            <v>RSD</v>
          </cell>
        </row>
        <row r="51">
          <cell r="H51" t="str">
            <v>RUB</v>
          </cell>
        </row>
        <row r="52">
          <cell r="H52" t="str">
            <v>SAR</v>
          </cell>
        </row>
        <row r="53">
          <cell r="H53" t="str">
            <v>SEK</v>
          </cell>
        </row>
        <row r="54">
          <cell r="H54" t="str">
            <v>SGD</v>
          </cell>
        </row>
        <row r="55">
          <cell r="H55" t="str">
            <v>THB</v>
          </cell>
        </row>
        <row r="56">
          <cell r="H56" t="str">
            <v>TND</v>
          </cell>
        </row>
        <row r="57">
          <cell r="H57" t="str">
            <v>TRY</v>
          </cell>
        </row>
        <row r="58">
          <cell r="H58" t="str">
            <v>TWD</v>
          </cell>
        </row>
        <row r="59">
          <cell r="H59" t="str">
            <v>UAH</v>
          </cell>
        </row>
        <row r="60">
          <cell r="H60" t="str">
            <v>UYU</v>
          </cell>
        </row>
        <row r="61">
          <cell r="H61" t="str">
            <v>VEF</v>
          </cell>
        </row>
        <row r="62">
          <cell r="H62" t="str">
            <v>VND</v>
          </cell>
        </row>
        <row r="63">
          <cell r="H63" t="str">
            <v>ZAR</v>
          </cell>
        </row>
      </sheetData>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E Mue w"/>
      <sheetName val="FCII 0708"/>
      <sheetName val="Budget 0809"/>
      <sheetName val="PME Mue"/>
      <sheetName val="Prjkt. Backup =&gt;"/>
      <sheetName val="CBU 07_08 0+12"/>
      <sheetName val="MiFri 0708_GJ 0708"/>
      <sheetName val="MiFri 0708_GJ 0809"/>
      <sheetName val="MiFri 0708_GJ 0910"/>
      <sheetName val="KSt Backup =&gt;"/>
      <sheetName val="Muc KSt Gesamt"/>
      <sheetName val="MIS KST HK"/>
      <sheetName val="MIS KST Vw"/>
      <sheetName val="KSt Übersicht"/>
      <sheetName val="KSt gesamt"/>
      <sheetName val="22301"/>
      <sheetName val="25301"/>
      <sheetName val="SGK Muc"/>
      <sheetName val="31101"/>
      <sheetName val="31301"/>
      <sheetName val="19730"/>
      <sheetName val="19903"/>
      <sheetName val="19700"/>
      <sheetName val="19706"/>
      <sheetName val="19766"/>
      <sheetName val="19797"/>
      <sheetName val="19070"/>
      <sheetName val="19017"/>
      <sheetName val="SAP 03.2008"/>
      <sheetName val="kum"/>
      <sheetName val="Backup =&gt;"/>
      <sheetName val="kum 1-4"/>
      <sheetName val="SAP 10.2007"/>
      <sheetName val="SAP 11.2007"/>
      <sheetName val="SAP 12.2007"/>
      <sheetName val="SAP 01.2008"/>
      <sheetName val="SAP 02.2008"/>
      <sheetName val="SAP 04.2008"/>
      <sheetName val="SAP 05.2008"/>
      <sheetName val="SAP 06.2008"/>
      <sheetName val="SAP 07.2008"/>
      <sheetName val="SAP 08.2008"/>
      <sheetName val="SAP 09.2008"/>
      <sheetName val="EDV"/>
      <sheetName val="SGK Muc 2"/>
      <sheetName val="SAP DL"/>
      <sheetName val="SAP IT"/>
      <sheetName val="46900"/>
      <sheetName val="45920"/>
      <sheetName val="45390"/>
      <sheetName val="31201"/>
      <sheetName val="19056"/>
      <sheetName val="19057"/>
      <sheetName val="19013"/>
      <sheetName val="19020"/>
      <sheetName val="19012"/>
      <sheetName val="190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1">
          <cell r="N1">
            <v>25301</v>
          </cell>
        </row>
        <row r="2">
          <cell r="N2">
            <v>0</v>
          </cell>
        </row>
        <row r="3">
          <cell r="N3">
            <v>0</v>
          </cell>
        </row>
        <row r="4">
          <cell r="N4">
            <v>0</v>
          </cell>
        </row>
        <row r="5">
          <cell r="N5">
            <v>0</v>
          </cell>
        </row>
        <row r="6">
          <cell r="N6">
            <v>0</v>
          </cell>
        </row>
        <row r="7">
          <cell r="N7">
            <v>0</v>
          </cell>
        </row>
        <row r="8">
          <cell r="N8">
            <v>0</v>
          </cell>
        </row>
        <row r="9">
          <cell r="N9">
            <v>0</v>
          </cell>
        </row>
        <row r="10">
          <cell r="N10">
            <v>0</v>
          </cell>
        </row>
        <row r="11">
          <cell r="N11">
            <v>0</v>
          </cell>
        </row>
        <row r="12">
          <cell r="N12">
            <v>0</v>
          </cell>
        </row>
        <row r="13">
          <cell r="N13">
            <v>0</v>
          </cell>
        </row>
        <row r="14">
          <cell r="N14">
            <v>0</v>
          </cell>
        </row>
        <row r="15">
          <cell r="N15">
            <v>0</v>
          </cell>
        </row>
        <row r="16">
          <cell r="N16">
            <v>0</v>
          </cell>
        </row>
        <row r="17">
          <cell r="N17">
            <v>0</v>
          </cell>
        </row>
        <row r="18">
          <cell r="N18">
            <v>0</v>
          </cell>
        </row>
        <row r="19">
          <cell r="N19">
            <v>0</v>
          </cell>
        </row>
        <row r="20">
          <cell r="N20">
            <v>0</v>
          </cell>
        </row>
        <row r="21">
          <cell r="N21">
            <v>0</v>
          </cell>
        </row>
        <row r="22">
          <cell r="N22">
            <v>0</v>
          </cell>
        </row>
        <row r="23">
          <cell r="N23">
            <v>0</v>
          </cell>
        </row>
        <row r="24">
          <cell r="N24">
            <v>0</v>
          </cell>
        </row>
        <row r="25">
          <cell r="N25">
            <v>0</v>
          </cell>
        </row>
        <row r="26">
          <cell r="N26">
            <v>0</v>
          </cell>
        </row>
        <row r="27">
          <cell r="N27">
            <v>0</v>
          </cell>
        </row>
        <row r="28">
          <cell r="N28">
            <v>0</v>
          </cell>
        </row>
        <row r="29">
          <cell r="N29">
            <v>0</v>
          </cell>
        </row>
        <row r="30">
          <cell r="N30">
            <v>0</v>
          </cell>
        </row>
        <row r="31">
          <cell r="N31">
            <v>0</v>
          </cell>
        </row>
        <row r="32">
          <cell r="N32">
            <v>0</v>
          </cell>
        </row>
        <row r="33">
          <cell r="N33">
            <v>0</v>
          </cell>
        </row>
        <row r="34">
          <cell r="N34">
            <v>0</v>
          </cell>
        </row>
        <row r="35">
          <cell r="N35">
            <v>0</v>
          </cell>
        </row>
        <row r="36">
          <cell r="N36">
            <v>0</v>
          </cell>
        </row>
        <row r="37">
          <cell r="N37">
            <v>0</v>
          </cell>
        </row>
        <row r="38">
          <cell r="N38">
            <v>0</v>
          </cell>
        </row>
        <row r="39">
          <cell r="N39">
            <v>0</v>
          </cell>
        </row>
        <row r="40">
          <cell r="N40">
            <v>0</v>
          </cell>
        </row>
        <row r="41">
          <cell r="N41">
            <v>0</v>
          </cell>
        </row>
        <row r="42">
          <cell r="N42">
            <v>0</v>
          </cell>
        </row>
        <row r="43">
          <cell r="N43">
            <v>0</v>
          </cell>
        </row>
        <row r="44">
          <cell r="N44">
            <v>0</v>
          </cell>
        </row>
        <row r="45">
          <cell r="N45">
            <v>0</v>
          </cell>
        </row>
        <row r="46">
          <cell r="N46">
            <v>0</v>
          </cell>
        </row>
        <row r="47">
          <cell r="N47">
            <v>0</v>
          </cell>
        </row>
        <row r="48">
          <cell r="N48">
            <v>0</v>
          </cell>
        </row>
        <row r="49">
          <cell r="N49">
            <v>0</v>
          </cell>
        </row>
        <row r="50">
          <cell r="N50">
            <v>0</v>
          </cell>
        </row>
        <row r="51">
          <cell r="N51">
            <v>0</v>
          </cell>
        </row>
        <row r="52">
          <cell r="N52">
            <v>0</v>
          </cell>
        </row>
        <row r="53">
          <cell r="N53">
            <v>0</v>
          </cell>
        </row>
        <row r="54">
          <cell r="N54">
            <v>0</v>
          </cell>
        </row>
        <row r="55">
          <cell r="N55">
            <v>0</v>
          </cell>
        </row>
        <row r="56">
          <cell r="N56">
            <v>0</v>
          </cell>
        </row>
        <row r="57">
          <cell r="N57">
            <v>0</v>
          </cell>
        </row>
        <row r="58">
          <cell r="N58">
            <v>0</v>
          </cell>
        </row>
        <row r="59">
          <cell r="N59">
            <v>0</v>
          </cell>
        </row>
        <row r="60">
          <cell r="N60">
            <v>0</v>
          </cell>
        </row>
        <row r="61">
          <cell r="N61">
            <v>0</v>
          </cell>
        </row>
        <row r="62">
          <cell r="N62">
            <v>0</v>
          </cell>
        </row>
        <row r="63">
          <cell r="N63">
            <v>0</v>
          </cell>
        </row>
        <row r="64">
          <cell r="N64">
            <v>0</v>
          </cell>
        </row>
        <row r="65">
          <cell r="N65">
            <v>0</v>
          </cell>
        </row>
        <row r="66">
          <cell r="N66">
            <v>0</v>
          </cell>
        </row>
        <row r="67">
          <cell r="N67">
            <v>0</v>
          </cell>
        </row>
        <row r="68">
          <cell r="N68">
            <v>0</v>
          </cell>
        </row>
        <row r="69">
          <cell r="N69">
            <v>0</v>
          </cell>
        </row>
        <row r="70">
          <cell r="N70">
            <v>0</v>
          </cell>
        </row>
        <row r="71">
          <cell r="N71">
            <v>0</v>
          </cell>
        </row>
        <row r="72">
          <cell r="N72">
            <v>0</v>
          </cell>
        </row>
        <row r="73">
          <cell r="N73">
            <v>0</v>
          </cell>
        </row>
        <row r="74">
          <cell r="N74">
            <v>0</v>
          </cell>
        </row>
        <row r="75">
          <cell r="N75">
            <v>0</v>
          </cell>
        </row>
        <row r="76">
          <cell r="N76">
            <v>0</v>
          </cell>
        </row>
        <row r="77">
          <cell r="N77">
            <v>0</v>
          </cell>
        </row>
        <row r="78">
          <cell r="N78">
            <v>0</v>
          </cell>
        </row>
        <row r="79">
          <cell r="N79">
            <v>0</v>
          </cell>
        </row>
        <row r="80">
          <cell r="N80">
            <v>0</v>
          </cell>
        </row>
        <row r="81">
          <cell r="N81">
            <v>0</v>
          </cell>
        </row>
        <row r="82">
          <cell r="N82">
            <v>0</v>
          </cell>
        </row>
        <row r="83">
          <cell r="N83">
            <v>0</v>
          </cell>
        </row>
        <row r="84">
          <cell r="N84">
            <v>0</v>
          </cell>
        </row>
        <row r="85">
          <cell r="N85">
            <v>0</v>
          </cell>
        </row>
        <row r="86">
          <cell r="N86">
            <v>0</v>
          </cell>
        </row>
        <row r="87">
          <cell r="N87">
            <v>0</v>
          </cell>
        </row>
        <row r="88">
          <cell r="N88">
            <v>0</v>
          </cell>
        </row>
        <row r="89">
          <cell r="N89">
            <v>0</v>
          </cell>
        </row>
        <row r="90">
          <cell r="N90">
            <v>0</v>
          </cell>
        </row>
        <row r="91">
          <cell r="N91">
            <v>0</v>
          </cell>
        </row>
        <row r="92">
          <cell r="N92">
            <v>0</v>
          </cell>
        </row>
        <row r="93">
          <cell r="N93">
            <v>0</v>
          </cell>
        </row>
        <row r="94">
          <cell r="N94">
            <v>0</v>
          </cell>
        </row>
        <row r="95">
          <cell r="N95">
            <v>0</v>
          </cell>
        </row>
        <row r="96">
          <cell r="N96">
            <v>0</v>
          </cell>
        </row>
        <row r="97">
          <cell r="N97">
            <v>0</v>
          </cell>
        </row>
        <row r="98">
          <cell r="N98">
            <v>0</v>
          </cell>
        </row>
        <row r="99">
          <cell r="N99">
            <v>0</v>
          </cell>
        </row>
        <row r="100">
          <cell r="N100">
            <v>0</v>
          </cell>
        </row>
        <row r="101">
          <cell r="N101">
            <v>0</v>
          </cell>
        </row>
        <row r="102">
          <cell r="N102">
            <v>0</v>
          </cell>
        </row>
        <row r="103">
          <cell r="N103">
            <v>0</v>
          </cell>
        </row>
        <row r="104">
          <cell r="N104">
            <v>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ahl"/>
      <sheetName val="PC-F25"/>
      <sheetName val="PC-F25-ECU"/>
      <sheetName val="PC-F25-Motor"/>
      <sheetName val="PC-F25-Sensor"/>
      <sheetName val="PC-F25-KGT"/>
      <sheetName val="Detail-F25"/>
      <sheetName val="Detail-F25-ECU"/>
      <sheetName val="Detail-F25-Allgemein"/>
      <sheetName val="Detail-F25-Motor"/>
      <sheetName val="Detail-F25-Sensor"/>
      <sheetName val="Detail-F25-KGT"/>
      <sheetName val="Detail-F25-Rest"/>
      <sheetName val="PC-L7H"/>
      <sheetName val="PC-L7H-ECU"/>
      <sheetName val="PC-L7H-Motor"/>
      <sheetName val="PC-L7H-Sensor"/>
      <sheetName val="PC-L7H-KGT"/>
      <sheetName val="Detail-L7H"/>
      <sheetName val="Detail-L7H-Allgemein"/>
      <sheetName val="Detail-L7H-ECU"/>
      <sheetName val="Detail-L7H-Motor"/>
      <sheetName val="Detail-L7H-Sensor"/>
      <sheetName val="Detail-L7H-KGT"/>
      <sheetName val="Detail-L7H-Rest"/>
      <sheetName val="PC-BMW"/>
      <sheetName val="PC-L7L"/>
      <sheetName val="Detail-BMW"/>
      <sheetName val="Detail-L7L"/>
      <sheetName val="PC-L7L-ECU"/>
      <sheetName val="PC-L7L-Motor"/>
      <sheetName val="PC-L7L-Sensor"/>
      <sheetName val="PC-L7L-KGT"/>
      <sheetName val="Detail-L7L-Allgemein"/>
      <sheetName val="Detail-L7L-ECU"/>
      <sheetName val="Detail-L7L-Motor"/>
      <sheetName val="Detail-L7L-Sensor"/>
      <sheetName val="Detail-L7L-KGT"/>
      <sheetName val="Detail-L7L-Rest"/>
      <sheetName val="Tabelle6"/>
      <sheetName val="Tabelle5"/>
      <sheetName val="Tabel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57">
          <cell r="J57">
            <v>0</v>
          </cell>
          <cell r="K57">
            <v>0</v>
          </cell>
        </row>
        <row r="58">
          <cell r="J58" t="str">
            <v/>
          </cell>
          <cell r="K58" t="str">
            <v/>
          </cell>
        </row>
        <row r="59">
          <cell r="J59" t="str">
            <v/>
          </cell>
          <cell r="K59" t="str">
            <v/>
          </cell>
        </row>
        <row r="60">
          <cell r="J60" t="str">
            <v/>
          </cell>
          <cell r="K60" t="str">
            <v/>
          </cell>
        </row>
        <row r="61">
          <cell r="J61" t="str">
            <v/>
          </cell>
          <cell r="K61" t="str">
            <v/>
          </cell>
        </row>
        <row r="62">
          <cell r="J62" t="str">
            <v/>
          </cell>
          <cell r="K62" t="str">
            <v/>
          </cell>
        </row>
        <row r="63">
          <cell r="J63" t="str">
            <v/>
          </cell>
          <cell r="K63" t="str">
            <v/>
          </cell>
        </row>
        <row r="64">
          <cell r="J64" t="str">
            <v/>
          </cell>
          <cell r="K64" t="str">
            <v/>
          </cell>
        </row>
        <row r="65">
          <cell r="J65" t="str">
            <v/>
          </cell>
          <cell r="K65" t="str">
            <v/>
          </cell>
        </row>
        <row r="66">
          <cell r="J66" t="str">
            <v/>
          </cell>
          <cell r="K66" t="str">
            <v/>
          </cell>
        </row>
        <row r="67">
          <cell r="J67" t="str">
            <v/>
          </cell>
          <cell r="K67" t="str">
            <v/>
          </cell>
        </row>
        <row r="68">
          <cell r="J68" t="str">
            <v/>
          </cell>
          <cell r="K68" t="str">
            <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BOM R12"/>
      <sheetName val="Tooling"/>
      <sheetName val="localizing "/>
      <sheetName val="amortization "/>
      <sheetName val="Tabelle3"/>
      <sheetName val="Tabelle1"/>
    </sheetNames>
    <sheetDataSet>
      <sheetData sheetId="0" refreshError="1"/>
      <sheetData sheetId="1" refreshError="1">
        <row r="9">
          <cell r="C9">
            <v>6.6269841269841265</v>
          </cell>
        </row>
        <row r="11">
          <cell r="C11">
            <v>8.35</v>
          </cell>
        </row>
      </sheetData>
      <sheetData sheetId="2" refreshError="1"/>
      <sheetData sheetId="3" refreshError="1"/>
      <sheetData sheetId="4" refreshError="1"/>
      <sheetData sheetId="5" refreshError="1"/>
      <sheetData sheetId="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BOM R12"/>
      <sheetName val="Tooling"/>
      <sheetName val="localizing "/>
      <sheetName val="amortization "/>
      <sheetName val="Tabelle3"/>
      <sheetName val="Tabelle1"/>
    </sheetNames>
    <sheetDataSet>
      <sheetData sheetId="0"/>
      <sheetData sheetId="1">
        <row r="9">
          <cell r="C9">
            <v>6.6269841269841265</v>
          </cell>
        </row>
        <row r="11">
          <cell r="C11">
            <v>8.35</v>
          </cell>
        </row>
      </sheetData>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3)"/>
    </sheetNames>
    <sheetDataSet>
      <sheetData sheetId="0" refreshError="1">
        <row r="1">
          <cell r="D1">
            <v>0.3</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D_PERSIS"/>
      <sheetName val="E_PERSIS"/>
      <sheetName val="FCI 0708 ES_CC M"/>
      <sheetName val="Backup =&gt;"/>
      <sheetName val="Attr"/>
      <sheetName val="Fkt"/>
      <sheetName val="Stat"/>
      <sheetName val="EN"/>
      <sheetName val="DE"/>
      <sheetName val="SD"/>
    </sheetNames>
    <sheetDataSet>
      <sheetData sheetId="0"/>
      <sheetData sheetId="1"/>
      <sheetData sheetId="2"/>
      <sheetData sheetId="3"/>
      <sheetData sheetId="4"/>
      <sheetData sheetId="5"/>
      <sheetData sheetId="6"/>
      <sheetData sheetId="7"/>
      <sheetData sheetId="8"/>
      <sheetData sheetId="9"/>
      <sheetData sheetId="10" refreshError="1">
        <row r="5">
          <cell r="J5" t="str">
            <v>-&gt; wählen</v>
          </cell>
        </row>
        <row r="6">
          <cell r="J6" t="str">
            <v>BR 221/222 EPAS</v>
          </cell>
        </row>
        <row r="7">
          <cell r="J7" t="str">
            <v>A/S China+Van</v>
          </cell>
        </row>
        <row r="8">
          <cell r="J8" t="str">
            <v>A/S EPAS</v>
          </cell>
        </row>
        <row r="9">
          <cell r="J9" t="str">
            <v>A/S Europa-PKW (HPS)</v>
          </cell>
        </row>
        <row r="10">
          <cell r="J10" t="str">
            <v>A/S Nafta-PKW (HPS)</v>
          </cell>
        </row>
        <row r="11">
          <cell r="J11" t="str">
            <v>Audi C6 (HPS)</v>
          </cell>
        </row>
        <row r="12">
          <cell r="J12" t="str">
            <v>BR 212 EPAS</v>
          </cell>
        </row>
        <row r="13">
          <cell r="J13" t="str">
            <v>CC E/E</v>
          </cell>
        </row>
        <row r="14">
          <cell r="J14" t="str">
            <v>CC KGT</v>
          </cell>
        </row>
        <row r="15">
          <cell r="J15" t="str">
            <v>CC Sensor</v>
          </cell>
        </row>
        <row r="16">
          <cell r="J16" t="str">
            <v>CC Spurstange</v>
          </cell>
        </row>
        <row r="17">
          <cell r="J17" t="str">
            <v>CC Test</v>
          </cell>
        </row>
        <row r="18">
          <cell r="J18" t="str">
            <v>DC</v>
          </cell>
        </row>
        <row r="19">
          <cell r="J19" t="str">
            <v>ECU Proto &amp; CAD</v>
          </cell>
        </row>
        <row r="20">
          <cell r="J20" t="str">
            <v>EPAS DC</v>
          </cell>
        </row>
        <row r="21">
          <cell r="J21" t="str">
            <v>EuCD</v>
          </cell>
        </row>
        <row r="22">
          <cell r="J22" t="str">
            <v>FEM</v>
          </cell>
        </row>
        <row r="23">
          <cell r="J23" t="str">
            <v>FEM/CAD</v>
          </cell>
        </row>
        <row r="24">
          <cell r="J24" t="str">
            <v>Ford</v>
          </cell>
        </row>
        <row r="25">
          <cell r="J25" t="str">
            <v>FORD EUCD</v>
          </cell>
        </row>
        <row r="26">
          <cell r="J26" t="str">
            <v>IBK BMW/DC</v>
          </cell>
        </row>
        <row r="27">
          <cell r="J27" t="str">
            <v>Ingolstadt</v>
          </cell>
        </row>
        <row r="28">
          <cell r="J28" t="str">
            <v>L7 ParPas</v>
          </cell>
        </row>
        <row r="29">
          <cell r="J29" t="str">
            <v>Leitung Technik</v>
          </cell>
        </row>
        <row r="30">
          <cell r="J30" t="str">
            <v>Logistik</v>
          </cell>
        </row>
        <row r="31">
          <cell r="J31" t="str">
            <v>MB-BR212 (HPS)</v>
          </cell>
        </row>
        <row r="32">
          <cell r="J32" t="str">
            <v>MB-BR204/207 (HPS)</v>
          </cell>
        </row>
        <row r="33">
          <cell r="J33" t="str">
            <v>MB-BR218 (EPAS) + IBK</v>
          </cell>
        </row>
        <row r="34">
          <cell r="J34" t="str">
            <v>Mechaniker</v>
          </cell>
        </row>
        <row r="35">
          <cell r="J35" t="str">
            <v>Motor Chef</v>
          </cell>
        </row>
        <row r="36">
          <cell r="J36" t="str">
            <v>Quality Task Force</v>
          </cell>
        </row>
        <row r="37">
          <cell r="J37" t="str">
            <v>STA</v>
          </cell>
        </row>
        <row r="38">
          <cell r="J38" t="str">
            <v>Technik</v>
          </cell>
        </row>
        <row r="39">
          <cell r="J39" t="str">
            <v>Technik1</v>
          </cell>
        </row>
        <row r="40">
          <cell r="J40" t="str">
            <v>Technik2</v>
          </cell>
        </row>
        <row r="41">
          <cell r="J41" t="str">
            <v>Umlage Lenksäule</v>
          </cell>
        </row>
        <row r="42">
          <cell r="J42" t="str">
            <v>Vertrieb</v>
          </cell>
        </row>
        <row r="43">
          <cell r="J43" t="str">
            <v>von LS übernommen</v>
          </cell>
        </row>
        <row r="44">
          <cell r="J44" t="str">
            <v>WK</v>
          </cell>
        </row>
        <row r="45">
          <cell r="J45" t="str">
            <v>Sonstige</v>
          </cell>
        </row>
        <row r="59">
          <cell r="H59" t="str">
            <v>-&gt; wählen</v>
          </cell>
        </row>
        <row r="60">
          <cell r="H60" t="str">
            <v>LO</v>
          </cell>
        </row>
        <row r="61">
          <cell r="H61" t="str">
            <v>GE</v>
          </cell>
        </row>
        <row r="62">
          <cell r="H62" t="str">
            <v>LK LO</v>
          </cell>
        </row>
        <row r="63">
          <cell r="H63" t="str">
            <v>LK GE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V"/>
      <sheetName val="Tabelle2"/>
      <sheetName val="PSTD"/>
      <sheetName val="STRAT GUV (2)"/>
      <sheetName val="Hahn"/>
      <sheetName val="Für Patrick"/>
      <sheetName val="Für Patrick (3)"/>
      <sheetName val="Für Patrick (2)"/>
      <sheetName val="Tabelle1"/>
      <sheetName val="Presta Steering_Eckdaten "/>
      <sheetName val="Core"/>
      <sheetName val="EPAS_PARPAS_COLPAS"/>
      <sheetName val="DETAIL EPS"/>
      <sheetName val="ZF"/>
      <sheetName val="ORM (2)"/>
      <sheetName val="ORM"/>
      <sheetName val="Investment"/>
      <sheetName val="FCF ORM"/>
      <sheetName val="STRAT GUV"/>
      <sheetName val="Kugelumlauflenkung"/>
      <sheetName val="BASIS GUV"/>
      <sheetName val="fcf"/>
      <sheetName val="Delta"/>
      <sheetName val="GUIDO"/>
      <sheetName val="Delta 2"/>
      <sheetName val="CE"/>
      <sheetName val="Delta NEU"/>
      <sheetName val="Treppe"/>
      <sheetName val="Tabelle3"/>
      <sheetName val="STRAT P"/>
      <sheetName val="BASIS P"/>
      <sheetName val="SNWC "/>
      <sheetName val="NWC"/>
      <sheetName val="entw. ls"/>
      <sheetName val="Massivumformung"/>
      <sheetName val="sales"/>
      <sheetName val="ums"/>
      <sheetName val="GUV"/>
      <sheetName val="Currency IRW Rate"/>
      <sheetName val="Daten"/>
      <sheetName val="Währung"/>
      <sheetName val="Daten1"/>
      <sheetName val="_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er eingeben FCII 0708"/>
      <sheetName val="hier eingeben Budget 0809"/>
      <sheetName val="Backup =&gt;"/>
      <sheetName val="Start"/>
      <sheetName val="Attr"/>
      <sheetName val="Fkt"/>
      <sheetName val="Stat"/>
      <sheetName val="D_PERSIS"/>
      <sheetName val="E_PERSIS"/>
      <sheetName val="Reason"/>
      <sheetName val="EN"/>
      <sheetName val="DE"/>
      <sheetName val="SD"/>
      <sheetName val="_config"/>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sheetData sheetId="11"/>
      <sheetData sheetId="12" refreshError="1">
        <row r="5">
          <cell r="A5" t="str">
            <v>-&gt; wählen</v>
          </cell>
          <cell r="C5" t="str">
            <v>-&gt; wählen</v>
          </cell>
          <cell r="F5" t="str">
            <v>-&gt; wählen</v>
          </cell>
          <cell r="J5" t="str">
            <v>-&gt; wählen</v>
          </cell>
        </row>
        <row r="6">
          <cell r="A6" t="str">
            <v>PKW</v>
          </cell>
          <cell r="C6" t="str">
            <v>Colpass</v>
          </cell>
          <cell r="F6" t="str">
            <v>01-Geschäftsführung/Standortleitung/Bereichsleitung</v>
          </cell>
          <cell r="J6" t="str">
            <v>BR 221/222 EPAS</v>
          </cell>
        </row>
        <row r="7">
          <cell r="A7" t="str">
            <v>NFZ</v>
          </cell>
          <cell r="C7" t="str">
            <v>EPS</v>
          </cell>
          <cell r="F7" t="str">
            <v>02-Assistenz (nur für Leitung)/Sekretariat/Telefonzentrale</v>
          </cell>
          <cell r="J7" t="str">
            <v>A/S China+Van</v>
          </cell>
        </row>
        <row r="8">
          <cell r="A8" t="str">
            <v>SUS</v>
          </cell>
          <cell r="C8" t="str">
            <v>HPS</v>
          </cell>
          <cell r="F8" t="str">
            <v>03-Controlling</v>
          </cell>
          <cell r="J8" t="str">
            <v>A/S EPAS</v>
          </cell>
        </row>
        <row r="9">
          <cell r="C9" t="str">
            <v>SIA</v>
          </cell>
          <cell r="F9" t="str">
            <v>39-Investitionen/Riskmanagement</v>
          </cell>
          <cell r="J9" t="str">
            <v>A/S Europa-PKW (HPS)</v>
          </cell>
        </row>
        <row r="10">
          <cell r="C10" t="str">
            <v>SUS</v>
          </cell>
          <cell r="F10" t="str">
            <v>04-Rechnungswesen</v>
          </cell>
          <cell r="J10" t="str">
            <v>A/S Nafta-PKW (HPS)</v>
          </cell>
        </row>
        <row r="11">
          <cell r="C11" t="str">
            <v>LS</v>
          </cell>
          <cell r="F11" t="str">
            <v>40-Recht/Steuern/Zollwesen</v>
          </cell>
          <cell r="J11" t="str">
            <v>Audi C6 (HPS)</v>
          </cell>
        </row>
        <row r="12">
          <cell r="A12" t="str">
            <v>-&gt; wählen</v>
          </cell>
          <cell r="C12" t="str">
            <v>MU</v>
          </cell>
          <cell r="F12" t="str">
            <v>05-Kfm. Informatik (SAP)</v>
          </cell>
          <cell r="J12" t="str">
            <v>BR 212 EPAS</v>
          </cell>
        </row>
        <row r="13">
          <cell r="A13" t="str">
            <v>Akkustik</v>
          </cell>
          <cell r="F13" t="str">
            <v>06-Techn. Informatik (CAD/CAM/PLM ...)</v>
          </cell>
          <cell r="J13" t="str">
            <v>CC E/E</v>
          </cell>
        </row>
        <row r="14">
          <cell r="A14" t="str">
            <v>Akqui Neukunden</v>
          </cell>
          <cell r="F14" t="str">
            <v>07-Rechnungszentrum (Informatik)</v>
          </cell>
          <cell r="J14" t="str">
            <v>CC KGT</v>
          </cell>
        </row>
        <row r="15">
          <cell r="A15" t="str">
            <v>Appl1</v>
          </cell>
          <cell r="F15" t="str">
            <v>08-Informatik sonstige</v>
          </cell>
          <cell r="J15" t="str">
            <v>CC Sensor</v>
          </cell>
        </row>
        <row r="16">
          <cell r="A16" t="str">
            <v>Appl2</v>
          </cell>
          <cell r="C16" t="str">
            <v>-&gt; wählen</v>
          </cell>
          <cell r="F16" t="str">
            <v>12-Personalwesen</v>
          </cell>
          <cell r="J16" t="str">
            <v>CC Spurstange</v>
          </cell>
        </row>
        <row r="17">
          <cell r="A17" t="str">
            <v>Azubis</v>
          </cell>
          <cell r="C17" t="str">
            <v>Verwaltung</v>
          </cell>
          <cell r="F17" t="str">
            <v>41-Teamarbeit/Org-entwicklung/Arbeitssicherheit</v>
          </cell>
          <cell r="J17" t="str">
            <v>CC Test</v>
          </cell>
        </row>
        <row r="18">
          <cell r="A18" t="str">
            <v>Basisentwicklung</v>
          </cell>
          <cell r="C18" t="str">
            <v>Entwicklung</v>
          </cell>
          <cell r="F18" t="str">
            <v>13-Auszubildender/Lehrling</v>
          </cell>
          <cell r="J18" t="str">
            <v>DC</v>
          </cell>
        </row>
        <row r="19">
          <cell r="A19" t="str">
            <v>Betriebsrat</v>
          </cell>
          <cell r="C19" t="str">
            <v>Produktion</v>
          </cell>
          <cell r="F19" t="str">
            <v>46-Praktikant (Diplomand/Hochschulpraktikant/Student)</v>
          </cell>
          <cell r="J19" t="str">
            <v>ECU Proto &amp; CAD</v>
          </cell>
        </row>
        <row r="20">
          <cell r="A20" t="str">
            <v>CC Fahrdynamik</v>
          </cell>
          <cell r="C20" t="str">
            <v>CBU Ford</v>
          </cell>
          <cell r="F20" t="str">
            <v>47-Werkstudent</v>
          </cell>
          <cell r="J20" t="str">
            <v>EPAS DC</v>
          </cell>
        </row>
        <row r="21">
          <cell r="A21" t="str">
            <v>CC KGT</v>
          </cell>
          <cell r="C21" t="str">
            <v>CBU DC</v>
          </cell>
          <cell r="F21" t="str">
            <v>48-Trainee</v>
          </cell>
          <cell r="J21" t="str">
            <v>EuCD</v>
          </cell>
        </row>
        <row r="22">
          <cell r="A22" t="str">
            <v>CC Riementrieb</v>
          </cell>
          <cell r="C22" t="str">
            <v>CBU Fiat</v>
          </cell>
          <cell r="F22" t="str">
            <v>14-Betriebsrat/Arbeitnehmervertretung</v>
          </cell>
          <cell r="J22" t="str">
            <v>FEM</v>
          </cell>
        </row>
        <row r="23">
          <cell r="A23" t="str">
            <v>CC Sensor</v>
          </cell>
          <cell r="C23" t="str">
            <v>CBU RSA/PSA/RC</v>
          </cell>
          <cell r="F23" t="str">
            <v>16-Produktionseinkauf</v>
          </cell>
          <cell r="J23" t="str">
            <v>FEM/CAD</v>
          </cell>
        </row>
        <row r="24">
          <cell r="A24" t="str">
            <v>CC Spurstange</v>
          </cell>
          <cell r="C24" t="str">
            <v>CBU VW</v>
          </cell>
          <cell r="F24" t="str">
            <v>42-Nicht-Produktionseinkauf</v>
          </cell>
          <cell r="J24" t="str">
            <v>Ford</v>
          </cell>
        </row>
        <row r="25">
          <cell r="A25" t="str">
            <v>Colpass</v>
          </cell>
          <cell r="C25" t="str">
            <v xml:space="preserve">CBU Audi </v>
          </cell>
          <cell r="F25" t="str">
            <v>17-Qualitätsmanagement/-engineering/-sicherung</v>
          </cell>
          <cell r="J25" t="str">
            <v>FORD EUCD</v>
          </cell>
        </row>
        <row r="26">
          <cell r="A26" t="str">
            <v>Controlling</v>
          </cell>
          <cell r="C26" t="str">
            <v>CBU BMW</v>
          </cell>
          <cell r="F26" t="str">
            <v>43-Qualität STAs (Service Technical Assistant)</v>
          </cell>
          <cell r="J26" t="str">
            <v>IBK BMW/DC</v>
          </cell>
        </row>
        <row r="27">
          <cell r="A27" t="str">
            <v>Einkauf</v>
          </cell>
          <cell r="C27" t="str">
            <v>CBU SIA</v>
          </cell>
          <cell r="F27" t="str">
            <v>44-Qualität CBU</v>
          </cell>
          <cell r="J27" t="str">
            <v>Ingolstadt</v>
          </cell>
        </row>
        <row r="28">
          <cell r="A28" t="str">
            <v>ENG/ECU</v>
          </cell>
          <cell r="C28" t="str">
            <v>CBU Colpass</v>
          </cell>
          <cell r="F28" t="str">
            <v>45-Qualität Messraum/Labor/sonstige</v>
          </cell>
          <cell r="J28" t="str">
            <v>L7 ParPas</v>
          </cell>
        </row>
        <row r="29">
          <cell r="A29" t="str">
            <v>ENG/ECU-HW</v>
          </cell>
          <cell r="C29" t="str">
            <v>CBU NFZ</v>
          </cell>
          <cell r="F29" t="str">
            <v>18-Fertigungsplanung (Arbeitspläne)</v>
          </cell>
          <cell r="J29" t="str">
            <v>Leitung Technik</v>
          </cell>
        </row>
        <row r="30">
          <cell r="A30" t="str">
            <v>ENG/ECU-SW</v>
          </cell>
          <cell r="C30" t="str">
            <v>CBU Unterstützung</v>
          </cell>
          <cell r="F30" t="str">
            <v>19-Verfahrenstechniker/Production Engineer/Engineering Manager</v>
          </cell>
          <cell r="J30" t="str">
            <v>Logistik</v>
          </cell>
        </row>
        <row r="31">
          <cell r="A31" t="str">
            <v>ENG/Mechanical design</v>
          </cell>
          <cell r="C31" t="str">
            <v>CC-E/E</v>
          </cell>
          <cell r="F31" t="str">
            <v>20-Entwicklung CBU</v>
          </cell>
          <cell r="J31" t="str">
            <v>MB-BR212 (HPS)</v>
          </cell>
        </row>
        <row r="32">
          <cell r="A32" t="str">
            <v>ENG/MOTOR</v>
          </cell>
          <cell r="C32" t="str">
            <v>CC Mechanik</v>
          </cell>
          <cell r="F32" t="str">
            <v>21-Entwicklung Basis (Grundlagen)</v>
          </cell>
          <cell r="J32" t="str">
            <v>MB-BR204/207 (HPS)</v>
          </cell>
        </row>
        <row r="33">
          <cell r="A33" t="str">
            <v>ENG/SAFETY</v>
          </cell>
          <cell r="C33" t="str">
            <v>USA</v>
          </cell>
          <cell r="F33" t="str">
            <v>22-Entwicklungswerkstatt/Prototypen/Testlabor</v>
          </cell>
          <cell r="J33" t="str">
            <v>MB-BR218 (EPAS) + IBK</v>
          </cell>
        </row>
        <row r="34">
          <cell r="A34" t="str">
            <v>ENG/SENSOR</v>
          </cell>
          <cell r="C34" t="str">
            <v>SUS</v>
          </cell>
          <cell r="F34" t="str">
            <v>23-Produktmanager (inkl.CBU-Leiter/Vertrieb/Offertkalkulation)</v>
          </cell>
          <cell r="J34" t="str">
            <v>Mechaniker</v>
          </cell>
        </row>
        <row r="35">
          <cell r="A35" t="str">
            <v>ENG/Systems&amp;Application</v>
          </cell>
          <cell r="C35" t="str">
            <v>LS</v>
          </cell>
          <cell r="F35" t="str">
            <v>24-Kundenauftragszentrum KAZ (Disposition)</v>
          </cell>
          <cell r="J35" t="str">
            <v>Motor Chef</v>
          </cell>
        </row>
        <row r="36">
          <cell r="A36" t="str">
            <v>ENG/Systems/Pre-development</v>
          </cell>
          <cell r="F36" t="str">
            <v>25-Spedition/Optimierung/Steuerung</v>
          </cell>
          <cell r="J36" t="str">
            <v>Quality Task Force</v>
          </cell>
        </row>
        <row r="37">
          <cell r="A37" t="str">
            <v>ENG/TEST-HW</v>
          </cell>
          <cell r="F37" t="str">
            <v>49-Logisitik/Wareneingang/Lager</v>
          </cell>
          <cell r="J37" t="str">
            <v>STA</v>
          </cell>
        </row>
        <row r="38">
          <cell r="A38" t="str">
            <v>ENG/TEST-SW</v>
          </cell>
          <cell r="F38" t="str">
            <v>26-Geschäftsprozesse</v>
          </cell>
          <cell r="J38" t="str">
            <v>Technik</v>
          </cell>
        </row>
        <row r="39">
          <cell r="A39" t="str">
            <v>Entw. Elektronik</v>
          </cell>
          <cell r="F39" t="str">
            <v>27-Meister/Coach/Einrichter/Produktionsleiter</v>
          </cell>
          <cell r="J39" t="str">
            <v>Technik1</v>
          </cell>
        </row>
        <row r="40">
          <cell r="A40" t="str">
            <v>Entw.System</v>
          </cell>
          <cell r="F40" t="str">
            <v>28-Produktionslogistik (Staplerfahrer/Lager)</v>
          </cell>
          <cell r="J40" t="str">
            <v>Technik2</v>
          </cell>
        </row>
        <row r="41">
          <cell r="A41" t="str">
            <v>Entwicklung</v>
          </cell>
          <cell r="F41" t="str">
            <v>29-Produktionsarbeiter</v>
          </cell>
          <cell r="J41" t="str">
            <v>Umlage Lenksäule</v>
          </cell>
        </row>
        <row r="42">
          <cell r="A42" t="str">
            <v>Fert.planung</v>
          </cell>
          <cell r="F42" t="str">
            <v>30-Verfahrensoptimierer (Optimierung der Serie)/AVOR</v>
          </cell>
          <cell r="J42" t="str">
            <v>Vertrieb</v>
          </cell>
        </row>
        <row r="43">
          <cell r="A43" t="str">
            <v>G-Prozess Epas</v>
          </cell>
          <cell r="F43" t="str">
            <v>31-Nacharbeit/Kontrolle (Produktion)</v>
          </cell>
          <cell r="J43" t="str">
            <v>von LS übernommen</v>
          </cell>
        </row>
        <row r="44">
          <cell r="A44" t="str">
            <v>Hausmeister</v>
          </cell>
          <cell r="F44" t="str">
            <v>32-Werkzeugbau (Meister/Coach)</v>
          </cell>
          <cell r="J44" t="str">
            <v>WK</v>
          </cell>
        </row>
        <row r="45">
          <cell r="A45" t="str">
            <v>HR</v>
          </cell>
          <cell r="F45" t="str">
            <v>33-Werkzeugbauer</v>
          </cell>
          <cell r="J45" t="str">
            <v>Sonstige</v>
          </cell>
        </row>
        <row r="46">
          <cell r="A46" t="str">
            <v>Indien SW Entwickler</v>
          </cell>
          <cell r="F46" t="str">
            <v>34-Elektriker (inkl. TPM)/Elektroniker/Elektroinstallateur</v>
          </cell>
        </row>
        <row r="47">
          <cell r="A47" t="str">
            <v>IT</v>
          </cell>
          <cell r="F47" t="str">
            <v>35-Mechaniker (inkl. TPM)</v>
          </cell>
        </row>
        <row r="48">
          <cell r="A48" t="str">
            <v>Kalkulation</v>
          </cell>
          <cell r="F48" t="str">
            <v>36-Instandhaltung sonstige/Unterhalt</v>
          </cell>
        </row>
        <row r="49">
          <cell r="A49" t="str">
            <v>Leitung</v>
          </cell>
          <cell r="F49" t="str">
            <v>37-Sicherheitsdienst/Betriebskantine/Fuhrpark/Chauffeur etc.</v>
          </cell>
        </row>
        <row r="50">
          <cell r="A50" t="str">
            <v>Logistik</v>
          </cell>
        </row>
        <row r="51">
          <cell r="A51" t="str">
            <v>Mechatronics Labor</v>
          </cell>
        </row>
        <row r="52">
          <cell r="A52" t="str">
            <v>ORGANIZATION</v>
          </cell>
        </row>
        <row r="53">
          <cell r="A53" t="str">
            <v>Patente</v>
          </cell>
        </row>
        <row r="54">
          <cell r="A54" t="str">
            <v>Personal</v>
          </cell>
        </row>
        <row r="55">
          <cell r="A55" t="str">
            <v>Produktion LG</v>
          </cell>
        </row>
        <row r="56">
          <cell r="A56" t="str">
            <v>Prototypenwerkstatt</v>
          </cell>
        </row>
        <row r="57">
          <cell r="A57" t="str">
            <v>Prüffeld</v>
          </cell>
        </row>
        <row r="58">
          <cell r="A58" t="str">
            <v>Qualität</v>
          </cell>
        </row>
        <row r="59">
          <cell r="A59" t="str">
            <v>Sia</v>
          </cell>
          <cell r="H59" t="str">
            <v>-&gt; wählen</v>
          </cell>
        </row>
        <row r="60">
          <cell r="A60" t="str">
            <v>Standort</v>
          </cell>
          <cell r="H60" t="str">
            <v>LO</v>
          </cell>
        </row>
        <row r="61">
          <cell r="A61" t="str">
            <v>SUPPORT</v>
          </cell>
          <cell r="H61" t="str">
            <v>GE</v>
          </cell>
        </row>
        <row r="62">
          <cell r="A62" t="str">
            <v>SUPPORT/PROCESS</v>
          </cell>
          <cell r="H62" t="str">
            <v>LK LO</v>
          </cell>
        </row>
        <row r="63">
          <cell r="A63" t="str">
            <v>SUPPORT/QTY</v>
          </cell>
          <cell r="H63" t="str">
            <v>LK GE</v>
          </cell>
        </row>
        <row r="64">
          <cell r="A64" t="str">
            <v>Technik</v>
          </cell>
        </row>
        <row r="65">
          <cell r="A65" t="str">
            <v>Testlabor</v>
          </cell>
        </row>
        <row r="66">
          <cell r="A66" t="str">
            <v>Vertrieb</v>
          </cell>
        </row>
        <row r="67">
          <cell r="A67" t="str">
            <v>Werkstatt</v>
          </cell>
        </row>
        <row r="68">
          <cell r="A68" t="str">
            <v>Sonstige</v>
          </cell>
        </row>
      </sheetData>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fassung"/>
      <sheetName val="Material"/>
      <sheetName val="Fertigungskosten"/>
      <sheetName val="SBM-SEKOF-FWZ"/>
      <sheetName val="SBM Inventarisierung"/>
      <sheetName val="Rohstoffrisiken"/>
      <sheetName val="Prämissenblatt"/>
      <sheetName val="Prämissenblatt SBM"/>
      <sheetName val="Prämissenblatt_Rohstoff"/>
    </sheetNames>
    <sheetDataSet>
      <sheetData sheetId="0"/>
      <sheetData sheetId="1"/>
      <sheetData sheetId="2"/>
      <sheetData sheetId="3"/>
      <sheetData sheetId="4"/>
      <sheetData sheetId="5"/>
      <sheetData sheetId="6">
        <row r="8">
          <cell r="E8" t="str">
            <v>EUR</v>
          </cell>
          <cell r="H8" t="str">
            <v>EUR</v>
          </cell>
          <cell r="K8" t="str">
            <v>Ägypten</v>
          </cell>
          <cell r="W8" t="str">
            <v>Stück (Kaufteil)</v>
          </cell>
          <cell r="Y8" t="str">
            <v>ja</v>
          </cell>
          <cell r="AA8" t="str">
            <v>SBM</v>
          </cell>
        </row>
        <row r="9">
          <cell r="E9" t="str">
            <v>USD</v>
          </cell>
          <cell r="H9" t="str">
            <v>USD</v>
          </cell>
          <cell r="K9" t="str">
            <v>Albanien</v>
          </cell>
          <cell r="W9" t="str">
            <v>kg</v>
          </cell>
          <cell r="Y9" t="str">
            <v>nein</v>
          </cell>
          <cell r="AA9" t="str">
            <v>SEKOF</v>
          </cell>
        </row>
        <row r="10">
          <cell r="E10" t="str">
            <v>GBP</v>
          </cell>
          <cell r="H10" t="str">
            <v>GBP</v>
          </cell>
          <cell r="K10" t="str">
            <v>Argentinien</v>
          </cell>
          <cell r="W10" t="str">
            <v>g</v>
          </cell>
          <cell r="AA10" t="str">
            <v>Folgewerkzeug</v>
          </cell>
        </row>
        <row r="11">
          <cell r="E11" t="str">
            <v>CNY</v>
          </cell>
          <cell r="H11" t="str">
            <v>CNY</v>
          </cell>
          <cell r="K11" t="str">
            <v>Australien</v>
          </cell>
          <cell r="W11" t="str">
            <v>m³</v>
          </cell>
          <cell r="AA11" t="str">
            <v>Werkzeuginstandhaltung</v>
          </cell>
        </row>
        <row r="12">
          <cell r="E12" t="str">
            <v>ARS</v>
          </cell>
          <cell r="H12" t="str">
            <v>ALL</v>
          </cell>
          <cell r="K12" t="str">
            <v>Bangladesch</v>
          </cell>
          <cell r="W12" t="str">
            <v>m²</v>
          </cell>
        </row>
        <row r="13">
          <cell r="E13" t="str">
            <v>AUD</v>
          </cell>
          <cell r="H13" t="str">
            <v>AED</v>
          </cell>
          <cell r="K13" t="str">
            <v>Belgien</v>
          </cell>
          <cell r="W13" t="str">
            <v>m</v>
          </cell>
        </row>
        <row r="14">
          <cell r="E14" t="str">
            <v>BGN</v>
          </cell>
          <cell r="H14" t="str">
            <v>ARS</v>
          </cell>
          <cell r="K14" t="str">
            <v>Bosnien und Herzegowina</v>
          </cell>
          <cell r="W14" t="str">
            <v>mm</v>
          </cell>
        </row>
        <row r="15">
          <cell r="E15" t="str">
            <v>BRL</v>
          </cell>
          <cell r="H15" t="str">
            <v>AUD</v>
          </cell>
          <cell r="K15" t="str">
            <v>Brasilien</v>
          </cell>
          <cell r="W15" t="str">
            <v>l</v>
          </cell>
        </row>
        <row r="16">
          <cell r="E16" t="str">
            <v>CAD</v>
          </cell>
          <cell r="H16" t="str">
            <v>BAM</v>
          </cell>
          <cell r="K16" t="str">
            <v>Bulgarien</v>
          </cell>
          <cell r="W16" t="str">
            <v>Prämie (kg)</v>
          </cell>
        </row>
        <row r="17">
          <cell r="E17" t="str">
            <v>CHF</v>
          </cell>
          <cell r="H17" t="str">
            <v>BDT</v>
          </cell>
          <cell r="K17" t="str">
            <v>China</v>
          </cell>
          <cell r="W17" t="str">
            <v>lb</v>
          </cell>
        </row>
        <row r="18">
          <cell r="E18" t="str">
            <v>CZK</v>
          </cell>
          <cell r="H18" t="str">
            <v>BGN</v>
          </cell>
          <cell r="K18" t="str">
            <v>Dänemark</v>
          </cell>
          <cell r="W18" t="str">
            <v>oz</v>
          </cell>
        </row>
        <row r="19">
          <cell r="E19" t="str">
            <v>DKK</v>
          </cell>
          <cell r="H19" t="str">
            <v>BRL</v>
          </cell>
          <cell r="K19" t="str">
            <v>Deutschland</v>
          </cell>
          <cell r="W19" t="str">
            <v>yd</v>
          </cell>
        </row>
        <row r="20">
          <cell r="E20" t="str">
            <v>EGP</v>
          </cell>
          <cell r="H20" t="str">
            <v>BYR</v>
          </cell>
          <cell r="K20" t="str">
            <v>Dubai</v>
          </cell>
          <cell r="W20" t="str">
            <v>ft</v>
          </cell>
        </row>
        <row r="21">
          <cell r="E21" t="str">
            <v>HKD</v>
          </cell>
          <cell r="H21" t="str">
            <v>CAD</v>
          </cell>
          <cell r="K21" t="str">
            <v>Estland</v>
          </cell>
          <cell r="W21" t="str">
            <v>in</v>
          </cell>
        </row>
        <row r="22">
          <cell r="E22" t="str">
            <v>HUF</v>
          </cell>
          <cell r="H22" t="str">
            <v>CHF</v>
          </cell>
          <cell r="K22" t="str">
            <v>Finnland</v>
          </cell>
          <cell r="W22" t="str">
            <v>sq.yd</v>
          </cell>
        </row>
        <row r="23">
          <cell r="E23" t="str">
            <v>IDR</v>
          </cell>
          <cell r="H23" t="str">
            <v>CZK</v>
          </cell>
          <cell r="K23" t="str">
            <v>Frankreich</v>
          </cell>
          <cell r="W23" t="str">
            <v>sq.ft</v>
          </cell>
        </row>
        <row r="24">
          <cell r="E24" t="str">
            <v>INR</v>
          </cell>
          <cell r="H24" t="str">
            <v>DKK</v>
          </cell>
          <cell r="K24" t="str">
            <v>Griechenland</v>
          </cell>
          <cell r="W24" t="str">
            <v>sq.in</v>
          </cell>
        </row>
        <row r="25">
          <cell r="E25" t="str">
            <v>JPY</v>
          </cell>
          <cell r="H25" t="str">
            <v>EGP</v>
          </cell>
          <cell r="K25" t="str">
            <v>Großbritannien</v>
          </cell>
          <cell r="W25" t="str">
            <v>cu.yd</v>
          </cell>
        </row>
        <row r="26">
          <cell r="E26" t="str">
            <v>KRW</v>
          </cell>
          <cell r="H26" t="str">
            <v>HKD</v>
          </cell>
          <cell r="K26" t="str">
            <v>Hongkong</v>
          </cell>
          <cell r="W26" t="str">
            <v>cu.ft.</v>
          </cell>
        </row>
        <row r="27">
          <cell r="E27" t="str">
            <v>MXN</v>
          </cell>
          <cell r="H27" t="str">
            <v>HRK</v>
          </cell>
          <cell r="K27" t="str">
            <v>Indien</v>
          </cell>
          <cell r="W27" t="str">
            <v>cu.in</v>
          </cell>
        </row>
        <row r="28">
          <cell r="E28" t="str">
            <v>MYR</v>
          </cell>
          <cell r="H28" t="str">
            <v>HUF</v>
          </cell>
          <cell r="K28" t="str">
            <v>Indonesien</v>
          </cell>
        </row>
        <row r="29">
          <cell r="E29" t="str">
            <v>NOK</v>
          </cell>
          <cell r="H29" t="str">
            <v>IDR</v>
          </cell>
          <cell r="K29" t="str">
            <v>Iran</v>
          </cell>
        </row>
        <row r="30">
          <cell r="E30" t="str">
            <v>PHP</v>
          </cell>
          <cell r="H30" t="str">
            <v>ILS</v>
          </cell>
          <cell r="K30" t="str">
            <v>Irland</v>
          </cell>
        </row>
        <row r="31">
          <cell r="E31" t="str">
            <v>PLN</v>
          </cell>
          <cell r="H31" t="str">
            <v>INR</v>
          </cell>
          <cell r="K31" t="str">
            <v>Island</v>
          </cell>
        </row>
        <row r="32">
          <cell r="E32" t="str">
            <v>RON</v>
          </cell>
          <cell r="H32" t="str">
            <v>IRR</v>
          </cell>
          <cell r="K32" t="str">
            <v>Israel</v>
          </cell>
        </row>
        <row r="33">
          <cell r="E33" t="str">
            <v>RUB</v>
          </cell>
          <cell r="H33" t="str">
            <v>ISK</v>
          </cell>
          <cell r="K33" t="str">
            <v>Italien</v>
          </cell>
        </row>
        <row r="34">
          <cell r="E34" t="str">
            <v>SAR</v>
          </cell>
          <cell r="H34" t="str">
            <v>JPY</v>
          </cell>
          <cell r="K34" t="str">
            <v>Japan</v>
          </cell>
        </row>
        <row r="35">
          <cell r="E35" t="str">
            <v>SEK</v>
          </cell>
          <cell r="H35" t="str">
            <v>KHR</v>
          </cell>
          <cell r="K35" t="str">
            <v>Kambodscha</v>
          </cell>
        </row>
        <row r="36">
          <cell r="E36" t="str">
            <v>SGD</v>
          </cell>
          <cell r="H36" t="str">
            <v>KRW</v>
          </cell>
          <cell r="K36" t="str">
            <v>Kanada</v>
          </cell>
        </row>
        <row r="37">
          <cell r="E37" t="str">
            <v>THB</v>
          </cell>
          <cell r="H37" t="str">
            <v>LTL</v>
          </cell>
          <cell r="K37" t="str">
            <v>Kroatien</v>
          </cell>
        </row>
        <row r="38">
          <cell r="E38" t="str">
            <v>TRY</v>
          </cell>
          <cell r="H38" t="str">
            <v>LVL</v>
          </cell>
          <cell r="K38" t="str">
            <v>Lettland</v>
          </cell>
        </row>
        <row r="39">
          <cell r="E39" t="str">
            <v>TWD</v>
          </cell>
          <cell r="H39" t="str">
            <v>MAD</v>
          </cell>
          <cell r="K39" t="str">
            <v>Liechtenstein</v>
          </cell>
        </row>
        <row r="40">
          <cell r="E40" t="str">
            <v>ZAR</v>
          </cell>
          <cell r="H40" t="str">
            <v>MDL</v>
          </cell>
          <cell r="K40" t="str">
            <v>Litauen</v>
          </cell>
        </row>
        <row r="41">
          <cell r="H41" t="str">
            <v>MKD</v>
          </cell>
          <cell r="K41" t="str">
            <v>Luxemburg</v>
          </cell>
        </row>
        <row r="42">
          <cell r="H42" t="str">
            <v>MXN</v>
          </cell>
          <cell r="K42" t="str">
            <v>Malaysia</v>
          </cell>
        </row>
        <row r="43">
          <cell r="H43" t="str">
            <v>MYR</v>
          </cell>
          <cell r="K43" t="str">
            <v>Malta</v>
          </cell>
        </row>
        <row r="44">
          <cell r="H44" t="str">
            <v>NOK</v>
          </cell>
          <cell r="K44" t="str">
            <v>Marokko</v>
          </cell>
        </row>
        <row r="45">
          <cell r="H45" t="str">
            <v>NZD</v>
          </cell>
          <cell r="K45" t="str">
            <v>Mazedonien</v>
          </cell>
        </row>
        <row r="46">
          <cell r="H46" t="str">
            <v>PHP</v>
          </cell>
          <cell r="K46" t="str">
            <v>Mexiko</v>
          </cell>
        </row>
        <row r="47">
          <cell r="H47" t="str">
            <v>PKR</v>
          </cell>
          <cell r="K47" t="str">
            <v>Moldawien</v>
          </cell>
        </row>
        <row r="48">
          <cell r="H48" t="str">
            <v>PLN</v>
          </cell>
          <cell r="K48" t="str">
            <v>Monaco</v>
          </cell>
        </row>
        <row r="49">
          <cell r="H49" t="str">
            <v>RON</v>
          </cell>
          <cell r="K49" t="str">
            <v>Montenegro</v>
          </cell>
        </row>
        <row r="50">
          <cell r="H50" t="str">
            <v>RSD</v>
          </cell>
          <cell r="K50" t="str">
            <v>Neuseeland</v>
          </cell>
        </row>
        <row r="51">
          <cell r="H51" t="str">
            <v>RUB</v>
          </cell>
          <cell r="K51" t="str">
            <v>Niederlande</v>
          </cell>
        </row>
        <row r="52">
          <cell r="H52" t="str">
            <v>SAR</v>
          </cell>
          <cell r="K52" t="str">
            <v>Norwegen</v>
          </cell>
        </row>
        <row r="53">
          <cell r="H53" t="str">
            <v>SEK</v>
          </cell>
          <cell r="K53" t="str">
            <v>Oman</v>
          </cell>
        </row>
        <row r="54">
          <cell r="H54" t="str">
            <v>SGD</v>
          </cell>
          <cell r="K54" t="str">
            <v>Österreich</v>
          </cell>
        </row>
        <row r="55">
          <cell r="H55" t="str">
            <v>THB</v>
          </cell>
          <cell r="K55" t="str">
            <v>Pakistan</v>
          </cell>
        </row>
        <row r="56">
          <cell r="H56" t="str">
            <v>TND</v>
          </cell>
          <cell r="K56" t="str">
            <v>Philippinen</v>
          </cell>
        </row>
        <row r="57">
          <cell r="H57" t="str">
            <v>TRY</v>
          </cell>
          <cell r="K57" t="str">
            <v>Polen</v>
          </cell>
        </row>
        <row r="58">
          <cell r="H58" t="str">
            <v>TWD</v>
          </cell>
          <cell r="K58" t="str">
            <v>Portugal</v>
          </cell>
        </row>
        <row r="59">
          <cell r="H59" t="str">
            <v>UAH</v>
          </cell>
          <cell r="K59" t="str">
            <v>Rumänien</v>
          </cell>
        </row>
        <row r="60">
          <cell r="H60" t="str">
            <v>UYU</v>
          </cell>
          <cell r="K60" t="str">
            <v>Russland</v>
          </cell>
        </row>
        <row r="61">
          <cell r="H61" t="str">
            <v>VEF</v>
          </cell>
          <cell r="K61" t="str">
            <v>Saudi-Arabien</v>
          </cell>
        </row>
        <row r="62">
          <cell r="H62" t="str">
            <v>VND</v>
          </cell>
          <cell r="K62" t="str">
            <v>Schweden</v>
          </cell>
        </row>
        <row r="63">
          <cell r="H63" t="str">
            <v>ZAR</v>
          </cell>
          <cell r="K63" t="str">
            <v>Schweiz</v>
          </cell>
        </row>
        <row r="64">
          <cell r="K64" t="str">
            <v>Serbien</v>
          </cell>
        </row>
        <row r="65">
          <cell r="K65" t="str">
            <v>Singapur</v>
          </cell>
        </row>
        <row r="66">
          <cell r="K66" t="str">
            <v>Slowakei</v>
          </cell>
        </row>
        <row r="67">
          <cell r="K67" t="str">
            <v>Slowenien</v>
          </cell>
        </row>
        <row r="68">
          <cell r="K68" t="str">
            <v>Spanien</v>
          </cell>
        </row>
        <row r="69">
          <cell r="K69" t="str">
            <v>Südafrika</v>
          </cell>
        </row>
        <row r="70">
          <cell r="K70" t="str">
            <v>Südkorea</v>
          </cell>
        </row>
        <row r="71">
          <cell r="K71" t="str">
            <v>Taiwan</v>
          </cell>
        </row>
        <row r="72">
          <cell r="K72" t="str">
            <v>Thailand</v>
          </cell>
        </row>
        <row r="73">
          <cell r="K73" t="str">
            <v>Tschechien</v>
          </cell>
        </row>
        <row r="74">
          <cell r="K74" t="str">
            <v>Tunesien</v>
          </cell>
        </row>
        <row r="75">
          <cell r="K75" t="str">
            <v>Türkei</v>
          </cell>
        </row>
        <row r="76">
          <cell r="K76" t="str">
            <v>Ukraine</v>
          </cell>
        </row>
        <row r="77">
          <cell r="K77" t="str">
            <v>Ungarn</v>
          </cell>
        </row>
        <row r="78">
          <cell r="K78" t="str">
            <v>Uruguay</v>
          </cell>
        </row>
        <row r="79">
          <cell r="K79" t="str">
            <v>USA</v>
          </cell>
        </row>
        <row r="80">
          <cell r="K80" t="str">
            <v>Vatikanstadt</v>
          </cell>
        </row>
        <row r="81">
          <cell r="K81" t="str">
            <v>Venezuela</v>
          </cell>
        </row>
        <row r="82">
          <cell r="K82" t="str">
            <v>Vietnam</v>
          </cell>
        </row>
        <row r="83">
          <cell r="K83" t="str">
            <v>Weißrussland</v>
          </cell>
        </row>
        <row r="84">
          <cell r="K84" t="str">
            <v>Weiteres Land</v>
          </cell>
        </row>
        <row r="85">
          <cell r="K85" t="str">
            <v>Weiteres Land</v>
          </cell>
        </row>
        <row r="86">
          <cell r="K86" t="str">
            <v>Weiteres Land</v>
          </cell>
        </row>
        <row r="87">
          <cell r="K87" t="str">
            <v>Zypern</v>
          </cell>
        </row>
      </sheetData>
      <sheetData sheetId="7">
        <row r="8">
          <cell r="E8" t="str">
            <v>Ägypten</v>
          </cell>
          <cell r="I8" t="str">
            <v>Beschneide -/ Lochwerkzeug</v>
          </cell>
        </row>
        <row r="9">
          <cell r="I9" t="str">
            <v>Biegewerkzeug(z.B.Rohrbiegen)</v>
          </cell>
        </row>
        <row r="10">
          <cell r="I10" t="str">
            <v>Blaswerkzeug</v>
          </cell>
        </row>
        <row r="11">
          <cell r="I11" t="str">
            <v>Direktes / Indirektes Warmumformwerkzeug</v>
          </cell>
        </row>
        <row r="12">
          <cell r="I12" t="str">
            <v>Druckgusswerkzeug</v>
          </cell>
        </row>
        <row r="13">
          <cell r="I13" t="str">
            <v>Elastomerpresswerkzeug</v>
          </cell>
        </row>
        <row r="14">
          <cell r="I14" t="str">
            <v>Extrudierwerkzeug</v>
          </cell>
        </row>
        <row r="15">
          <cell r="I15" t="str">
            <v>Feinguss</v>
          </cell>
        </row>
        <row r="16">
          <cell r="I16" t="str">
            <v>Feinschneidwerkzeug</v>
          </cell>
        </row>
        <row r="17">
          <cell r="I17" t="str">
            <v>Folgeverbundwerkzeug</v>
          </cell>
        </row>
        <row r="18">
          <cell r="I18" t="str">
            <v>Galvanowerkzeug</v>
          </cell>
        </row>
        <row r="19">
          <cell r="I19" t="str">
            <v>Gesamtschnitt-/ Verbund Werkzeug</v>
          </cell>
        </row>
        <row r="20">
          <cell r="I20" t="str">
            <v>Hinterschäumwerkzeuge / -form</v>
          </cell>
        </row>
        <row r="21">
          <cell r="I21" t="str">
            <v>IHU-Werkzeug</v>
          </cell>
        </row>
        <row r="22">
          <cell r="I22" t="str">
            <v>Kaltpressen (Massivumformen)</v>
          </cell>
        </row>
        <row r="23">
          <cell r="I23" t="str">
            <v xml:space="preserve">Kaschier-Umbugwerkzeug für Standard M. </v>
          </cell>
        </row>
        <row r="24">
          <cell r="I24" t="str">
            <v>Kernkasten</v>
          </cell>
        </row>
        <row r="25">
          <cell r="I25" t="str">
            <v xml:space="preserve">Kokillenwerkzeug </v>
          </cell>
        </row>
        <row r="26">
          <cell r="I26" t="str">
            <v>Konfektionswerkzeug</v>
          </cell>
        </row>
        <row r="27">
          <cell r="I27" t="str">
            <v>Nachformwerkzeug</v>
          </cell>
        </row>
        <row r="28">
          <cell r="I28" t="str">
            <v>Platinenschnitt</v>
          </cell>
        </row>
        <row r="29">
          <cell r="I29" t="str">
            <v>Preformwerkzeug</v>
          </cell>
        </row>
        <row r="30">
          <cell r="I30" t="str">
            <v>Presswerkzeug (ausgenommen Metall)</v>
          </cell>
        </row>
        <row r="31">
          <cell r="I31" t="str">
            <v>RTM-Werkzeug(Harzinjektor)</v>
          </cell>
        </row>
        <row r="32">
          <cell r="I32" t="str">
            <v>Sandguss</v>
          </cell>
        </row>
        <row r="33">
          <cell r="I33" t="str">
            <v>Schäumform</v>
          </cell>
        </row>
        <row r="34">
          <cell r="I34" t="str">
            <v>Schweißwerkzeug für Standardmaschine</v>
          </cell>
        </row>
        <row r="35">
          <cell r="I35" t="str">
            <v>Sinterwerkzeug</v>
          </cell>
        </row>
        <row r="36">
          <cell r="I36" t="str">
            <v xml:space="preserve">Spritzgießwerkzeug </v>
          </cell>
        </row>
        <row r="37">
          <cell r="I37" t="str">
            <v>Sprühformwerkzeug</v>
          </cell>
        </row>
        <row r="38">
          <cell r="I38" t="str">
            <v>Stanzentgratwerkzeug</v>
          </cell>
        </row>
        <row r="39">
          <cell r="I39" t="str">
            <v>Strangpressdüse</v>
          </cell>
        </row>
        <row r="40">
          <cell r="I40" t="str">
            <v>Streckbiegewerkzeug</v>
          </cell>
        </row>
        <row r="41">
          <cell r="I41" t="str">
            <v xml:space="preserve">Transfer-/Stufen-Werkzeug </v>
          </cell>
        </row>
        <row r="42">
          <cell r="I42" t="str">
            <v>Tubenziehwerkzeug</v>
          </cell>
        </row>
        <row r="43">
          <cell r="I43" t="str">
            <v>Vulkanisationswerkzeug</v>
          </cell>
        </row>
        <row r="44">
          <cell r="I44" t="str">
            <v>Warmpressen (Schmieden)</v>
          </cell>
        </row>
        <row r="45">
          <cell r="I45" t="str">
            <v>Ziehwerkzeug</v>
          </cell>
        </row>
      </sheetData>
      <sheetData sheetId="8">
        <row r="4">
          <cell r="B4" t="str">
            <v>Aluminium (LME, Reinrohstoff)</v>
          </cell>
          <cell r="G4" t="str">
            <v>Aluminium (LME, Reinrohstoff)</v>
          </cell>
        </row>
        <row r="5">
          <cell r="G5" t="str">
            <v>ALUMINIUM HG 3M SELLER LME (MTZ)</v>
          </cell>
        </row>
        <row r="6">
          <cell r="G6" t="str">
            <v>Blei (LME, Reinrohstoff)</v>
          </cell>
        </row>
        <row r="7">
          <cell r="G7" t="str">
            <v>BLEI LME CASH SELLER (MTZ)</v>
          </cell>
        </row>
        <row r="8">
          <cell r="G8" t="str">
            <v>Carbon Black</v>
          </cell>
        </row>
        <row r="9">
          <cell r="G9" t="str">
            <v>Dysprosium - Domestic</v>
          </cell>
        </row>
        <row r="10">
          <cell r="G10" t="str">
            <v>Dysprosium - FOB-Preisbasis</v>
          </cell>
        </row>
        <row r="11">
          <cell r="G11" t="str">
            <v>Ferrochrom</v>
          </cell>
        </row>
        <row r="12">
          <cell r="G12" t="str">
            <v>Fluids, Öl, Kraftstoff</v>
          </cell>
        </row>
        <row r="13">
          <cell r="G13" t="str">
            <v>GIESSEREI STAHLSCHROTT (MTZ)</v>
          </cell>
        </row>
        <row r="14">
          <cell r="G14" t="str">
            <v>Kunststoff ABS</v>
          </cell>
        </row>
        <row r="15">
          <cell r="G15" t="str">
            <v xml:space="preserve">Kunststoff ABS - Recyclat                              </v>
          </cell>
        </row>
        <row r="16">
          <cell r="G16" t="str">
            <v>Kunststoff ABS-PC</v>
          </cell>
        </row>
        <row r="17">
          <cell r="G17" t="str">
            <v>Kunststoff ABS-PC - Recyclat</v>
          </cell>
        </row>
        <row r="18">
          <cell r="G18" t="str">
            <v>Kunststoff EPDM</v>
          </cell>
        </row>
        <row r="19">
          <cell r="G19" t="str">
            <v>Kunststoff Epoxidharz</v>
          </cell>
        </row>
        <row r="20">
          <cell r="G20" t="str">
            <v>Kunststoff MDI</v>
          </cell>
        </row>
        <row r="21">
          <cell r="G21" t="str">
            <v>Kunststoff Naturkautschuk</v>
          </cell>
        </row>
        <row r="22">
          <cell r="G22" t="str">
            <v>Kunststoff PA</v>
          </cell>
        </row>
        <row r="23">
          <cell r="G23" t="str">
            <v>Kunststoff PA - Recyclat</v>
          </cell>
        </row>
        <row r="24">
          <cell r="G24" t="str">
            <v>Kunststoff PE</v>
          </cell>
        </row>
        <row r="25">
          <cell r="G25" t="str">
            <v>Kunststoff PE - Recyclat</v>
          </cell>
        </row>
        <row r="26">
          <cell r="G26" t="str">
            <v>Kunststoff Polyacrylnitril</v>
          </cell>
        </row>
        <row r="27">
          <cell r="G27" t="str">
            <v>Kunststoff Polyol</v>
          </cell>
        </row>
        <row r="28">
          <cell r="G28" t="str">
            <v>Kunststoff POM</v>
          </cell>
        </row>
        <row r="29">
          <cell r="G29" t="str">
            <v>Kunststoff PP</v>
          </cell>
        </row>
        <row r="30">
          <cell r="G30" t="str">
            <v>Kunststoff PP - Recyclat</v>
          </cell>
        </row>
        <row r="31">
          <cell r="G31" t="str">
            <v>Kunststoff PP-GFxx</v>
          </cell>
        </row>
        <row r="32">
          <cell r="G32" t="str">
            <v>Kunststoff PP-GFxx - Recyclat</v>
          </cell>
        </row>
        <row r="33">
          <cell r="G33" t="str">
            <v>Kunststoff PP-TVxx</v>
          </cell>
        </row>
        <row r="34">
          <cell r="G34" t="str">
            <v>Kunststoff PP-TVxx - Recyclat</v>
          </cell>
        </row>
        <row r="35">
          <cell r="G35" t="str">
            <v>Kunststoff Prozessmaterial/Lack</v>
          </cell>
        </row>
        <row r="36">
          <cell r="G36" t="str">
            <v>Kunststoff PVC</v>
          </cell>
        </row>
        <row r="37">
          <cell r="G37" t="str">
            <v>Kunststoff Synthesekautschuk</v>
          </cell>
        </row>
        <row r="38">
          <cell r="G38" t="str">
            <v>Kupfer (LME, Reinrohstoff)</v>
          </cell>
        </row>
        <row r="39">
          <cell r="G39" t="str">
            <v>KUPFER LME CASH SELLER (MTZ)</v>
          </cell>
        </row>
        <row r="40">
          <cell r="G40" t="str">
            <v>Legierungszuschlag</v>
          </cell>
        </row>
        <row r="41">
          <cell r="G41" t="str">
            <v>Magnesium (Reinrohstoff)</v>
          </cell>
        </row>
        <row r="42">
          <cell r="G42" t="str">
            <v>Neodym  - Domestic</v>
          </cell>
        </row>
        <row r="43">
          <cell r="G43" t="str">
            <v>Neodym - FOB-Preisbasis</v>
          </cell>
        </row>
        <row r="44">
          <cell r="G44" t="str">
            <v>Nickel (LME, Reinrohstoff)</v>
          </cell>
        </row>
        <row r="45">
          <cell r="G45" t="str">
            <v>NICKEL LME CASH SELLER (MTZ)</v>
          </cell>
        </row>
        <row r="46">
          <cell r="G46" t="str">
            <v>Palladium (g)</v>
          </cell>
        </row>
        <row r="47">
          <cell r="G47" t="str">
            <v>Palladium (oz)</v>
          </cell>
        </row>
        <row r="48">
          <cell r="G48" t="str">
            <v>Platin (g)</v>
          </cell>
        </row>
        <row r="49">
          <cell r="G49" t="str">
            <v>Platin (oz)</v>
          </cell>
        </row>
        <row r="50">
          <cell r="G50" t="str">
            <v>Rhodium (g)</v>
          </cell>
        </row>
        <row r="51">
          <cell r="G51" t="str">
            <v>Rhodium (oz)</v>
          </cell>
        </row>
        <row r="52">
          <cell r="G52" t="str">
            <v>Stahl-Allgemein</v>
          </cell>
        </row>
        <row r="53">
          <cell r="G53" t="str">
            <v>Stahl-Blech (Haus)</v>
          </cell>
        </row>
        <row r="54">
          <cell r="G54" t="str">
            <v>Stahlblech Kauf (HDG)</v>
          </cell>
        </row>
        <row r="55">
          <cell r="G55" t="str">
            <v>Stahlblech Kauf US (HDG)</v>
          </cell>
        </row>
        <row r="56">
          <cell r="G56" t="str">
            <v>Stahlblech Warmband (HRC)</v>
          </cell>
        </row>
        <row r="57">
          <cell r="G57" t="str">
            <v>Stahlblech Warmband US (HRC)</v>
          </cell>
        </row>
        <row r="58">
          <cell r="G58" t="str">
            <v>Stahl-Eisenguss</v>
          </cell>
        </row>
        <row r="59">
          <cell r="G59" t="str">
            <v>Stahl-Elektroblech</v>
          </cell>
        </row>
        <row r="60">
          <cell r="G60" t="str">
            <v>STAHLSCHMIEDE-SCHROTTZUSCHLAG (MTZ)</v>
          </cell>
        </row>
        <row r="61">
          <cell r="G61" t="str">
            <v>Stahl-Schmiedestahl</v>
          </cell>
        </row>
        <row r="62">
          <cell r="G62" t="str">
            <v>Stahl-Walzdraht</v>
          </cell>
        </row>
        <row r="63">
          <cell r="G63" t="str">
            <v>Zink (Reinrohstoff)</v>
          </cell>
        </row>
        <row r="64">
          <cell r="G64" t="str">
            <v>Zinn (Reinrohstoff)</v>
          </cell>
        </row>
        <row r="73">
          <cell r="H73" t="str">
            <v>MOV</v>
          </cell>
        </row>
        <row r="74">
          <cell r="H74" t="str">
            <v>PGK</v>
          </cell>
        </row>
        <row r="75">
          <cell r="H75" t="str">
            <v>MTZ</v>
          </cell>
        </row>
        <row r="76">
          <cell r="H76" t="str">
            <v>Resale</v>
          </cell>
        </row>
        <row r="80">
          <cell r="B80" t="str">
            <v xml:space="preserve">Aluminium Schrott/Wertverzehr </v>
          </cell>
        </row>
        <row r="81">
          <cell r="B81" t="str">
            <v>Aluminium Schrott 2/Wertverzehr 2</v>
          </cell>
        </row>
        <row r="82">
          <cell r="B82" t="str">
            <v>Ferrochrom</v>
          </cell>
        </row>
        <row r="83">
          <cell r="B83" t="str">
            <v>Nickel (LME, Reinrohstoff)</v>
          </cell>
        </row>
        <row r="84">
          <cell r="B84" t="str">
            <v>NICKEL LME CASH SELLER (MTZ)</v>
          </cell>
        </row>
        <row r="85">
          <cell r="B85" t="str">
            <v>Reinaluminiumprämie (ECDP/ECDU)</v>
          </cell>
        </row>
        <row r="86">
          <cell r="B86" t="str">
            <v>Stahl-Edelstahl Basisstahl</v>
          </cell>
        </row>
        <row r="87">
          <cell r="B87" t="str">
            <v>Stahlschrott (Rückvergütung)</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fassung"/>
      <sheetName val="Material"/>
      <sheetName val="Fertigungskosten"/>
      <sheetName val="SBM-SEKOF-FWZ"/>
      <sheetName val="SBM Inventarisierung"/>
      <sheetName val="Rohstoffrisiken"/>
      <sheetName val="Prämissenblatt"/>
      <sheetName val="Prämissenblatt SBM"/>
      <sheetName val="Prämissenblatt_Rohstoff"/>
    </sheetNames>
    <sheetDataSet>
      <sheetData sheetId="0">
        <row r="4">
          <cell r="B4" t="str">
            <v>QAF Version 8.1.03.01 © BMW AG</v>
          </cell>
        </row>
      </sheetData>
      <sheetData sheetId="1">
        <row r="97">
          <cell r="N97">
            <v>0</v>
          </cell>
        </row>
      </sheetData>
      <sheetData sheetId="2"/>
      <sheetData sheetId="3">
        <row r="45">
          <cell r="T45">
            <v>0</v>
          </cell>
        </row>
      </sheetData>
      <sheetData sheetId="4">
        <row r="36">
          <cell r="H36" t="str">
            <v>EUR</v>
          </cell>
        </row>
      </sheetData>
      <sheetData sheetId="5"/>
      <sheetData sheetId="6">
        <row r="8">
          <cell r="E8" t="str">
            <v>EUR</v>
          </cell>
          <cell r="H8" t="str">
            <v>EUR</v>
          </cell>
          <cell r="K8" t="str">
            <v>Ägypten</v>
          </cell>
          <cell r="W8" t="str">
            <v>Stück (Kaufteil)</v>
          </cell>
          <cell r="Y8" t="str">
            <v>ja</v>
          </cell>
          <cell r="AA8" t="str">
            <v>SBM</v>
          </cell>
        </row>
        <row r="9">
          <cell r="E9" t="str">
            <v>USD</v>
          </cell>
          <cell r="H9" t="str">
            <v>USD</v>
          </cell>
          <cell r="K9" t="str">
            <v>Albanien</v>
          </cell>
          <cell r="W9" t="str">
            <v>kg</v>
          </cell>
          <cell r="Y9" t="str">
            <v>nein</v>
          </cell>
          <cell r="AA9" t="str">
            <v>SEKOF</v>
          </cell>
        </row>
        <row r="10">
          <cell r="E10" t="str">
            <v>GBP</v>
          </cell>
          <cell r="H10" t="str">
            <v>GBP</v>
          </cell>
          <cell r="K10" t="str">
            <v>Argentinien</v>
          </cell>
          <cell r="W10" t="str">
            <v>g</v>
          </cell>
          <cell r="AA10" t="str">
            <v>Folgewerkzeug</v>
          </cell>
        </row>
        <row r="11">
          <cell r="E11" t="str">
            <v>CNY</v>
          </cell>
          <cell r="H11" t="str">
            <v>CNY</v>
          </cell>
          <cell r="K11" t="str">
            <v>Australien</v>
          </cell>
          <cell r="W11" t="str">
            <v>m³</v>
          </cell>
          <cell r="AA11" t="str">
            <v>Werkzeuginstandhaltung</v>
          </cell>
        </row>
        <row r="12">
          <cell r="E12" t="str">
            <v>ARS</v>
          </cell>
          <cell r="H12" t="str">
            <v>ALL</v>
          </cell>
          <cell r="K12" t="str">
            <v>Bangladesch</v>
          </cell>
          <cell r="W12" t="str">
            <v>m²</v>
          </cell>
        </row>
        <row r="13">
          <cell r="E13" t="str">
            <v>AUD</v>
          </cell>
          <cell r="H13" t="str">
            <v>AED</v>
          </cell>
          <cell r="K13" t="str">
            <v>Belgien</v>
          </cell>
          <cell r="W13" t="str">
            <v>m</v>
          </cell>
        </row>
        <row r="14">
          <cell r="E14" t="str">
            <v>BGN</v>
          </cell>
          <cell r="H14" t="str">
            <v>ARS</v>
          </cell>
          <cell r="K14" t="str">
            <v>Bosnien und Herzegowina</v>
          </cell>
          <cell r="W14" t="str">
            <v>mm</v>
          </cell>
        </row>
        <row r="15">
          <cell r="E15" t="str">
            <v>BRL</v>
          </cell>
          <cell r="H15" t="str">
            <v>AUD</v>
          </cell>
          <cell r="K15" t="str">
            <v>Brasilien</v>
          </cell>
          <cell r="W15" t="str">
            <v>l</v>
          </cell>
        </row>
        <row r="16">
          <cell r="E16" t="str">
            <v>CAD</v>
          </cell>
          <cell r="H16" t="str">
            <v>BAM</v>
          </cell>
          <cell r="K16" t="str">
            <v>Bulgarien</v>
          </cell>
          <cell r="W16" t="str">
            <v>Prämie (kg)</v>
          </cell>
        </row>
        <row r="17">
          <cell r="E17" t="str">
            <v>CHF</v>
          </cell>
          <cell r="H17" t="str">
            <v>BDT</v>
          </cell>
          <cell r="K17" t="str">
            <v>China</v>
          </cell>
          <cell r="W17" t="str">
            <v>lb</v>
          </cell>
        </row>
        <row r="18">
          <cell r="E18" t="str">
            <v>CZK</v>
          </cell>
          <cell r="H18" t="str">
            <v>BGN</v>
          </cell>
          <cell r="K18" t="str">
            <v>Dänemark</v>
          </cell>
          <cell r="W18" t="str">
            <v>oz</v>
          </cell>
        </row>
        <row r="19">
          <cell r="E19" t="str">
            <v>DKK</v>
          </cell>
          <cell r="H19" t="str">
            <v>BRL</v>
          </cell>
          <cell r="K19" t="str">
            <v>Deutschland</v>
          </cell>
          <cell r="W19" t="str">
            <v>yd</v>
          </cell>
        </row>
        <row r="20">
          <cell r="E20" t="str">
            <v>EGP</v>
          </cell>
          <cell r="H20" t="str">
            <v>BYR</v>
          </cell>
          <cell r="K20" t="str">
            <v>Dubai</v>
          </cell>
          <cell r="W20" t="str">
            <v>ft</v>
          </cell>
        </row>
        <row r="21">
          <cell r="E21" t="str">
            <v>HKD</v>
          </cell>
          <cell r="H21" t="str">
            <v>CAD</v>
          </cell>
          <cell r="K21" t="str">
            <v>Estland</v>
          </cell>
          <cell r="W21" t="str">
            <v>in</v>
          </cell>
        </row>
        <row r="22">
          <cell r="E22" t="str">
            <v>HUF</v>
          </cell>
          <cell r="H22" t="str">
            <v>CHF</v>
          </cell>
          <cell r="K22" t="str">
            <v>Finnland</v>
          </cell>
          <cell r="W22" t="str">
            <v>sq.yd</v>
          </cell>
        </row>
        <row r="23">
          <cell r="E23" t="str">
            <v>IDR</v>
          </cell>
          <cell r="H23" t="str">
            <v>CZK</v>
          </cell>
          <cell r="K23" t="str">
            <v>Frankreich</v>
          </cell>
          <cell r="W23" t="str">
            <v>sq.ft</v>
          </cell>
        </row>
        <row r="24">
          <cell r="E24" t="str">
            <v>INR</v>
          </cell>
          <cell r="H24" t="str">
            <v>DKK</v>
          </cell>
          <cell r="K24" t="str">
            <v>Griechenland</v>
          </cell>
          <cell r="W24" t="str">
            <v>sq.in</v>
          </cell>
        </row>
        <row r="25">
          <cell r="E25" t="str">
            <v>JPY</v>
          </cell>
          <cell r="H25" t="str">
            <v>EGP</v>
          </cell>
          <cell r="K25" t="str">
            <v>Großbritannien</v>
          </cell>
          <cell r="W25" t="str">
            <v>cu.yd</v>
          </cell>
        </row>
        <row r="26">
          <cell r="E26" t="str">
            <v>KRW</v>
          </cell>
          <cell r="H26" t="str">
            <v>HKD</v>
          </cell>
          <cell r="K26" t="str">
            <v>Hongkong</v>
          </cell>
          <cell r="W26" t="str">
            <v>cu.ft.</v>
          </cell>
        </row>
        <row r="27">
          <cell r="E27" t="str">
            <v>MXN</v>
          </cell>
          <cell r="H27" t="str">
            <v>HRK</v>
          </cell>
          <cell r="K27" t="str">
            <v>Indien</v>
          </cell>
          <cell r="W27" t="str">
            <v>cu.in</v>
          </cell>
        </row>
        <row r="28">
          <cell r="E28" t="str">
            <v>MYR</v>
          </cell>
          <cell r="H28" t="str">
            <v>HUF</v>
          </cell>
          <cell r="K28" t="str">
            <v>Indonesien</v>
          </cell>
        </row>
        <row r="29">
          <cell r="E29" t="str">
            <v>NOK</v>
          </cell>
          <cell r="H29" t="str">
            <v>IDR</v>
          </cell>
          <cell r="K29" t="str">
            <v>Iran</v>
          </cell>
        </row>
        <row r="30">
          <cell r="E30" t="str">
            <v>PHP</v>
          </cell>
          <cell r="H30" t="str">
            <v>ILS</v>
          </cell>
          <cell r="K30" t="str">
            <v>Irland</v>
          </cell>
        </row>
        <row r="31">
          <cell r="E31" t="str">
            <v>PLN</v>
          </cell>
          <cell r="H31" t="str">
            <v>INR</v>
          </cell>
          <cell r="K31" t="str">
            <v>Island</v>
          </cell>
        </row>
        <row r="32">
          <cell r="E32" t="str">
            <v>RON</v>
          </cell>
          <cell r="H32" t="str">
            <v>IRR</v>
          </cell>
          <cell r="K32" t="str">
            <v>Israel</v>
          </cell>
        </row>
        <row r="33">
          <cell r="E33" t="str">
            <v>RUB</v>
          </cell>
          <cell r="H33" t="str">
            <v>ISK</v>
          </cell>
          <cell r="K33" t="str">
            <v>Italien</v>
          </cell>
        </row>
        <row r="34">
          <cell r="E34" t="str">
            <v>SAR</v>
          </cell>
          <cell r="H34" t="str">
            <v>JPY</v>
          </cell>
          <cell r="K34" t="str">
            <v>Japan</v>
          </cell>
        </row>
        <row r="35">
          <cell r="E35" t="str">
            <v>SEK</v>
          </cell>
          <cell r="H35" t="str">
            <v>KHR</v>
          </cell>
          <cell r="K35" t="str">
            <v>Kambodscha</v>
          </cell>
        </row>
        <row r="36">
          <cell r="E36" t="str">
            <v>SGD</v>
          </cell>
          <cell r="H36" t="str">
            <v>KRW</v>
          </cell>
          <cell r="K36" t="str">
            <v>Kanada</v>
          </cell>
        </row>
        <row r="37">
          <cell r="E37" t="str">
            <v>THB</v>
          </cell>
          <cell r="H37" t="str">
            <v>LTL</v>
          </cell>
          <cell r="K37" t="str">
            <v>Kroatien</v>
          </cell>
        </row>
        <row r="38">
          <cell r="E38" t="str">
            <v>TRY</v>
          </cell>
          <cell r="H38" t="str">
            <v>LVL</v>
          </cell>
          <cell r="K38" t="str">
            <v>Lettland</v>
          </cell>
        </row>
        <row r="39">
          <cell r="E39" t="str">
            <v>TWD</v>
          </cell>
          <cell r="H39" t="str">
            <v>MAD</v>
          </cell>
          <cell r="K39" t="str">
            <v>Liechtenstein</v>
          </cell>
        </row>
        <row r="40">
          <cell r="E40" t="str">
            <v>ZAR</v>
          </cell>
          <cell r="H40" t="str">
            <v>MDL</v>
          </cell>
          <cell r="K40" t="str">
            <v>Litauen</v>
          </cell>
        </row>
        <row r="41">
          <cell r="H41" t="str">
            <v>MKD</v>
          </cell>
          <cell r="K41" t="str">
            <v>Luxemburg</v>
          </cell>
        </row>
        <row r="42">
          <cell r="H42" t="str">
            <v>MXN</v>
          </cell>
          <cell r="K42" t="str">
            <v>Malaysia</v>
          </cell>
        </row>
        <row r="43">
          <cell r="H43" t="str">
            <v>MYR</v>
          </cell>
          <cell r="K43" t="str">
            <v>Malta</v>
          </cell>
        </row>
        <row r="44">
          <cell r="H44" t="str">
            <v>NOK</v>
          </cell>
          <cell r="K44" t="str">
            <v>Marokko</v>
          </cell>
        </row>
        <row r="45">
          <cell r="H45" t="str">
            <v>NZD</v>
          </cell>
          <cell r="K45" t="str">
            <v>Mazedonien</v>
          </cell>
        </row>
        <row r="46">
          <cell r="H46" t="str">
            <v>PHP</v>
          </cell>
          <cell r="K46" t="str">
            <v>Mexiko</v>
          </cell>
        </row>
        <row r="47">
          <cell r="H47" t="str">
            <v>PKR</v>
          </cell>
          <cell r="K47" t="str">
            <v>Moldawien</v>
          </cell>
        </row>
        <row r="48">
          <cell r="H48" t="str">
            <v>PLN</v>
          </cell>
          <cell r="K48" t="str">
            <v>Monaco</v>
          </cell>
        </row>
        <row r="49">
          <cell r="H49" t="str">
            <v>RON</v>
          </cell>
          <cell r="K49" t="str">
            <v>Montenegro</v>
          </cell>
        </row>
        <row r="50">
          <cell r="H50" t="str">
            <v>RSD</v>
          </cell>
          <cell r="K50" t="str">
            <v>Neuseeland</v>
          </cell>
        </row>
        <row r="51">
          <cell r="H51" t="str">
            <v>RUB</v>
          </cell>
          <cell r="K51" t="str">
            <v>Niederlande</v>
          </cell>
        </row>
        <row r="52">
          <cell r="H52" t="str">
            <v>SAR</v>
          </cell>
          <cell r="K52" t="str">
            <v>Norwegen</v>
          </cell>
        </row>
        <row r="53">
          <cell r="H53" t="str">
            <v>SEK</v>
          </cell>
          <cell r="K53" t="str">
            <v>Oman</v>
          </cell>
        </row>
        <row r="54">
          <cell r="H54" t="str">
            <v>SGD</v>
          </cell>
          <cell r="K54" t="str">
            <v>Österreich</v>
          </cell>
        </row>
        <row r="55">
          <cell r="H55" t="str">
            <v>THB</v>
          </cell>
          <cell r="K55" t="str">
            <v>Pakistan</v>
          </cell>
        </row>
        <row r="56">
          <cell r="H56" t="str">
            <v>TND</v>
          </cell>
          <cell r="K56" t="str">
            <v>Philippinen</v>
          </cell>
        </row>
        <row r="57">
          <cell r="H57" t="str">
            <v>TRY</v>
          </cell>
          <cell r="K57" t="str">
            <v>Polen</v>
          </cell>
        </row>
        <row r="58">
          <cell r="H58" t="str">
            <v>TWD</v>
          </cell>
          <cell r="K58" t="str">
            <v>Portugal</v>
          </cell>
        </row>
        <row r="59">
          <cell r="H59" t="str">
            <v>UAH</v>
          </cell>
          <cell r="K59" t="str">
            <v>Rumänien</v>
          </cell>
        </row>
        <row r="60">
          <cell r="H60" t="str">
            <v>UYU</v>
          </cell>
          <cell r="K60" t="str">
            <v>Russland</v>
          </cell>
        </row>
        <row r="61">
          <cell r="H61" t="str">
            <v>VEF</v>
          </cell>
          <cell r="K61" t="str">
            <v>Saudi-Arabien</v>
          </cell>
        </row>
        <row r="62">
          <cell r="H62" t="str">
            <v>VND</v>
          </cell>
          <cell r="K62" t="str">
            <v>Schweden</v>
          </cell>
        </row>
        <row r="63">
          <cell r="H63" t="str">
            <v>ZAR</v>
          </cell>
          <cell r="K63" t="str">
            <v>Schweiz</v>
          </cell>
        </row>
        <row r="64">
          <cell r="K64" t="str">
            <v>Serbien</v>
          </cell>
        </row>
        <row r="65">
          <cell r="K65" t="str">
            <v>Singapur</v>
          </cell>
        </row>
        <row r="66">
          <cell r="K66" t="str">
            <v>Slowakei</v>
          </cell>
        </row>
        <row r="67">
          <cell r="K67" t="str">
            <v>Slowenien</v>
          </cell>
        </row>
        <row r="68">
          <cell r="K68" t="str">
            <v>Spanien</v>
          </cell>
        </row>
        <row r="69">
          <cell r="K69" t="str">
            <v>Südafrika</v>
          </cell>
        </row>
        <row r="70">
          <cell r="K70" t="str">
            <v>Südkorea</v>
          </cell>
        </row>
        <row r="71">
          <cell r="K71" t="str">
            <v>Taiwan</v>
          </cell>
        </row>
        <row r="72">
          <cell r="K72" t="str">
            <v>Thailand</v>
          </cell>
        </row>
        <row r="73">
          <cell r="K73" t="str">
            <v>Tschechien</v>
          </cell>
        </row>
        <row r="74">
          <cell r="K74" t="str">
            <v>Tunesien</v>
          </cell>
        </row>
        <row r="75">
          <cell r="K75" t="str">
            <v>Türkei</v>
          </cell>
        </row>
        <row r="76">
          <cell r="K76" t="str">
            <v>Ukraine</v>
          </cell>
        </row>
        <row r="77">
          <cell r="K77" t="str">
            <v>Ungarn</v>
          </cell>
        </row>
        <row r="78">
          <cell r="K78" t="str">
            <v>Uruguay</v>
          </cell>
        </row>
        <row r="79">
          <cell r="K79" t="str">
            <v>USA</v>
          </cell>
        </row>
        <row r="80">
          <cell r="K80" t="str">
            <v>Vatikanstadt</v>
          </cell>
        </row>
        <row r="81">
          <cell r="K81" t="str">
            <v>Venezuela</v>
          </cell>
        </row>
        <row r="82">
          <cell r="K82" t="str">
            <v>Vietnam</v>
          </cell>
        </row>
        <row r="83">
          <cell r="K83" t="str">
            <v>Weißrussland</v>
          </cell>
        </row>
        <row r="84">
          <cell r="K84" t="str">
            <v>Weiteres Land</v>
          </cell>
        </row>
        <row r="85">
          <cell r="K85" t="str">
            <v>Weiteres Land</v>
          </cell>
        </row>
        <row r="86">
          <cell r="K86" t="str">
            <v>Weiteres Land</v>
          </cell>
        </row>
        <row r="87">
          <cell r="K87" t="str">
            <v>Zypern</v>
          </cell>
        </row>
      </sheetData>
      <sheetData sheetId="7">
        <row r="8">
          <cell r="I8" t="str">
            <v>Beschneide -/ Lochwerkzeug</v>
          </cell>
        </row>
        <row r="9">
          <cell r="I9" t="str">
            <v>Biegewerkzeug(z.B.Rohrbiegen)</v>
          </cell>
        </row>
        <row r="10">
          <cell r="I10" t="str">
            <v>Blaswerkzeug</v>
          </cell>
        </row>
        <row r="11">
          <cell r="I11" t="str">
            <v>Direktes / Indirektes Warmumformwerkzeug</v>
          </cell>
        </row>
        <row r="12">
          <cell r="I12" t="str">
            <v>Druckgusswerkzeug</v>
          </cell>
        </row>
        <row r="13">
          <cell r="I13" t="str">
            <v>Elastomerpresswerkzeug</v>
          </cell>
        </row>
        <row r="14">
          <cell r="I14" t="str">
            <v>Extrudierwerkzeug</v>
          </cell>
        </row>
        <row r="15">
          <cell r="I15" t="str">
            <v>Feinguss</v>
          </cell>
        </row>
        <row r="16">
          <cell r="I16" t="str">
            <v>Feinschneidwerkzeug</v>
          </cell>
        </row>
        <row r="17">
          <cell r="I17" t="str">
            <v>Folgeverbundwerkzeug</v>
          </cell>
        </row>
        <row r="18">
          <cell r="I18" t="str">
            <v>Galvanowerkzeug</v>
          </cell>
        </row>
        <row r="19">
          <cell r="I19" t="str">
            <v>Gesamtschnitt-/ Verbund Werkzeug</v>
          </cell>
        </row>
        <row r="20">
          <cell r="I20" t="str">
            <v>Hinterschäumwerkzeuge / -form</v>
          </cell>
        </row>
        <row r="21">
          <cell r="I21" t="str">
            <v>IHU-Werkzeug</v>
          </cell>
        </row>
        <row r="22">
          <cell r="I22" t="str">
            <v>Kaltpressen (Massivumformen)</v>
          </cell>
        </row>
        <row r="23">
          <cell r="I23" t="str">
            <v xml:space="preserve">Kaschier-Umbugwerkzeug für Standard M. </v>
          </cell>
        </row>
        <row r="24">
          <cell r="I24" t="str">
            <v>Kernkasten</v>
          </cell>
        </row>
        <row r="25">
          <cell r="I25" t="str">
            <v xml:space="preserve">Kokillenwerkzeug </v>
          </cell>
        </row>
        <row r="26">
          <cell r="I26" t="str">
            <v>Konfektionswerkzeug</v>
          </cell>
        </row>
        <row r="27">
          <cell r="I27" t="str">
            <v>Nachformwerkzeug</v>
          </cell>
        </row>
        <row r="28">
          <cell r="I28" t="str">
            <v>Platinenschnitt</v>
          </cell>
        </row>
        <row r="29">
          <cell r="I29" t="str">
            <v>Preformwerkzeug</v>
          </cell>
        </row>
        <row r="30">
          <cell r="I30" t="str">
            <v>Presswerkzeug (ausgenommen Metall)</v>
          </cell>
        </row>
        <row r="31">
          <cell r="I31" t="str">
            <v>RTM-Werkzeug(Harzinjektor)</v>
          </cell>
        </row>
        <row r="32">
          <cell r="I32" t="str">
            <v>Sandguss</v>
          </cell>
        </row>
        <row r="33">
          <cell r="I33" t="str">
            <v>Schäumform</v>
          </cell>
        </row>
        <row r="34">
          <cell r="I34" t="str">
            <v>Schweißwerkzeug für Standardmaschine</v>
          </cell>
        </row>
        <row r="35">
          <cell r="I35" t="str">
            <v>Sinterwerkzeug</v>
          </cell>
        </row>
        <row r="36">
          <cell r="I36" t="str">
            <v xml:space="preserve">Spritzgießwerkzeug </v>
          </cell>
        </row>
        <row r="37">
          <cell r="I37" t="str">
            <v>Sprühformwerkzeug</v>
          </cell>
        </row>
        <row r="38">
          <cell r="I38" t="str">
            <v>Stanzentgratwerkzeug</v>
          </cell>
        </row>
        <row r="39">
          <cell r="I39" t="str">
            <v>Strangpressdüse</v>
          </cell>
        </row>
        <row r="40">
          <cell r="I40" t="str">
            <v>Streckbiegewerkzeug</v>
          </cell>
        </row>
        <row r="41">
          <cell r="I41" t="str">
            <v xml:space="preserve">Transfer-/Stufen-Werkzeug </v>
          </cell>
        </row>
        <row r="42">
          <cell r="I42" t="str">
            <v>Tubenziehwerkzeug</v>
          </cell>
        </row>
        <row r="43">
          <cell r="I43" t="str">
            <v>Vulkanisationswerkzeug</v>
          </cell>
        </row>
        <row r="44">
          <cell r="I44" t="str">
            <v>Warmpressen (Schmieden)</v>
          </cell>
        </row>
        <row r="45">
          <cell r="I45" t="str">
            <v>Ziehwerkzeug</v>
          </cell>
        </row>
      </sheetData>
      <sheetData sheetId="8">
        <row r="4">
          <cell r="G4" t="str">
            <v>Aluminium (LME, Reinrohstoff)</v>
          </cell>
        </row>
        <row r="5">
          <cell r="G5" t="str">
            <v>ALUMINIUM HG 3M SELLER LME (MTZ)</v>
          </cell>
        </row>
        <row r="6">
          <cell r="G6" t="str">
            <v>Blei (LME, Reinrohstoff)</v>
          </cell>
        </row>
        <row r="7">
          <cell r="G7" t="str">
            <v>BLEI LME CASH SELLER (MTZ)</v>
          </cell>
        </row>
        <row r="8">
          <cell r="G8" t="str">
            <v>Carbon Black</v>
          </cell>
        </row>
        <row r="9">
          <cell r="G9" t="str">
            <v>Dysprosium - Domestic</v>
          </cell>
        </row>
        <row r="10">
          <cell r="G10" t="str">
            <v>Dysprosium - FOB-Preisbasis</v>
          </cell>
        </row>
        <row r="11">
          <cell r="G11" t="str">
            <v>Ferrochrom</v>
          </cell>
        </row>
        <row r="12">
          <cell r="G12" t="str">
            <v>Fluids, Öl, Kraftstoff</v>
          </cell>
        </row>
        <row r="13">
          <cell r="G13" t="str">
            <v>GIESSEREI STAHLSCHROTT (MTZ)</v>
          </cell>
        </row>
        <row r="14">
          <cell r="G14" t="str">
            <v>Kunststoff ABS</v>
          </cell>
        </row>
        <row r="15">
          <cell r="G15" t="str">
            <v xml:space="preserve">Kunststoff ABS - Recyclat                              </v>
          </cell>
        </row>
        <row r="16">
          <cell r="G16" t="str">
            <v>Kunststoff ABS-PC</v>
          </cell>
        </row>
        <row r="17">
          <cell r="G17" t="str">
            <v>Kunststoff ABS-PC - Recyclat</v>
          </cell>
        </row>
        <row r="18">
          <cell r="G18" t="str">
            <v>Kunststoff EPDM</v>
          </cell>
        </row>
        <row r="19">
          <cell r="G19" t="str">
            <v>Kunststoff Epoxidharz</v>
          </cell>
        </row>
        <row r="20">
          <cell r="G20" t="str">
            <v>Kunststoff MDI</v>
          </cell>
        </row>
        <row r="21">
          <cell r="G21" t="str">
            <v>Kunststoff Naturkautschuk</v>
          </cell>
        </row>
        <row r="22">
          <cell r="G22" t="str">
            <v>Kunststoff PA</v>
          </cell>
        </row>
        <row r="23">
          <cell r="G23" t="str">
            <v>Kunststoff PA - Recyclat</v>
          </cell>
        </row>
        <row r="24">
          <cell r="G24" t="str">
            <v>Kunststoff PE</v>
          </cell>
        </row>
        <row r="25">
          <cell r="G25" t="str">
            <v>Kunststoff PE - Recyclat</v>
          </cell>
        </row>
        <row r="26">
          <cell r="G26" t="str">
            <v>Kunststoff Polyacrylnitril</v>
          </cell>
        </row>
        <row r="27">
          <cell r="G27" t="str">
            <v>Kunststoff Polyol</v>
          </cell>
        </row>
        <row r="28">
          <cell r="G28" t="str">
            <v>Kunststoff POM</v>
          </cell>
        </row>
        <row r="29">
          <cell r="G29" t="str">
            <v>Kunststoff PP</v>
          </cell>
        </row>
        <row r="30">
          <cell r="G30" t="str">
            <v>Kunststoff PP - Recyclat</v>
          </cell>
        </row>
        <row r="31">
          <cell r="G31" t="str">
            <v>Kunststoff PP-GFxx</v>
          </cell>
        </row>
        <row r="32">
          <cell r="G32" t="str">
            <v>Kunststoff PP-GFxx - Recyclat</v>
          </cell>
        </row>
        <row r="33">
          <cell r="G33" t="str">
            <v>Kunststoff PP-TVxx</v>
          </cell>
        </row>
        <row r="34">
          <cell r="G34" t="str">
            <v>Kunststoff PP-TVxx - Recyclat</v>
          </cell>
        </row>
        <row r="35">
          <cell r="G35" t="str">
            <v>Kunststoff Prozessmaterial/Lack</v>
          </cell>
        </row>
        <row r="36">
          <cell r="G36" t="str">
            <v>Kunststoff PVC</v>
          </cell>
        </row>
        <row r="37">
          <cell r="G37" t="str">
            <v>Kunststoff Synthesekautschuk</v>
          </cell>
        </row>
        <row r="38">
          <cell r="G38" t="str">
            <v>Kupfer (LME, Reinrohstoff)</v>
          </cell>
        </row>
        <row r="39">
          <cell r="G39" t="str">
            <v>KUPFER LME CASH SELLER (MTZ)</v>
          </cell>
        </row>
        <row r="40">
          <cell r="G40" t="str">
            <v>Legierungszuschlag</v>
          </cell>
        </row>
        <row r="41">
          <cell r="G41" t="str">
            <v>Magnesium (Reinrohstoff)</v>
          </cell>
        </row>
        <row r="42">
          <cell r="G42" t="str">
            <v>Neodym  - Domestic</v>
          </cell>
        </row>
        <row r="43">
          <cell r="G43" t="str">
            <v>Neodym - FOB-Preisbasis</v>
          </cell>
        </row>
        <row r="44">
          <cell r="G44" t="str">
            <v>Nickel (LME, Reinrohstoff)</v>
          </cell>
        </row>
        <row r="45">
          <cell r="G45" t="str">
            <v>NICKEL LME CASH SELLER (MTZ)</v>
          </cell>
        </row>
        <row r="46">
          <cell r="G46" t="str">
            <v>Palladium (g)</v>
          </cell>
        </row>
        <row r="47">
          <cell r="G47" t="str">
            <v>Palladium (oz)</v>
          </cell>
        </row>
        <row r="48">
          <cell r="G48" t="str">
            <v>Platin (g)</v>
          </cell>
        </row>
        <row r="49">
          <cell r="G49" t="str">
            <v>Platin (oz)</v>
          </cell>
        </row>
        <row r="50">
          <cell r="G50" t="str">
            <v>Rhodium (g)</v>
          </cell>
        </row>
        <row r="51">
          <cell r="G51" t="str">
            <v>Rhodium (oz)</v>
          </cell>
        </row>
        <row r="52">
          <cell r="G52" t="str">
            <v>Stahl-Allgemein</v>
          </cell>
        </row>
        <row r="53">
          <cell r="G53" t="str">
            <v>Stahl-Blech (Haus)</v>
          </cell>
        </row>
        <row r="54">
          <cell r="G54" t="str">
            <v>Stahlblech Kauf (HDG)</v>
          </cell>
        </row>
        <row r="55">
          <cell r="G55" t="str">
            <v>Stahlblech Kauf US (HDG)</v>
          </cell>
        </row>
        <row r="56">
          <cell r="G56" t="str">
            <v>Stahlblech Warmband (HRC)</v>
          </cell>
        </row>
        <row r="57">
          <cell r="G57" t="str">
            <v>Stahlblech Warmband US (HRC)</v>
          </cell>
        </row>
        <row r="58">
          <cell r="G58" t="str">
            <v>Stahl-Eisenguss</v>
          </cell>
        </row>
        <row r="59">
          <cell r="G59" t="str">
            <v>Stahl-Elektroblech</v>
          </cell>
        </row>
        <row r="60">
          <cell r="G60" t="str">
            <v>STAHLSCHMIEDE-SCHROTTZUSCHLAG (MTZ)</v>
          </cell>
        </row>
        <row r="61">
          <cell r="G61" t="str">
            <v>Stahl-Schmiedestahl</v>
          </cell>
        </row>
        <row r="62">
          <cell r="G62" t="str">
            <v>Stahl-Walzdraht</v>
          </cell>
        </row>
        <row r="63">
          <cell r="G63" t="str">
            <v>Zink (Reinrohstoff)</v>
          </cell>
        </row>
        <row r="64">
          <cell r="G64" t="str">
            <v>Zinn (Reinrohstoff)</v>
          </cell>
        </row>
        <row r="73">
          <cell r="H73" t="str">
            <v>MOV</v>
          </cell>
        </row>
        <row r="74">
          <cell r="H74" t="str">
            <v>PGK</v>
          </cell>
        </row>
        <row r="75">
          <cell r="H75" t="str">
            <v>MTZ</v>
          </cell>
        </row>
        <row r="76">
          <cell r="H76" t="str">
            <v>Resale</v>
          </cell>
        </row>
        <row r="80">
          <cell r="B80" t="str">
            <v xml:space="preserve">Aluminium Schrott/Wertverzehr </v>
          </cell>
        </row>
        <row r="81">
          <cell r="B81" t="str">
            <v>Aluminium Schrott 2/Wertverzehr 2</v>
          </cell>
        </row>
        <row r="82">
          <cell r="B82" t="str">
            <v>Ferrochrom</v>
          </cell>
        </row>
        <row r="83">
          <cell r="B83" t="str">
            <v>Nickel (LME, Reinrohstoff)</v>
          </cell>
        </row>
        <row r="84">
          <cell r="B84" t="str">
            <v>NICKEL LME CASH SELLER (MTZ)</v>
          </cell>
        </row>
        <row r="85">
          <cell r="B85" t="str">
            <v>Reinaluminiumprämie (ECDP/ECDU)</v>
          </cell>
        </row>
        <row r="86">
          <cell r="B86" t="str">
            <v>Stahl-Edelstahl Basisstahl</v>
          </cell>
        </row>
        <row r="87">
          <cell r="B87" t="str">
            <v>Stahlschrott (Rückvergütung)</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stellungen"/>
      <sheetName val="Feiertage"/>
      <sheetName val="Januar"/>
      <sheetName val="Februar"/>
      <sheetName val="März"/>
      <sheetName val="April"/>
      <sheetName val="Mai"/>
      <sheetName val="Juni"/>
      <sheetName val="Juli"/>
      <sheetName val="August"/>
      <sheetName val="September"/>
      <sheetName val="Oktober"/>
      <sheetName val="November"/>
      <sheetName val="Dezember"/>
      <sheetName val="Übersicht"/>
      <sheetName val="Diagramm Krankheitstage"/>
    </sheetNames>
    <sheetDataSet>
      <sheetData sheetId="0" refreshError="1">
        <row r="3">
          <cell r="D3">
            <v>1</v>
          </cell>
        </row>
        <row r="7">
          <cell r="C7">
            <v>40170</v>
          </cell>
          <cell r="D7">
            <v>40186</v>
          </cell>
        </row>
        <row r="8">
          <cell r="C8">
            <v>40224</v>
          </cell>
          <cell r="D8">
            <v>40228</v>
          </cell>
        </row>
        <row r="9">
          <cell r="C9">
            <v>40274</v>
          </cell>
          <cell r="D9">
            <v>40286</v>
          </cell>
        </row>
        <row r="10">
          <cell r="C10">
            <v>40323</v>
          </cell>
          <cell r="D10">
            <v>40333</v>
          </cell>
        </row>
        <row r="11">
          <cell r="C11">
            <v>40388</v>
          </cell>
          <cell r="D11">
            <v>40431</v>
          </cell>
        </row>
        <row r="12">
          <cell r="C12">
            <v>40484</v>
          </cell>
          <cell r="D12">
            <v>40488</v>
          </cell>
        </row>
        <row r="13">
          <cell r="C13">
            <v>40535</v>
          </cell>
          <cell r="D13">
            <v>40551</v>
          </cell>
        </row>
      </sheetData>
      <sheetData sheetId="1" refreshError="1">
        <row r="4">
          <cell r="B4">
            <v>40179</v>
          </cell>
          <cell r="C4" t="str">
            <v>®</v>
          </cell>
          <cell r="D4" t="str">
            <v>®</v>
          </cell>
          <cell r="E4" t="str">
            <v>®</v>
          </cell>
          <cell r="F4" t="str">
            <v>®</v>
          </cell>
          <cell r="G4" t="str">
            <v>®</v>
          </cell>
          <cell r="H4" t="str">
            <v>®</v>
          </cell>
          <cell r="I4" t="str">
            <v>®</v>
          </cell>
          <cell r="J4" t="str">
            <v>®</v>
          </cell>
          <cell r="K4" t="str">
            <v>®</v>
          </cell>
          <cell r="L4" t="str">
            <v>®</v>
          </cell>
          <cell r="M4" t="str">
            <v>®</v>
          </cell>
          <cell r="N4" t="str">
            <v>®</v>
          </cell>
          <cell r="O4" t="str">
            <v>®</v>
          </cell>
          <cell r="P4" t="str">
            <v>®</v>
          </cell>
          <cell r="Q4" t="str">
            <v>®</v>
          </cell>
          <cell r="R4" t="str">
            <v>®</v>
          </cell>
        </row>
        <row r="5">
          <cell r="B5">
            <v>40184</v>
          </cell>
          <cell r="C5" t="str">
            <v>®</v>
          </cell>
          <cell r="D5" t="str">
            <v>®</v>
          </cell>
          <cell r="P5" t="str">
            <v>®</v>
          </cell>
        </row>
        <row r="6">
          <cell r="B6">
            <v>40270</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B7">
            <v>40272</v>
          </cell>
          <cell r="C7" t="str">
            <v>®</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row>
        <row r="8">
          <cell r="B8">
            <v>40273</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row>
        <row r="9">
          <cell r="B9">
            <v>40299</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t="str">
            <v>®</v>
          </cell>
          <cell r="P9" t="str">
            <v>®</v>
          </cell>
          <cell r="Q9" t="str">
            <v>®</v>
          </cell>
          <cell r="R9" t="str">
            <v>®</v>
          </cell>
        </row>
        <row r="10">
          <cell r="B10">
            <v>40311</v>
          </cell>
          <cell r="C10" t="str">
            <v>®</v>
          </cell>
          <cell r="D10" t="str">
            <v>®</v>
          </cell>
          <cell r="E10" t="str">
            <v>®</v>
          </cell>
          <cell r="F10" t="str">
            <v>®</v>
          </cell>
          <cell r="G10" t="str">
            <v>®</v>
          </cell>
          <cell r="H10" t="str">
            <v>®</v>
          </cell>
          <cell r="I10" t="str">
            <v>®</v>
          </cell>
          <cell r="J10" t="str">
            <v>®</v>
          </cell>
          <cell r="K10" t="str">
            <v>®</v>
          </cell>
          <cell r="L10" t="str">
            <v>®</v>
          </cell>
          <cell r="M10" t="str">
            <v>®</v>
          </cell>
          <cell r="N10" t="str">
            <v>®</v>
          </cell>
          <cell r="O10" t="str">
            <v>®</v>
          </cell>
          <cell r="P10" t="str">
            <v>®</v>
          </cell>
          <cell r="Q10" t="str">
            <v>®</v>
          </cell>
          <cell r="R10" t="str">
            <v>®</v>
          </cell>
        </row>
        <row r="11">
          <cell r="B11">
            <v>40321</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B12">
            <v>40322</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t="str">
            <v>®</v>
          </cell>
          <cell r="P12" t="str">
            <v>®</v>
          </cell>
          <cell r="Q12" t="str">
            <v>®</v>
          </cell>
          <cell r="R12" t="str">
            <v>®</v>
          </cell>
        </row>
        <row r="13">
          <cell r="B13">
            <v>40332</v>
          </cell>
          <cell r="C13" t="str">
            <v>®</v>
          </cell>
          <cell r="D13" t="str">
            <v>®</v>
          </cell>
          <cell r="I13" t="str">
            <v>®</v>
          </cell>
          <cell r="L13" t="str">
            <v>®</v>
          </cell>
          <cell r="M13" t="str">
            <v>®</v>
          </cell>
          <cell r="N13" t="str">
            <v>®</v>
          </cell>
          <cell r="O13" t="str">
            <v>®</v>
          </cell>
          <cell r="R13" t="str">
            <v>®</v>
          </cell>
        </row>
        <row r="14">
          <cell r="B14">
            <v>40398</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row>
        <row r="15">
          <cell r="B15">
            <v>40405</v>
          </cell>
          <cell r="D15" t="str">
            <v>®</v>
          </cell>
          <cell r="N15" t="str">
            <v>®</v>
          </cell>
        </row>
        <row r="16">
          <cell r="B16">
            <v>40454</v>
          </cell>
          <cell r="C16" t="str">
            <v>®</v>
          </cell>
          <cell r="D16" t="str">
            <v>®</v>
          </cell>
          <cell r="E16" t="str">
            <v>®</v>
          </cell>
          <cell r="F16" t="str">
            <v>®</v>
          </cell>
          <cell r="G16" t="str">
            <v>®</v>
          </cell>
          <cell r="H16" t="str">
            <v>®</v>
          </cell>
          <cell r="I16" t="str">
            <v>®</v>
          </cell>
          <cell r="J16" t="str">
            <v>®</v>
          </cell>
          <cell r="K16" t="str">
            <v>®</v>
          </cell>
          <cell r="L16" t="str">
            <v>®</v>
          </cell>
          <cell r="M16" t="str">
            <v>®</v>
          </cell>
          <cell r="N16" t="str">
            <v>®</v>
          </cell>
          <cell r="O16" t="str">
            <v>®</v>
          </cell>
          <cell r="P16" t="str">
            <v>®</v>
          </cell>
          <cell r="Q16" t="str">
            <v>®</v>
          </cell>
          <cell r="R16" t="str">
            <v>®</v>
          </cell>
        </row>
        <row r="17">
          <cell r="B17">
            <v>40482</v>
          </cell>
          <cell r="F17" t="str">
            <v>®</v>
          </cell>
          <cell r="J17" t="str">
            <v>®</v>
          </cell>
          <cell r="O17" t="str">
            <v>®</v>
          </cell>
          <cell r="P17" t="str">
            <v>®</v>
          </cell>
          <cell r="R17" t="str">
            <v>®</v>
          </cell>
        </row>
        <row r="18">
          <cell r="B18">
            <v>40483</v>
          </cell>
          <cell r="C18" t="str">
            <v>®</v>
          </cell>
          <cell r="D18" t="str">
            <v>®</v>
          </cell>
          <cell r="L18" t="str">
            <v>®</v>
          </cell>
          <cell r="M18" t="str">
            <v>®</v>
          </cell>
          <cell r="N18" t="str">
            <v>®</v>
          </cell>
        </row>
        <row r="19">
          <cell r="B19">
            <v>40499</v>
          </cell>
          <cell r="O19" t="str">
            <v>®</v>
          </cell>
        </row>
        <row r="20">
          <cell r="B20">
            <v>40537</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row>
        <row r="21">
          <cell r="B21">
            <v>40538</v>
          </cell>
          <cell r="C21" t="str">
            <v>®</v>
          </cell>
          <cell r="D21" t="str">
            <v>®</v>
          </cell>
          <cell r="E21" t="str">
            <v>®</v>
          </cell>
          <cell r="F21" t="str">
            <v>®</v>
          </cell>
          <cell r="G21" t="str">
            <v>®</v>
          </cell>
          <cell r="H21" t="str">
            <v>®</v>
          </cell>
          <cell r="I21" t="str">
            <v>®</v>
          </cell>
          <cell r="J21" t="str">
            <v>®</v>
          </cell>
          <cell r="K21" t="str">
            <v>®</v>
          </cell>
          <cell r="L21" t="str">
            <v>®</v>
          </cell>
          <cell r="M21" t="str">
            <v>®</v>
          </cell>
          <cell r="N21" t="str">
            <v>®</v>
          </cell>
          <cell r="O21" t="str">
            <v>®</v>
          </cell>
          <cell r="P21" t="str">
            <v>®</v>
          </cell>
          <cell r="Q21" t="str">
            <v>®</v>
          </cell>
          <cell r="R21" t="str">
            <v>®</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2)"/>
      <sheetName val="Infos"/>
      <sheetName val="Auswahlblatt"/>
      <sheetName val="02...Eckdaten"/>
      <sheetName val="03...G&amp;V BMW"/>
      <sheetName val="Prämissen"/>
      <sheetName val="Kennzahlen"/>
      <sheetName val="03...G&amp;V DAG"/>
      <sheetName val="03...G&amp;V Zusfas"/>
      <sheetName val="04.1...Umsatz BMW"/>
      <sheetName val="04.2...Umsatz DAG"/>
      <sheetName val="04.3...Umsatz Zusfas"/>
      <sheetName val="06.1...MA Kosten"/>
      <sheetName val="05.1...Mat BMW"/>
      <sheetName val="Logistikkosten"/>
      <sheetName val="11.1...Log DAG"/>
      <sheetName val="08...Invest"/>
      <sheetName val="05.2...Mat DAG"/>
      <sheetName val="05.3...Mat Zusfas"/>
      <sheetName val="06.2.MA Kopf BMW"/>
      <sheetName val="06.3.MA Kopf DAG"/>
      <sheetName val="06.4.MA Zusfas"/>
      <sheetName val="07.1...GK BMW"/>
      <sheetName val="07.2...GK DAG"/>
      <sheetName val="07....GK Zusfas"/>
      <sheetName val="09.1...Entw BMW"/>
      <sheetName val="09.2...Entw DAG"/>
      <sheetName val="Mengen D"/>
      <sheetName val="BOM Neu 02.05.2007"/>
      <sheetName val="09.3...Entw Zusfas"/>
      <sheetName val="Vgl mit Kalk"/>
      <sheetName val="10.1...WKZ BMW"/>
      <sheetName val="10.2...WKZ DAG"/>
      <sheetName val="10.3...WKZ Zusfas"/>
      <sheetName val="=&gt;WiRe"/>
      <sheetName val="Menü"/>
      <sheetName val="Berechnung WiRe"/>
      <sheetName val="Berechnung Sensitivität"/>
      <sheetName val="11...Bilanz"/>
      <sheetName val="12...=&gt; Anhang"/>
      <sheetName val="Mengen-Umsatz_Best case"/>
      <sheetName val="Mengen mit Flex"/>
      <sheetName val="BOM BMW"/>
      <sheetName val="BOM DAG"/>
      <sheetName val="BOM Zusfas"/>
      <sheetName val="ECU"/>
      <sheetName val="Motor"/>
      <sheetName val="KGT"/>
      <sheetName val="Gehäuse"/>
      <sheetName val="Sensor"/>
      <sheetName val="Eingangswelle"/>
      <sheetName val="Ritzel"/>
      <sheetName val="Diverse"/>
      <sheetName val="01...Prämisse DAG"/>
      <sheetName val="Mengen-Umsatz Worst Case"/>
      <sheetName val="Mat _Stück Kalk"/>
      <sheetName val="Lohnsatz"/>
      <sheetName val="WG_EKG"/>
      <sheetName val="Währung"/>
    </sheetNames>
    <sheetDataSet>
      <sheetData sheetId="0"/>
      <sheetData sheetId="1"/>
      <sheetData sheetId="2"/>
      <sheetData sheetId="3"/>
      <sheetData sheetId="4">
        <row r="1">
          <cell r="G1" t="str">
            <v>BMW L7 / F25</v>
          </cell>
        </row>
      </sheetData>
      <sheetData sheetId="5"/>
      <sheetData sheetId="6"/>
      <sheetData sheetId="7"/>
      <sheetData sheetId="8"/>
      <sheetData sheetId="9">
        <row r="12">
          <cell r="C12">
            <v>5365.3008368216115</v>
          </cell>
        </row>
      </sheetData>
      <sheetData sheetId="10">
        <row r="17">
          <cell r="C17">
            <v>4586.8</v>
          </cell>
        </row>
      </sheetData>
      <sheetData sheetId="11"/>
      <sheetData sheetId="12"/>
      <sheetData sheetId="13">
        <row r="25">
          <cell r="C25">
            <v>263.66480000000001</v>
          </cell>
        </row>
      </sheetData>
      <sheetData sheetId="14"/>
      <sheetData sheetId="15"/>
      <sheetData sheetId="16"/>
      <sheetData sheetId="17">
        <row r="29">
          <cell r="C29">
            <v>265.04969999999997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3">
          <cell r="D3">
            <v>10</v>
          </cell>
        </row>
        <row r="5">
          <cell r="D5">
            <v>9.5000000000000001E-2</v>
          </cell>
        </row>
        <row r="6">
          <cell r="D6">
            <v>1</v>
          </cell>
        </row>
        <row r="7">
          <cell r="D7">
            <v>1</v>
          </cell>
        </row>
      </sheetData>
      <sheetData sheetId="36">
        <row r="39">
          <cell r="R39">
            <v>73319.105166609384</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PMS File"/>
      <sheetName val="Project brief "/>
      <sheetName val="Project Basic Info."/>
      <sheetName val="Cost Walk"/>
      <sheetName val="BoM"/>
      <sheetName val="Quotes"/>
      <sheetName val="RM Basket"/>
      <sheetName val="Material"/>
      <sheetName val="SAP PLM status"/>
      <sheetName val="Capacity"/>
      <sheetName val="BoM Cost Tracking Sheet"/>
      <sheetName val="Nomination Status"/>
      <sheetName val="Impact"/>
      <sheetName val="Management Report"/>
      <sheetName val="Admin. Report Timing"/>
      <sheetName val="Dynamic BoM"/>
      <sheetName val="Waterfall"/>
      <sheetName val="Set."/>
      <sheetName val="LP"/>
      <sheetName val="PP"/>
      <sheetName val="SAP PLM S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A3" t="str">
            <v>Almin Saheta</v>
          </cell>
          <cell r="E3" t="str">
            <v xml:space="preserve">1602.0136: Gummi- und Elastomerteile / Rubber/Elastomer Parts </v>
          </cell>
        </row>
        <row r="4">
          <cell r="A4" t="str">
            <v>Amine El Hajjam</v>
          </cell>
          <cell r="E4" t="str">
            <v>1602.1727: Gummimetallverbindung / Rubber Metal Compound</v>
          </cell>
        </row>
        <row r="5">
          <cell r="A5" t="str">
            <v>Bernhard Marte</v>
          </cell>
          <cell r="E5" t="str">
            <v xml:space="preserve">1607.1261: Lager / Bearings </v>
          </cell>
        </row>
        <row r="6">
          <cell r="A6" t="str">
            <v>Denis Iniesta Martin</v>
          </cell>
          <cell r="E6" t="str">
            <v xml:space="preserve">1610.0136: Kunststoffteile / Plastic Parts </v>
          </cell>
        </row>
        <row r="7">
          <cell r="A7" t="str">
            <v>Heinrich Plaschko</v>
          </cell>
          <cell r="E7" t="str">
            <v>1612.0648: Verbindungselemente / Fasteners</v>
          </cell>
        </row>
        <row r="8">
          <cell r="A8" t="str">
            <v>Julie Wacker</v>
          </cell>
          <cell r="E8" t="str">
            <v>1612.5058: Magnete / Magnets</v>
          </cell>
        </row>
        <row r="9">
          <cell r="A9" t="str">
            <v>Julius Graf</v>
          </cell>
          <cell r="E9" t="str">
            <v>1613.1852: ECU / ECU</v>
          </cell>
        </row>
        <row r="10">
          <cell r="A10" t="str">
            <v>Karim Habbali</v>
          </cell>
          <cell r="E10" t="str">
            <v>1613.2255: Kabel / Cables</v>
          </cell>
        </row>
        <row r="11">
          <cell r="A11" t="str">
            <v>Nicolae Serban</v>
          </cell>
          <cell r="E11" t="str">
            <v>1613.4032: Sensoren / Sensors</v>
          </cell>
        </row>
        <row r="12">
          <cell r="A12" t="str">
            <v>Patrick Köhl</v>
          </cell>
          <cell r="E12" t="str">
            <v>1615.0638: Federn / Springs</v>
          </cell>
        </row>
        <row r="13">
          <cell r="A13" t="str">
            <v>YaPing Zhang</v>
          </cell>
          <cell r="E13" t="str">
            <v>1618.4881: DC-Motoren (bürstenlos) - Lenkgetriebe / DC Motors w/o Carbon Brushes - Steering Gear</v>
          </cell>
        </row>
        <row r="14">
          <cell r="E14" t="str">
            <v>1619.0302: Stabstahl (TK-PSTS) / Steel Bars (TK-PSTS)</v>
          </cell>
        </row>
        <row r="15">
          <cell r="E15" t="str">
            <v>1619.0879: Zahnstangen / Rack Bars</v>
          </cell>
        </row>
        <row r="16">
          <cell r="E16" t="str">
            <v>1619.2306: Spurstangen / Steering Rods</v>
          </cell>
        </row>
        <row r="17">
          <cell r="E17" t="str">
            <v>1622.3802: Stanz-/Biegeteile / Stamping / Bending Parts</v>
          </cell>
        </row>
        <row r="18">
          <cell r="E18" t="str">
            <v>1623.2374: Aluguss / Aluminium Castings</v>
          </cell>
        </row>
        <row r="19">
          <cell r="E19" t="str">
            <v>1623.4077: MIM / Metal Injection Moulding</v>
          </cell>
        </row>
        <row r="20">
          <cell r="E20" t="str">
            <v>1623.8590: Magnesiumguss / Magnesium Casting</v>
          </cell>
        </row>
        <row r="21">
          <cell r="E21" t="str">
            <v>1623.9261: Zinkdruckguss / Zinc Casting</v>
          </cell>
        </row>
        <row r="22">
          <cell r="E22" t="str">
            <v>1624.4077: Sinterteile / Sinter Parts</v>
          </cell>
        </row>
        <row r="23">
          <cell r="E23" t="str">
            <v>1626.3802: spanend hergestellte Dreh- u. Frästeile / Turned or Milled Parts</v>
          </cell>
        </row>
        <row r="24">
          <cell r="E24" t="str">
            <v>1630.1786: Etiketten / Labels</v>
          </cell>
        </row>
      </sheetData>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rank.heckers@thyssenkrupp-automotive.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2b.bmw.com/baans/jsp/public/b2b_public.jsp?language=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Y86"/>
  <sheetViews>
    <sheetView showGridLines="0" showZeros="0" tabSelected="1" topLeftCell="I10" zoomScaleNormal="100" workbookViewId="0">
      <selection activeCell="U21" sqref="U21"/>
    </sheetView>
  </sheetViews>
  <sheetFormatPr baseColWidth="10" defaultRowHeight="14.25" outlineLevelRow="1" outlineLevelCol="1"/>
  <cols>
    <col min="1" max="1" width="1.25" style="2" customWidth="1"/>
    <col min="2" max="2" width="28.625" style="10" customWidth="1"/>
    <col min="3" max="3" width="8.5" style="10" customWidth="1"/>
    <col min="4" max="4" width="10.25" style="10" customWidth="1"/>
    <col min="5" max="5" width="2.375" style="10" customWidth="1"/>
    <col min="6" max="6" width="3.25" style="10" customWidth="1"/>
    <col min="7" max="7" width="15.25" style="10" customWidth="1"/>
    <col min="8" max="8" width="8.5" style="10" customWidth="1"/>
    <col min="9" max="9" width="12" style="10" customWidth="1"/>
    <col min="10" max="10" width="17.375" style="10" customWidth="1"/>
    <col min="11" max="11" width="7.625" style="10" customWidth="1"/>
    <col min="12" max="12" width="23.5" style="10" customWidth="1"/>
    <col min="13" max="14" width="11.125" style="10" customWidth="1"/>
    <col min="15" max="15" width="2.375" style="10" customWidth="1"/>
    <col min="16" max="16" width="14.75" style="10" bestFit="1" customWidth="1"/>
    <col min="17" max="17" width="15.25" style="10" customWidth="1"/>
    <col min="18" max="18" width="12.75" style="10" customWidth="1"/>
    <col min="19" max="19" width="12.5" style="10" bestFit="1" customWidth="1"/>
    <col min="20" max="20" width="12.75" style="10" customWidth="1"/>
    <col min="21" max="21" width="15.625" style="10" customWidth="1"/>
    <col min="22" max="22" width="13.5" style="10" customWidth="1"/>
    <col min="23" max="23" width="13.125" style="10" customWidth="1"/>
    <col min="24" max="24" width="13.5" style="10" customWidth="1"/>
    <col min="25" max="27" width="11.625" style="10" customWidth="1"/>
    <col min="28" max="28" width="16.25" style="10" bestFit="1" customWidth="1"/>
    <col min="29" max="29" width="16.25" style="10" customWidth="1"/>
    <col min="30" max="32" width="11.625" style="10" customWidth="1"/>
    <col min="33" max="33" width="11.625" style="10" hidden="1" customWidth="1"/>
    <col min="34" max="46" width="11.625" style="10" hidden="1" customWidth="1" outlineLevel="1"/>
    <col min="47" max="48" width="11.625" style="10" customWidth="1" outlineLevel="1"/>
    <col min="49" max="49" width="11.375" style="10" bestFit="1" customWidth="1"/>
    <col min="50" max="190" width="11" style="10"/>
    <col min="191" max="191" width="1.25" style="10" customWidth="1"/>
    <col min="192" max="192" width="28.625" style="10" customWidth="1"/>
    <col min="193" max="193" width="8.5" style="10" customWidth="1"/>
    <col min="194" max="194" width="10.25" style="10" customWidth="1"/>
    <col min="195" max="195" width="2.375" style="10" customWidth="1"/>
    <col min="196" max="196" width="3.25" style="10" customWidth="1"/>
    <col min="197" max="197" width="12.875" style="10" customWidth="1"/>
    <col min="198" max="198" width="8.5" style="10" customWidth="1"/>
    <col min="199" max="199" width="12" style="10" customWidth="1"/>
    <col min="200" max="200" width="9.375" style="10" customWidth="1"/>
    <col min="201" max="201" width="7.625" style="10" customWidth="1"/>
    <col min="202" max="202" width="23.5" style="10" customWidth="1"/>
    <col min="203" max="203" width="6.75" style="10" customWidth="1"/>
    <col min="204" max="206" width="11.125" style="10" customWidth="1"/>
    <col min="207" max="207" width="1.25" style="10" customWidth="1"/>
    <col min="208" max="216" width="10" style="10" customWidth="1"/>
    <col min="217" max="220" width="11" style="10"/>
    <col min="221" max="221" width="11.375" style="10" bestFit="1" customWidth="1"/>
    <col min="222" max="446" width="11" style="10"/>
    <col min="447" max="447" width="1.25" style="10" customWidth="1"/>
    <col min="448" max="448" width="28.625" style="10" customWidth="1"/>
    <col min="449" max="449" width="8.5" style="10" customWidth="1"/>
    <col min="450" max="450" width="10.25" style="10" customWidth="1"/>
    <col min="451" max="451" width="2.375" style="10" customWidth="1"/>
    <col min="452" max="452" width="3.25" style="10" customWidth="1"/>
    <col min="453" max="453" width="12.875" style="10" customWidth="1"/>
    <col min="454" max="454" width="8.5" style="10" customWidth="1"/>
    <col min="455" max="455" width="12" style="10" customWidth="1"/>
    <col min="456" max="456" width="9.375" style="10" customWidth="1"/>
    <col min="457" max="457" width="7.625" style="10" customWidth="1"/>
    <col min="458" max="458" width="23.5" style="10" customWidth="1"/>
    <col min="459" max="459" width="6.75" style="10" customWidth="1"/>
    <col min="460" max="462" width="11.125" style="10" customWidth="1"/>
    <col min="463" max="463" width="1.25" style="10" customWidth="1"/>
    <col min="464" max="472" width="10" style="10" customWidth="1"/>
    <col min="473" max="476" width="11" style="10"/>
    <col min="477" max="477" width="11.375" style="10" bestFit="1" customWidth="1"/>
    <col min="478" max="702" width="11" style="10"/>
    <col min="703" max="703" width="1.25" style="10" customWidth="1"/>
    <col min="704" max="704" width="28.625" style="10" customWidth="1"/>
    <col min="705" max="705" width="8.5" style="10" customWidth="1"/>
    <col min="706" max="706" width="10.25" style="10" customWidth="1"/>
    <col min="707" max="707" width="2.375" style="10" customWidth="1"/>
    <col min="708" max="708" width="3.25" style="10" customWidth="1"/>
    <col min="709" max="709" width="12.875" style="10" customWidth="1"/>
    <col min="710" max="710" width="8.5" style="10" customWidth="1"/>
    <col min="711" max="711" width="12" style="10" customWidth="1"/>
    <col min="712" max="712" width="9.375" style="10" customWidth="1"/>
    <col min="713" max="713" width="7.625" style="10" customWidth="1"/>
    <col min="714" max="714" width="23.5" style="10" customWidth="1"/>
    <col min="715" max="715" width="6.75" style="10" customWidth="1"/>
    <col min="716" max="718" width="11.125" style="10" customWidth="1"/>
    <col min="719" max="719" width="1.25" style="10" customWidth="1"/>
    <col min="720" max="728" width="10" style="10" customWidth="1"/>
    <col min="729" max="732" width="11" style="10"/>
    <col min="733" max="733" width="11.375" style="10" bestFit="1" customWidth="1"/>
    <col min="734" max="958" width="11" style="10"/>
    <col min="959" max="959" width="1.25" style="10" customWidth="1"/>
    <col min="960" max="960" width="28.625" style="10" customWidth="1"/>
    <col min="961" max="961" width="8.5" style="10" customWidth="1"/>
    <col min="962" max="962" width="10.25" style="10" customWidth="1"/>
    <col min="963" max="963" width="2.375" style="10" customWidth="1"/>
    <col min="964" max="964" width="3.25" style="10" customWidth="1"/>
    <col min="965" max="965" width="12.875" style="10" customWidth="1"/>
    <col min="966" max="966" width="8.5" style="10" customWidth="1"/>
    <col min="967" max="967" width="12" style="10" customWidth="1"/>
    <col min="968" max="968" width="9.375" style="10" customWidth="1"/>
    <col min="969" max="969" width="7.625" style="10" customWidth="1"/>
    <col min="970" max="970" width="23.5" style="10" customWidth="1"/>
    <col min="971" max="971" width="6.75" style="10" customWidth="1"/>
    <col min="972" max="974" width="11.125" style="10" customWidth="1"/>
    <col min="975" max="975" width="1.25" style="10" customWidth="1"/>
    <col min="976" max="984" width="10" style="10" customWidth="1"/>
    <col min="985" max="988" width="11" style="10"/>
    <col min="989" max="989" width="11.375" style="10" bestFit="1" customWidth="1"/>
    <col min="990" max="1214" width="11" style="10"/>
    <col min="1215" max="1215" width="1.25" style="10" customWidth="1"/>
    <col min="1216" max="1216" width="28.625" style="10" customWidth="1"/>
    <col min="1217" max="1217" width="8.5" style="10" customWidth="1"/>
    <col min="1218" max="1218" width="10.25" style="10" customWidth="1"/>
    <col min="1219" max="1219" width="2.375" style="10" customWidth="1"/>
    <col min="1220" max="1220" width="3.25" style="10" customWidth="1"/>
    <col min="1221" max="1221" width="12.875" style="10" customWidth="1"/>
    <col min="1222" max="1222" width="8.5" style="10" customWidth="1"/>
    <col min="1223" max="1223" width="12" style="10" customWidth="1"/>
    <col min="1224" max="1224" width="9.375" style="10" customWidth="1"/>
    <col min="1225" max="1225" width="7.625" style="10" customWidth="1"/>
    <col min="1226" max="1226" width="23.5" style="10" customWidth="1"/>
    <col min="1227" max="1227" width="6.75" style="10" customWidth="1"/>
    <col min="1228" max="1230" width="11.125" style="10" customWidth="1"/>
    <col min="1231" max="1231" width="1.25" style="10" customWidth="1"/>
    <col min="1232" max="1240" width="10" style="10" customWidth="1"/>
    <col min="1241" max="1244" width="11" style="10"/>
    <col min="1245" max="1245" width="11.375" style="10" bestFit="1" customWidth="1"/>
    <col min="1246" max="1470" width="11" style="10"/>
    <col min="1471" max="1471" width="1.25" style="10" customWidth="1"/>
    <col min="1472" max="1472" width="28.625" style="10" customWidth="1"/>
    <col min="1473" max="1473" width="8.5" style="10" customWidth="1"/>
    <col min="1474" max="1474" width="10.25" style="10" customWidth="1"/>
    <col min="1475" max="1475" width="2.375" style="10" customWidth="1"/>
    <col min="1476" max="1476" width="3.25" style="10" customWidth="1"/>
    <col min="1477" max="1477" width="12.875" style="10" customWidth="1"/>
    <col min="1478" max="1478" width="8.5" style="10" customWidth="1"/>
    <col min="1479" max="1479" width="12" style="10" customWidth="1"/>
    <col min="1480" max="1480" width="9.375" style="10" customWidth="1"/>
    <col min="1481" max="1481" width="7.625" style="10" customWidth="1"/>
    <col min="1482" max="1482" width="23.5" style="10" customWidth="1"/>
    <col min="1483" max="1483" width="6.75" style="10" customWidth="1"/>
    <col min="1484" max="1486" width="11.125" style="10" customWidth="1"/>
    <col min="1487" max="1487" width="1.25" style="10" customWidth="1"/>
    <col min="1488" max="1496" width="10" style="10" customWidth="1"/>
    <col min="1497" max="1500" width="11" style="10"/>
    <col min="1501" max="1501" width="11.375" style="10" bestFit="1" customWidth="1"/>
    <col min="1502" max="1726" width="11" style="10"/>
    <col min="1727" max="1727" width="1.25" style="10" customWidth="1"/>
    <col min="1728" max="1728" width="28.625" style="10" customWidth="1"/>
    <col min="1729" max="1729" width="8.5" style="10" customWidth="1"/>
    <col min="1730" max="1730" width="10.25" style="10" customWidth="1"/>
    <col min="1731" max="1731" width="2.375" style="10" customWidth="1"/>
    <col min="1732" max="1732" width="3.25" style="10" customWidth="1"/>
    <col min="1733" max="1733" width="12.875" style="10" customWidth="1"/>
    <col min="1734" max="1734" width="8.5" style="10" customWidth="1"/>
    <col min="1735" max="1735" width="12" style="10" customWidth="1"/>
    <col min="1736" max="1736" width="9.375" style="10" customWidth="1"/>
    <col min="1737" max="1737" width="7.625" style="10" customWidth="1"/>
    <col min="1738" max="1738" width="23.5" style="10" customWidth="1"/>
    <col min="1739" max="1739" width="6.75" style="10" customWidth="1"/>
    <col min="1740" max="1742" width="11.125" style="10" customWidth="1"/>
    <col min="1743" max="1743" width="1.25" style="10" customWidth="1"/>
    <col min="1744" max="1752" width="10" style="10" customWidth="1"/>
    <col min="1753" max="1756" width="11" style="10"/>
    <col min="1757" max="1757" width="11.375" style="10" bestFit="1" customWidth="1"/>
    <col min="1758" max="1982" width="11" style="10"/>
    <col min="1983" max="1983" width="1.25" style="10" customWidth="1"/>
    <col min="1984" max="1984" width="28.625" style="10" customWidth="1"/>
    <col min="1985" max="1985" width="8.5" style="10" customWidth="1"/>
    <col min="1986" max="1986" width="10.25" style="10" customWidth="1"/>
    <col min="1987" max="1987" width="2.375" style="10" customWidth="1"/>
    <col min="1988" max="1988" width="3.25" style="10" customWidth="1"/>
    <col min="1989" max="1989" width="12.875" style="10" customWidth="1"/>
    <col min="1990" max="1990" width="8.5" style="10" customWidth="1"/>
    <col min="1991" max="1991" width="12" style="10" customWidth="1"/>
    <col min="1992" max="1992" width="9.375" style="10" customWidth="1"/>
    <col min="1993" max="1993" width="7.625" style="10" customWidth="1"/>
    <col min="1994" max="1994" width="23.5" style="10" customWidth="1"/>
    <col min="1995" max="1995" width="6.75" style="10" customWidth="1"/>
    <col min="1996" max="1998" width="11.125" style="10" customWidth="1"/>
    <col min="1999" max="1999" width="1.25" style="10" customWidth="1"/>
    <col min="2000" max="2008" width="10" style="10" customWidth="1"/>
    <col min="2009" max="2012" width="11" style="10"/>
    <col min="2013" max="2013" width="11.375" style="10" bestFit="1" customWidth="1"/>
    <col min="2014" max="2238" width="11" style="10"/>
    <col min="2239" max="2239" width="1.25" style="10" customWidth="1"/>
    <col min="2240" max="2240" width="28.625" style="10" customWidth="1"/>
    <col min="2241" max="2241" width="8.5" style="10" customWidth="1"/>
    <col min="2242" max="2242" width="10.25" style="10" customWidth="1"/>
    <col min="2243" max="2243" width="2.375" style="10" customWidth="1"/>
    <col min="2244" max="2244" width="3.25" style="10" customWidth="1"/>
    <col min="2245" max="2245" width="12.875" style="10" customWidth="1"/>
    <col min="2246" max="2246" width="8.5" style="10" customWidth="1"/>
    <col min="2247" max="2247" width="12" style="10" customWidth="1"/>
    <col min="2248" max="2248" width="9.375" style="10" customWidth="1"/>
    <col min="2249" max="2249" width="7.625" style="10" customWidth="1"/>
    <col min="2250" max="2250" width="23.5" style="10" customWidth="1"/>
    <col min="2251" max="2251" width="6.75" style="10" customWidth="1"/>
    <col min="2252" max="2254" width="11.125" style="10" customWidth="1"/>
    <col min="2255" max="2255" width="1.25" style="10" customWidth="1"/>
    <col min="2256" max="2264" width="10" style="10" customWidth="1"/>
    <col min="2265" max="2268" width="11" style="10"/>
    <col min="2269" max="2269" width="11.375" style="10" bestFit="1" customWidth="1"/>
    <col min="2270" max="2494" width="11" style="10"/>
    <col min="2495" max="2495" width="1.25" style="10" customWidth="1"/>
    <col min="2496" max="2496" width="28.625" style="10" customWidth="1"/>
    <col min="2497" max="2497" width="8.5" style="10" customWidth="1"/>
    <col min="2498" max="2498" width="10.25" style="10" customWidth="1"/>
    <col min="2499" max="2499" width="2.375" style="10" customWidth="1"/>
    <col min="2500" max="2500" width="3.25" style="10" customWidth="1"/>
    <col min="2501" max="2501" width="12.875" style="10" customWidth="1"/>
    <col min="2502" max="2502" width="8.5" style="10" customWidth="1"/>
    <col min="2503" max="2503" width="12" style="10" customWidth="1"/>
    <col min="2504" max="2504" width="9.375" style="10" customWidth="1"/>
    <col min="2505" max="2505" width="7.625" style="10" customWidth="1"/>
    <col min="2506" max="2506" width="23.5" style="10" customWidth="1"/>
    <col min="2507" max="2507" width="6.75" style="10" customWidth="1"/>
    <col min="2508" max="2510" width="11.125" style="10" customWidth="1"/>
    <col min="2511" max="2511" width="1.25" style="10" customWidth="1"/>
    <col min="2512" max="2520" width="10" style="10" customWidth="1"/>
    <col min="2521" max="2524" width="11" style="10"/>
    <col min="2525" max="2525" width="11.375" style="10" bestFit="1" customWidth="1"/>
    <col min="2526" max="2750" width="11" style="10"/>
    <col min="2751" max="2751" width="1.25" style="10" customWidth="1"/>
    <col min="2752" max="2752" width="28.625" style="10" customWidth="1"/>
    <col min="2753" max="2753" width="8.5" style="10" customWidth="1"/>
    <col min="2754" max="2754" width="10.25" style="10" customWidth="1"/>
    <col min="2755" max="2755" width="2.375" style="10" customWidth="1"/>
    <col min="2756" max="2756" width="3.25" style="10" customWidth="1"/>
    <col min="2757" max="2757" width="12.875" style="10" customWidth="1"/>
    <col min="2758" max="2758" width="8.5" style="10" customWidth="1"/>
    <col min="2759" max="2759" width="12" style="10" customWidth="1"/>
    <col min="2760" max="2760" width="9.375" style="10" customWidth="1"/>
    <col min="2761" max="2761" width="7.625" style="10" customWidth="1"/>
    <col min="2762" max="2762" width="23.5" style="10" customWidth="1"/>
    <col min="2763" max="2763" width="6.75" style="10" customWidth="1"/>
    <col min="2764" max="2766" width="11.125" style="10" customWidth="1"/>
    <col min="2767" max="2767" width="1.25" style="10" customWidth="1"/>
    <col min="2768" max="2776" width="10" style="10" customWidth="1"/>
    <col min="2777" max="2780" width="11" style="10"/>
    <col min="2781" max="2781" width="11.375" style="10" bestFit="1" customWidth="1"/>
    <col min="2782" max="3006" width="11" style="10"/>
    <col min="3007" max="3007" width="1.25" style="10" customWidth="1"/>
    <col min="3008" max="3008" width="28.625" style="10" customWidth="1"/>
    <col min="3009" max="3009" width="8.5" style="10" customWidth="1"/>
    <col min="3010" max="3010" width="10.25" style="10" customWidth="1"/>
    <col min="3011" max="3011" width="2.375" style="10" customWidth="1"/>
    <col min="3012" max="3012" width="3.25" style="10" customWidth="1"/>
    <col min="3013" max="3013" width="12.875" style="10" customWidth="1"/>
    <col min="3014" max="3014" width="8.5" style="10" customWidth="1"/>
    <col min="3015" max="3015" width="12" style="10" customWidth="1"/>
    <col min="3016" max="3016" width="9.375" style="10" customWidth="1"/>
    <col min="3017" max="3017" width="7.625" style="10" customWidth="1"/>
    <col min="3018" max="3018" width="23.5" style="10" customWidth="1"/>
    <col min="3019" max="3019" width="6.75" style="10" customWidth="1"/>
    <col min="3020" max="3022" width="11.125" style="10" customWidth="1"/>
    <col min="3023" max="3023" width="1.25" style="10" customWidth="1"/>
    <col min="3024" max="3032" width="10" style="10" customWidth="1"/>
    <col min="3033" max="3036" width="11" style="10"/>
    <col min="3037" max="3037" width="11.375" style="10" bestFit="1" customWidth="1"/>
    <col min="3038" max="3262" width="11" style="10"/>
    <col min="3263" max="3263" width="1.25" style="10" customWidth="1"/>
    <col min="3264" max="3264" width="28.625" style="10" customWidth="1"/>
    <col min="3265" max="3265" width="8.5" style="10" customWidth="1"/>
    <col min="3266" max="3266" width="10.25" style="10" customWidth="1"/>
    <col min="3267" max="3267" width="2.375" style="10" customWidth="1"/>
    <col min="3268" max="3268" width="3.25" style="10" customWidth="1"/>
    <col min="3269" max="3269" width="12.875" style="10" customWidth="1"/>
    <col min="3270" max="3270" width="8.5" style="10" customWidth="1"/>
    <col min="3271" max="3271" width="12" style="10" customWidth="1"/>
    <col min="3272" max="3272" width="9.375" style="10" customWidth="1"/>
    <col min="3273" max="3273" width="7.625" style="10" customWidth="1"/>
    <col min="3274" max="3274" width="23.5" style="10" customWidth="1"/>
    <col min="3275" max="3275" width="6.75" style="10" customWidth="1"/>
    <col min="3276" max="3278" width="11.125" style="10" customWidth="1"/>
    <col min="3279" max="3279" width="1.25" style="10" customWidth="1"/>
    <col min="3280" max="3288" width="10" style="10" customWidth="1"/>
    <col min="3289" max="3292" width="11" style="10"/>
    <col min="3293" max="3293" width="11.375" style="10" bestFit="1" customWidth="1"/>
    <col min="3294" max="3518" width="11" style="10"/>
    <col min="3519" max="3519" width="1.25" style="10" customWidth="1"/>
    <col min="3520" max="3520" width="28.625" style="10" customWidth="1"/>
    <col min="3521" max="3521" width="8.5" style="10" customWidth="1"/>
    <col min="3522" max="3522" width="10.25" style="10" customWidth="1"/>
    <col min="3523" max="3523" width="2.375" style="10" customWidth="1"/>
    <col min="3524" max="3524" width="3.25" style="10" customWidth="1"/>
    <col min="3525" max="3525" width="12.875" style="10" customWidth="1"/>
    <col min="3526" max="3526" width="8.5" style="10" customWidth="1"/>
    <col min="3527" max="3527" width="12" style="10" customWidth="1"/>
    <col min="3528" max="3528" width="9.375" style="10" customWidth="1"/>
    <col min="3529" max="3529" width="7.625" style="10" customWidth="1"/>
    <col min="3530" max="3530" width="23.5" style="10" customWidth="1"/>
    <col min="3531" max="3531" width="6.75" style="10" customWidth="1"/>
    <col min="3532" max="3534" width="11.125" style="10" customWidth="1"/>
    <col min="3535" max="3535" width="1.25" style="10" customWidth="1"/>
    <col min="3536" max="3544" width="10" style="10" customWidth="1"/>
    <col min="3545" max="3548" width="11" style="10"/>
    <col min="3549" max="3549" width="11.375" style="10" bestFit="1" customWidth="1"/>
    <col min="3550" max="3774" width="11" style="10"/>
    <col min="3775" max="3775" width="1.25" style="10" customWidth="1"/>
    <col min="3776" max="3776" width="28.625" style="10" customWidth="1"/>
    <col min="3777" max="3777" width="8.5" style="10" customWidth="1"/>
    <col min="3778" max="3778" width="10.25" style="10" customWidth="1"/>
    <col min="3779" max="3779" width="2.375" style="10" customWidth="1"/>
    <col min="3780" max="3780" width="3.25" style="10" customWidth="1"/>
    <col min="3781" max="3781" width="12.875" style="10" customWidth="1"/>
    <col min="3782" max="3782" width="8.5" style="10" customWidth="1"/>
    <col min="3783" max="3783" width="12" style="10" customWidth="1"/>
    <col min="3784" max="3784" width="9.375" style="10" customWidth="1"/>
    <col min="3785" max="3785" width="7.625" style="10" customWidth="1"/>
    <col min="3786" max="3786" width="23.5" style="10" customWidth="1"/>
    <col min="3787" max="3787" width="6.75" style="10" customWidth="1"/>
    <col min="3788" max="3790" width="11.125" style="10" customWidth="1"/>
    <col min="3791" max="3791" width="1.25" style="10" customWidth="1"/>
    <col min="3792" max="3800" width="10" style="10" customWidth="1"/>
    <col min="3801" max="3804" width="11" style="10"/>
    <col min="3805" max="3805" width="11.375" style="10" bestFit="1" customWidth="1"/>
    <col min="3806" max="4030" width="11" style="10"/>
    <col min="4031" max="4031" width="1.25" style="10" customWidth="1"/>
    <col min="4032" max="4032" width="28.625" style="10" customWidth="1"/>
    <col min="4033" max="4033" width="8.5" style="10" customWidth="1"/>
    <col min="4034" max="4034" width="10.25" style="10" customWidth="1"/>
    <col min="4035" max="4035" width="2.375" style="10" customWidth="1"/>
    <col min="4036" max="4036" width="3.25" style="10" customWidth="1"/>
    <col min="4037" max="4037" width="12.875" style="10" customWidth="1"/>
    <col min="4038" max="4038" width="8.5" style="10" customWidth="1"/>
    <col min="4039" max="4039" width="12" style="10" customWidth="1"/>
    <col min="4040" max="4040" width="9.375" style="10" customWidth="1"/>
    <col min="4041" max="4041" width="7.625" style="10" customWidth="1"/>
    <col min="4042" max="4042" width="23.5" style="10" customWidth="1"/>
    <col min="4043" max="4043" width="6.75" style="10" customWidth="1"/>
    <col min="4044" max="4046" width="11.125" style="10" customWidth="1"/>
    <col min="4047" max="4047" width="1.25" style="10" customWidth="1"/>
    <col min="4048" max="4056" width="10" style="10" customWidth="1"/>
    <col min="4057" max="4060" width="11" style="10"/>
    <col min="4061" max="4061" width="11.375" style="10" bestFit="1" customWidth="1"/>
    <col min="4062" max="4286" width="11" style="10"/>
    <col min="4287" max="4287" width="1.25" style="10" customWidth="1"/>
    <col min="4288" max="4288" width="28.625" style="10" customWidth="1"/>
    <col min="4289" max="4289" width="8.5" style="10" customWidth="1"/>
    <col min="4290" max="4290" width="10.25" style="10" customWidth="1"/>
    <col min="4291" max="4291" width="2.375" style="10" customWidth="1"/>
    <col min="4292" max="4292" width="3.25" style="10" customWidth="1"/>
    <col min="4293" max="4293" width="12.875" style="10" customWidth="1"/>
    <col min="4294" max="4294" width="8.5" style="10" customWidth="1"/>
    <col min="4295" max="4295" width="12" style="10" customWidth="1"/>
    <col min="4296" max="4296" width="9.375" style="10" customWidth="1"/>
    <col min="4297" max="4297" width="7.625" style="10" customWidth="1"/>
    <col min="4298" max="4298" width="23.5" style="10" customWidth="1"/>
    <col min="4299" max="4299" width="6.75" style="10" customWidth="1"/>
    <col min="4300" max="4302" width="11.125" style="10" customWidth="1"/>
    <col min="4303" max="4303" width="1.25" style="10" customWidth="1"/>
    <col min="4304" max="4312" width="10" style="10" customWidth="1"/>
    <col min="4313" max="4316" width="11" style="10"/>
    <col min="4317" max="4317" width="11.375" style="10" bestFit="1" customWidth="1"/>
    <col min="4318" max="4542" width="11" style="10"/>
    <col min="4543" max="4543" width="1.25" style="10" customWidth="1"/>
    <col min="4544" max="4544" width="28.625" style="10" customWidth="1"/>
    <col min="4545" max="4545" width="8.5" style="10" customWidth="1"/>
    <col min="4546" max="4546" width="10.25" style="10" customWidth="1"/>
    <col min="4547" max="4547" width="2.375" style="10" customWidth="1"/>
    <col min="4548" max="4548" width="3.25" style="10" customWidth="1"/>
    <col min="4549" max="4549" width="12.875" style="10" customWidth="1"/>
    <col min="4550" max="4550" width="8.5" style="10" customWidth="1"/>
    <col min="4551" max="4551" width="12" style="10" customWidth="1"/>
    <col min="4552" max="4552" width="9.375" style="10" customWidth="1"/>
    <col min="4553" max="4553" width="7.625" style="10" customWidth="1"/>
    <col min="4554" max="4554" width="23.5" style="10" customWidth="1"/>
    <col min="4555" max="4555" width="6.75" style="10" customWidth="1"/>
    <col min="4556" max="4558" width="11.125" style="10" customWidth="1"/>
    <col min="4559" max="4559" width="1.25" style="10" customWidth="1"/>
    <col min="4560" max="4568" width="10" style="10" customWidth="1"/>
    <col min="4569" max="4572" width="11" style="10"/>
    <col min="4573" max="4573" width="11.375" style="10" bestFit="1" customWidth="1"/>
    <col min="4574" max="4798" width="11" style="10"/>
    <col min="4799" max="4799" width="1.25" style="10" customWidth="1"/>
    <col min="4800" max="4800" width="28.625" style="10" customWidth="1"/>
    <col min="4801" max="4801" width="8.5" style="10" customWidth="1"/>
    <col min="4802" max="4802" width="10.25" style="10" customWidth="1"/>
    <col min="4803" max="4803" width="2.375" style="10" customWidth="1"/>
    <col min="4804" max="4804" width="3.25" style="10" customWidth="1"/>
    <col min="4805" max="4805" width="12.875" style="10" customWidth="1"/>
    <col min="4806" max="4806" width="8.5" style="10" customWidth="1"/>
    <col min="4807" max="4807" width="12" style="10" customWidth="1"/>
    <col min="4808" max="4808" width="9.375" style="10" customWidth="1"/>
    <col min="4809" max="4809" width="7.625" style="10" customWidth="1"/>
    <col min="4810" max="4810" width="23.5" style="10" customWidth="1"/>
    <col min="4811" max="4811" width="6.75" style="10" customWidth="1"/>
    <col min="4812" max="4814" width="11.125" style="10" customWidth="1"/>
    <col min="4815" max="4815" width="1.25" style="10" customWidth="1"/>
    <col min="4816" max="4824" width="10" style="10" customWidth="1"/>
    <col min="4825" max="4828" width="11" style="10"/>
    <col min="4829" max="4829" width="11.375" style="10" bestFit="1" customWidth="1"/>
    <col min="4830" max="5054" width="11" style="10"/>
    <col min="5055" max="5055" width="1.25" style="10" customWidth="1"/>
    <col min="5056" max="5056" width="28.625" style="10" customWidth="1"/>
    <col min="5057" max="5057" width="8.5" style="10" customWidth="1"/>
    <col min="5058" max="5058" width="10.25" style="10" customWidth="1"/>
    <col min="5059" max="5059" width="2.375" style="10" customWidth="1"/>
    <col min="5060" max="5060" width="3.25" style="10" customWidth="1"/>
    <col min="5061" max="5061" width="12.875" style="10" customWidth="1"/>
    <col min="5062" max="5062" width="8.5" style="10" customWidth="1"/>
    <col min="5063" max="5063" width="12" style="10" customWidth="1"/>
    <col min="5064" max="5064" width="9.375" style="10" customWidth="1"/>
    <col min="5065" max="5065" width="7.625" style="10" customWidth="1"/>
    <col min="5066" max="5066" width="23.5" style="10" customWidth="1"/>
    <col min="5067" max="5067" width="6.75" style="10" customWidth="1"/>
    <col min="5068" max="5070" width="11.125" style="10" customWidth="1"/>
    <col min="5071" max="5071" width="1.25" style="10" customWidth="1"/>
    <col min="5072" max="5080" width="10" style="10" customWidth="1"/>
    <col min="5081" max="5084" width="11" style="10"/>
    <col min="5085" max="5085" width="11.375" style="10" bestFit="1" customWidth="1"/>
    <col min="5086" max="5310" width="11" style="10"/>
    <col min="5311" max="5311" width="1.25" style="10" customWidth="1"/>
    <col min="5312" max="5312" width="28.625" style="10" customWidth="1"/>
    <col min="5313" max="5313" width="8.5" style="10" customWidth="1"/>
    <col min="5314" max="5314" width="10.25" style="10" customWidth="1"/>
    <col min="5315" max="5315" width="2.375" style="10" customWidth="1"/>
    <col min="5316" max="5316" width="3.25" style="10" customWidth="1"/>
    <col min="5317" max="5317" width="12.875" style="10" customWidth="1"/>
    <col min="5318" max="5318" width="8.5" style="10" customWidth="1"/>
    <col min="5319" max="5319" width="12" style="10" customWidth="1"/>
    <col min="5320" max="5320" width="9.375" style="10" customWidth="1"/>
    <col min="5321" max="5321" width="7.625" style="10" customWidth="1"/>
    <col min="5322" max="5322" width="23.5" style="10" customWidth="1"/>
    <col min="5323" max="5323" width="6.75" style="10" customWidth="1"/>
    <col min="5324" max="5326" width="11.125" style="10" customWidth="1"/>
    <col min="5327" max="5327" width="1.25" style="10" customWidth="1"/>
    <col min="5328" max="5336" width="10" style="10" customWidth="1"/>
    <col min="5337" max="5340" width="11" style="10"/>
    <col min="5341" max="5341" width="11.375" style="10" bestFit="1" customWidth="1"/>
    <col min="5342" max="5566" width="11" style="10"/>
    <col min="5567" max="5567" width="1.25" style="10" customWidth="1"/>
    <col min="5568" max="5568" width="28.625" style="10" customWidth="1"/>
    <col min="5569" max="5569" width="8.5" style="10" customWidth="1"/>
    <col min="5570" max="5570" width="10.25" style="10" customWidth="1"/>
    <col min="5571" max="5571" width="2.375" style="10" customWidth="1"/>
    <col min="5572" max="5572" width="3.25" style="10" customWidth="1"/>
    <col min="5573" max="5573" width="12.875" style="10" customWidth="1"/>
    <col min="5574" max="5574" width="8.5" style="10" customWidth="1"/>
    <col min="5575" max="5575" width="12" style="10" customWidth="1"/>
    <col min="5576" max="5576" width="9.375" style="10" customWidth="1"/>
    <col min="5577" max="5577" width="7.625" style="10" customWidth="1"/>
    <col min="5578" max="5578" width="23.5" style="10" customWidth="1"/>
    <col min="5579" max="5579" width="6.75" style="10" customWidth="1"/>
    <col min="5580" max="5582" width="11.125" style="10" customWidth="1"/>
    <col min="5583" max="5583" width="1.25" style="10" customWidth="1"/>
    <col min="5584" max="5592" width="10" style="10" customWidth="1"/>
    <col min="5593" max="5596" width="11" style="10"/>
    <col min="5597" max="5597" width="11.375" style="10" bestFit="1" customWidth="1"/>
    <col min="5598" max="5822" width="11" style="10"/>
    <col min="5823" max="5823" width="1.25" style="10" customWidth="1"/>
    <col min="5824" max="5824" width="28.625" style="10" customWidth="1"/>
    <col min="5825" max="5825" width="8.5" style="10" customWidth="1"/>
    <col min="5826" max="5826" width="10.25" style="10" customWidth="1"/>
    <col min="5827" max="5827" width="2.375" style="10" customWidth="1"/>
    <col min="5828" max="5828" width="3.25" style="10" customWidth="1"/>
    <col min="5829" max="5829" width="12.875" style="10" customWidth="1"/>
    <col min="5830" max="5830" width="8.5" style="10" customWidth="1"/>
    <col min="5831" max="5831" width="12" style="10" customWidth="1"/>
    <col min="5832" max="5832" width="9.375" style="10" customWidth="1"/>
    <col min="5833" max="5833" width="7.625" style="10" customWidth="1"/>
    <col min="5834" max="5834" width="23.5" style="10" customWidth="1"/>
    <col min="5835" max="5835" width="6.75" style="10" customWidth="1"/>
    <col min="5836" max="5838" width="11.125" style="10" customWidth="1"/>
    <col min="5839" max="5839" width="1.25" style="10" customWidth="1"/>
    <col min="5840" max="5848" width="10" style="10" customWidth="1"/>
    <col min="5849" max="5852" width="11" style="10"/>
    <col min="5853" max="5853" width="11.375" style="10" bestFit="1" customWidth="1"/>
    <col min="5854" max="6078" width="11" style="10"/>
    <col min="6079" max="6079" width="1.25" style="10" customWidth="1"/>
    <col min="6080" max="6080" width="28.625" style="10" customWidth="1"/>
    <col min="6081" max="6081" width="8.5" style="10" customWidth="1"/>
    <col min="6082" max="6082" width="10.25" style="10" customWidth="1"/>
    <col min="6083" max="6083" width="2.375" style="10" customWidth="1"/>
    <col min="6084" max="6084" width="3.25" style="10" customWidth="1"/>
    <col min="6085" max="6085" width="12.875" style="10" customWidth="1"/>
    <col min="6086" max="6086" width="8.5" style="10" customWidth="1"/>
    <col min="6087" max="6087" width="12" style="10" customWidth="1"/>
    <col min="6088" max="6088" width="9.375" style="10" customWidth="1"/>
    <col min="6089" max="6089" width="7.625" style="10" customWidth="1"/>
    <col min="6090" max="6090" width="23.5" style="10" customWidth="1"/>
    <col min="6091" max="6091" width="6.75" style="10" customWidth="1"/>
    <col min="6092" max="6094" width="11.125" style="10" customWidth="1"/>
    <col min="6095" max="6095" width="1.25" style="10" customWidth="1"/>
    <col min="6096" max="6104" width="10" style="10" customWidth="1"/>
    <col min="6105" max="6108" width="11" style="10"/>
    <col min="6109" max="6109" width="11.375" style="10" bestFit="1" customWidth="1"/>
    <col min="6110" max="6334" width="11" style="10"/>
    <col min="6335" max="6335" width="1.25" style="10" customWidth="1"/>
    <col min="6336" max="6336" width="28.625" style="10" customWidth="1"/>
    <col min="6337" max="6337" width="8.5" style="10" customWidth="1"/>
    <col min="6338" max="6338" width="10.25" style="10" customWidth="1"/>
    <col min="6339" max="6339" width="2.375" style="10" customWidth="1"/>
    <col min="6340" max="6340" width="3.25" style="10" customWidth="1"/>
    <col min="6341" max="6341" width="12.875" style="10" customWidth="1"/>
    <col min="6342" max="6342" width="8.5" style="10" customWidth="1"/>
    <col min="6343" max="6343" width="12" style="10" customWidth="1"/>
    <col min="6344" max="6344" width="9.375" style="10" customWidth="1"/>
    <col min="6345" max="6345" width="7.625" style="10" customWidth="1"/>
    <col min="6346" max="6346" width="23.5" style="10" customWidth="1"/>
    <col min="6347" max="6347" width="6.75" style="10" customWidth="1"/>
    <col min="6348" max="6350" width="11.125" style="10" customWidth="1"/>
    <col min="6351" max="6351" width="1.25" style="10" customWidth="1"/>
    <col min="6352" max="6360" width="10" style="10" customWidth="1"/>
    <col min="6361" max="6364" width="11" style="10"/>
    <col min="6365" max="6365" width="11.375" style="10" bestFit="1" customWidth="1"/>
    <col min="6366" max="6590" width="11" style="10"/>
    <col min="6591" max="6591" width="1.25" style="10" customWidth="1"/>
    <col min="6592" max="6592" width="28.625" style="10" customWidth="1"/>
    <col min="6593" max="6593" width="8.5" style="10" customWidth="1"/>
    <col min="6594" max="6594" width="10.25" style="10" customWidth="1"/>
    <col min="6595" max="6595" width="2.375" style="10" customWidth="1"/>
    <col min="6596" max="6596" width="3.25" style="10" customWidth="1"/>
    <col min="6597" max="6597" width="12.875" style="10" customWidth="1"/>
    <col min="6598" max="6598" width="8.5" style="10" customWidth="1"/>
    <col min="6599" max="6599" width="12" style="10" customWidth="1"/>
    <col min="6600" max="6600" width="9.375" style="10" customWidth="1"/>
    <col min="6601" max="6601" width="7.625" style="10" customWidth="1"/>
    <col min="6602" max="6602" width="23.5" style="10" customWidth="1"/>
    <col min="6603" max="6603" width="6.75" style="10" customWidth="1"/>
    <col min="6604" max="6606" width="11.125" style="10" customWidth="1"/>
    <col min="6607" max="6607" width="1.25" style="10" customWidth="1"/>
    <col min="6608" max="6616" width="10" style="10" customWidth="1"/>
    <col min="6617" max="6620" width="11" style="10"/>
    <col min="6621" max="6621" width="11.375" style="10" bestFit="1" customWidth="1"/>
    <col min="6622" max="6846" width="11" style="10"/>
    <col min="6847" max="6847" width="1.25" style="10" customWidth="1"/>
    <col min="6848" max="6848" width="28.625" style="10" customWidth="1"/>
    <col min="6849" max="6849" width="8.5" style="10" customWidth="1"/>
    <col min="6850" max="6850" width="10.25" style="10" customWidth="1"/>
    <col min="6851" max="6851" width="2.375" style="10" customWidth="1"/>
    <col min="6852" max="6852" width="3.25" style="10" customWidth="1"/>
    <col min="6853" max="6853" width="12.875" style="10" customWidth="1"/>
    <col min="6854" max="6854" width="8.5" style="10" customWidth="1"/>
    <col min="6855" max="6855" width="12" style="10" customWidth="1"/>
    <col min="6856" max="6856" width="9.375" style="10" customWidth="1"/>
    <col min="6857" max="6857" width="7.625" style="10" customWidth="1"/>
    <col min="6858" max="6858" width="23.5" style="10" customWidth="1"/>
    <col min="6859" max="6859" width="6.75" style="10" customWidth="1"/>
    <col min="6860" max="6862" width="11.125" style="10" customWidth="1"/>
    <col min="6863" max="6863" width="1.25" style="10" customWidth="1"/>
    <col min="6864" max="6872" width="10" style="10" customWidth="1"/>
    <col min="6873" max="6876" width="11" style="10"/>
    <col min="6877" max="6877" width="11.375" style="10" bestFit="1" customWidth="1"/>
    <col min="6878" max="7102" width="11" style="10"/>
    <col min="7103" max="7103" width="1.25" style="10" customWidth="1"/>
    <col min="7104" max="7104" width="28.625" style="10" customWidth="1"/>
    <col min="7105" max="7105" width="8.5" style="10" customWidth="1"/>
    <col min="7106" max="7106" width="10.25" style="10" customWidth="1"/>
    <col min="7107" max="7107" width="2.375" style="10" customWidth="1"/>
    <col min="7108" max="7108" width="3.25" style="10" customWidth="1"/>
    <col min="7109" max="7109" width="12.875" style="10" customWidth="1"/>
    <col min="7110" max="7110" width="8.5" style="10" customWidth="1"/>
    <col min="7111" max="7111" width="12" style="10" customWidth="1"/>
    <col min="7112" max="7112" width="9.375" style="10" customWidth="1"/>
    <col min="7113" max="7113" width="7.625" style="10" customWidth="1"/>
    <col min="7114" max="7114" width="23.5" style="10" customWidth="1"/>
    <col min="7115" max="7115" width="6.75" style="10" customWidth="1"/>
    <col min="7116" max="7118" width="11.125" style="10" customWidth="1"/>
    <col min="7119" max="7119" width="1.25" style="10" customWidth="1"/>
    <col min="7120" max="7128" width="10" style="10" customWidth="1"/>
    <col min="7129" max="7132" width="11" style="10"/>
    <col min="7133" max="7133" width="11.375" style="10" bestFit="1" customWidth="1"/>
    <col min="7134" max="7358" width="11" style="10"/>
    <col min="7359" max="7359" width="1.25" style="10" customWidth="1"/>
    <col min="7360" max="7360" width="28.625" style="10" customWidth="1"/>
    <col min="7361" max="7361" width="8.5" style="10" customWidth="1"/>
    <col min="7362" max="7362" width="10.25" style="10" customWidth="1"/>
    <col min="7363" max="7363" width="2.375" style="10" customWidth="1"/>
    <col min="7364" max="7364" width="3.25" style="10" customWidth="1"/>
    <col min="7365" max="7365" width="12.875" style="10" customWidth="1"/>
    <col min="7366" max="7366" width="8.5" style="10" customWidth="1"/>
    <col min="7367" max="7367" width="12" style="10" customWidth="1"/>
    <col min="7368" max="7368" width="9.375" style="10" customWidth="1"/>
    <col min="7369" max="7369" width="7.625" style="10" customWidth="1"/>
    <col min="7370" max="7370" width="23.5" style="10" customWidth="1"/>
    <col min="7371" max="7371" width="6.75" style="10" customWidth="1"/>
    <col min="7372" max="7374" width="11.125" style="10" customWidth="1"/>
    <col min="7375" max="7375" width="1.25" style="10" customWidth="1"/>
    <col min="7376" max="7384" width="10" style="10" customWidth="1"/>
    <col min="7385" max="7388" width="11" style="10"/>
    <col min="7389" max="7389" width="11.375" style="10" bestFit="1" customWidth="1"/>
    <col min="7390" max="7614" width="11" style="10"/>
    <col min="7615" max="7615" width="1.25" style="10" customWidth="1"/>
    <col min="7616" max="7616" width="28.625" style="10" customWidth="1"/>
    <col min="7617" max="7617" width="8.5" style="10" customWidth="1"/>
    <col min="7618" max="7618" width="10.25" style="10" customWidth="1"/>
    <col min="7619" max="7619" width="2.375" style="10" customWidth="1"/>
    <col min="7620" max="7620" width="3.25" style="10" customWidth="1"/>
    <col min="7621" max="7621" width="12.875" style="10" customWidth="1"/>
    <col min="7622" max="7622" width="8.5" style="10" customWidth="1"/>
    <col min="7623" max="7623" width="12" style="10" customWidth="1"/>
    <col min="7624" max="7624" width="9.375" style="10" customWidth="1"/>
    <col min="7625" max="7625" width="7.625" style="10" customWidth="1"/>
    <col min="7626" max="7626" width="23.5" style="10" customWidth="1"/>
    <col min="7627" max="7627" width="6.75" style="10" customWidth="1"/>
    <col min="7628" max="7630" width="11.125" style="10" customWidth="1"/>
    <col min="7631" max="7631" width="1.25" style="10" customWidth="1"/>
    <col min="7632" max="7640" width="10" style="10" customWidth="1"/>
    <col min="7641" max="7644" width="11" style="10"/>
    <col min="7645" max="7645" width="11.375" style="10" bestFit="1" customWidth="1"/>
    <col min="7646" max="7870" width="11" style="10"/>
    <col min="7871" max="7871" width="1.25" style="10" customWidth="1"/>
    <col min="7872" max="7872" width="28.625" style="10" customWidth="1"/>
    <col min="7873" max="7873" width="8.5" style="10" customWidth="1"/>
    <col min="7874" max="7874" width="10.25" style="10" customWidth="1"/>
    <col min="7875" max="7875" width="2.375" style="10" customWidth="1"/>
    <col min="7876" max="7876" width="3.25" style="10" customWidth="1"/>
    <col min="7877" max="7877" width="12.875" style="10" customWidth="1"/>
    <col min="7878" max="7878" width="8.5" style="10" customWidth="1"/>
    <col min="7879" max="7879" width="12" style="10" customWidth="1"/>
    <col min="7880" max="7880" width="9.375" style="10" customWidth="1"/>
    <col min="7881" max="7881" width="7.625" style="10" customWidth="1"/>
    <col min="7882" max="7882" width="23.5" style="10" customWidth="1"/>
    <col min="7883" max="7883" width="6.75" style="10" customWidth="1"/>
    <col min="7884" max="7886" width="11.125" style="10" customWidth="1"/>
    <col min="7887" max="7887" width="1.25" style="10" customWidth="1"/>
    <col min="7888" max="7896" width="10" style="10" customWidth="1"/>
    <col min="7897" max="7900" width="11" style="10"/>
    <col min="7901" max="7901" width="11.375" style="10" bestFit="1" customWidth="1"/>
    <col min="7902" max="8126" width="11" style="10"/>
    <col min="8127" max="8127" width="1.25" style="10" customWidth="1"/>
    <col min="8128" max="8128" width="28.625" style="10" customWidth="1"/>
    <col min="8129" max="8129" width="8.5" style="10" customWidth="1"/>
    <col min="8130" max="8130" width="10.25" style="10" customWidth="1"/>
    <col min="8131" max="8131" width="2.375" style="10" customWidth="1"/>
    <col min="8132" max="8132" width="3.25" style="10" customWidth="1"/>
    <col min="8133" max="8133" width="12.875" style="10" customWidth="1"/>
    <col min="8134" max="8134" width="8.5" style="10" customWidth="1"/>
    <col min="8135" max="8135" width="12" style="10" customWidth="1"/>
    <col min="8136" max="8136" width="9.375" style="10" customWidth="1"/>
    <col min="8137" max="8137" width="7.625" style="10" customWidth="1"/>
    <col min="8138" max="8138" width="23.5" style="10" customWidth="1"/>
    <col min="8139" max="8139" width="6.75" style="10" customWidth="1"/>
    <col min="8140" max="8142" width="11.125" style="10" customWidth="1"/>
    <col min="8143" max="8143" width="1.25" style="10" customWidth="1"/>
    <col min="8144" max="8152" width="10" style="10" customWidth="1"/>
    <col min="8153" max="8156" width="11" style="10"/>
    <col min="8157" max="8157" width="11.375" style="10" bestFit="1" customWidth="1"/>
    <col min="8158" max="8382" width="11" style="10"/>
    <col min="8383" max="8383" width="1.25" style="10" customWidth="1"/>
    <col min="8384" max="8384" width="28.625" style="10" customWidth="1"/>
    <col min="8385" max="8385" width="8.5" style="10" customWidth="1"/>
    <col min="8386" max="8386" width="10.25" style="10" customWidth="1"/>
    <col min="8387" max="8387" width="2.375" style="10" customWidth="1"/>
    <col min="8388" max="8388" width="3.25" style="10" customWidth="1"/>
    <col min="8389" max="8389" width="12.875" style="10" customWidth="1"/>
    <col min="8390" max="8390" width="8.5" style="10" customWidth="1"/>
    <col min="8391" max="8391" width="12" style="10" customWidth="1"/>
    <col min="8392" max="8392" width="9.375" style="10" customWidth="1"/>
    <col min="8393" max="8393" width="7.625" style="10" customWidth="1"/>
    <col min="8394" max="8394" width="23.5" style="10" customWidth="1"/>
    <col min="8395" max="8395" width="6.75" style="10" customWidth="1"/>
    <col min="8396" max="8398" width="11.125" style="10" customWidth="1"/>
    <col min="8399" max="8399" width="1.25" style="10" customWidth="1"/>
    <col min="8400" max="8408" width="10" style="10" customWidth="1"/>
    <col min="8409" max="8412" width="11" style="10"/>
    <col min="8413" max="8413" width="11.375" style="10" bestFit="1" customWidth="1"/>
    <col min="8414" max="8638" width="11" style="10"/>
    <col min="8639" max="8639" width="1.25" style="10" customWidth="1"/>
    <col min="8640" max="8640" width="28.625" style="10" customWidth="1"/>
    <col min="8641" max="8641" width="8.5" style="10" customWidth="1"/>
    <col min="8642" max="8642" width="10.25" style="10" customWidth="1"/>
    <col min="8643" max="8643" width="2.375" style="10" customWidth="1"/>
    <col min="8644" max="8644" width="3.25" style="10" customWidth="1"/>
    <col min="8645" max="8645" width="12.875" style="10" customWidth="1"/>
    <col min="8646" max="8646" width="8.5" style="10" customWidth="1"/>
    <col min="8647" max="8647" width="12" style="10" customWidth="1"/>
    <col min="8648" max="8648" width="9.375" style="10" customWidth="1"/>
    <col min="8649" max="8649" width="7.625" style="10" customWidth="1"/>
    <col min="8650" max="8650" width="23.5" style="10" customWidth="1"/>
    <col min="8651" max="8651" width="6.75" style="10" customWidth="1"/>
    <col min="8652" max="8654" width="11.125" style="10" customWidth="1"/>
    <col min="8655" max="8655" width="1.25" style="10" customWidth="1"/>
    <col min="8656" max="8664" width="10" style="10" customWidth="1"/>
    <col min="8665" max="8668" width="11" style="10"/>
    <col min="8669" max="8669" width="11.375" style="10" bestFit="1" customWidth="1"/>
    <col min="8670" max="8894" width="11" style="10"/>
    <col min="8895" max="8895" width="1.25" style="10" customWidth="1"/>
    <col min="8896" max="8896" width="28.625" style="10" customWidth="1"/>
    <col min="8897" max="8897" width="8.5" style="10" customWidth="1"/>
    <col min="8898" max="8898" width="10.25" style="10" customWidth="1"/>
    <col min="8899" max="8899" width="2.375" style="10" customWidth="1"/>
    <col min="8900" max="8900" width="3.25" style="10" customWidth="1"/>
    <col min="8901" max="8901" width="12.875" style="10" customWidth="1"/>
    <col min="8902" max="8902" width="8.5" style="10" customWidth="1"/>
    <col min="8903" max="8903" width="12" style="10" customWidth="1"/>
    <col min="8904" max="8904" width="9.375" style="10" customWidth="1"/>
    <col min="8905" max="8905" width="7.625" style="10" customWidth="1"/>
    <col min="8906" max="8906" width="23.5" style="10" customWidth="1"/>
    <col min="8907" max="8907" width="6.75" style="10" customWidth="1"/>
    <col min="8908" max="8910" width="11.125" style="10" customWidth="1"/>
    <col min="8911" max="8911" width="1.25" style="10" customWidth="1"/>
    <col min="8912" max="8920" width="10" style="10" customWidth="1"/>
    <col min="8921" max="8924" width="11" style="10"/>
    <col min="8925" max="8925" width="11.375" style="10" bestFit="1" customWidth="1"/>
    <col min="8926" max="9150" width="11" style="10"/>
    <col min="9151" max="9151" width="1.25" style="10" customWidth="1"/>
    <col min="9152" max="9152" width="28.625" style="10" customWidth="1"/>
    <col min="9153" max="9153" width="8.5" style="10" customWidth="1"/>
    <col min="9154" max="9154" width="10.25" style="10" customWidth="1"/>
    <col min="9155" max="9155" width="2.375" style="10" customWidth="1"/>
    <col min="9156" max="9156" width="3.25" style="10" customWidth="1"/>
    <col min="9157" max="9157" width="12.875" style="10" customWidth="1"/>
    <col min="9158" max="9158" width="8.5" style="10" customWidth="1"/>
    <col min="9159" max="9159" width="12" style="10" customWidth="1"/>
    <col min="9160" max="9160" width="9.375" style="10" customWidth="1"/>
    <col min="9161" max="9161" width="7.625" style="10" customWidth="1"/>
    <col min="9162" max="9162" width="23.5" style="10" customWidth="1"/>
    <col min="9163" max="9163" width="6.75" style="10" customWidth="1"/>
    <col min="9164" max="9166" width="11.125" style="10" customWidth="1"/>
    <col min="9167" max="9167" width="1.25" style="10" customWidth="1"/>
    <col min="9168" max="9176" width="10" style="10" customWidth="1"/>
    <col min="9177" max="9180" width="11" style="10"/>
    <col min="9181" max="9181" width="11.375" style="10" bestFit="1" customWidth="1"/>
    <col min="9182" max="9406" width="11" style="10"/>
    <col min="9407" max="9407" width="1.25" style="10" customWidth="1"/>
    <col min="9408" max="9408" width="28.625" style="10" customWidth="1"/>
    <col min="9409" max="9409" width="8.5" style="10" customWidth="1"/>
    <col min="9410" max="9410" width="10.25" style="10" customWidth="1"/>
    <col min="9411" max="9411" width="2.375" style="10" customWidth="1"/>
    <col min="9412" max="9412" width="3.25" style="10" customWidth="1"/>
    <col min="9413" max="9413" width="12.875" style="10" customWidth="1"/>
    <col min="9414" max="9414" width="8.5" style="10" customWidth="1"/>
    <col min="9415" max="9415" width="12" style="10" customWidth="1"/>
    <col min="9416" max="9416" width="9.375" style="10" customWidth="1"/>
    <col min="9417" max="9417" width="7.625" style="10" customWidth="1"/>
    <col min="9418" max="9418" width="23.5" style="10" customWidth="1"/>
    <col min="9419" max="9419" width="6.75" style="10" customWidth="1"/>
    <col min="9420" max="9422" width="11.125" style="10" customWidth="1"/>
    <col min="9423" max="9423" width="1.25" style="10" customWidth="1"/>
    <col min="9424" max="9432" width="10" style="10" customWidth="1"/>
    <col min="9433" max="9436" width="11" style="10"/>
    <col min="9437" max="9437" width="11.375" style="10" bestFit="1" customWidth="1"/>
    <col min="9438" max="9662" width="11" style="10"/>
    <col min="9663" max="9663" width="1.25" style="10" customWidth="1"/>
    <col min="9664" max="9664" width="28.625" style="10" customWidth="1"/>
    <col min="9665" max="9665" width="8.5" style="10" customWidth="1"/>
    <col min="9666" max="9666" width="10.25" style="10" customWidth="1"/>
    <col min="9667" max="9667" width="2.375" style="10" customWidth="1"/>
    <col min="9668" max="9668" width="3.25" style="10" customWidth="1"/>
    <col min="9669" max="9669" width="12.875" style="10" customWidth="1"/>
    <col min="9670" max="9670" width="8.5" style="10" customWidth="1"/>
    <col min="9671" max="9671" width="12" style="10" customWidth="1"/>
    <col min="9672" max="9672" width="9.375" style="10" customWidth="1"/>
    <col min="9673" max="9673" width="7.625" style="10" customWidth="1"/>
    <col min="9674" max="9674" width="23.5" style="10" customWidth="1"/>
    <col min="9675" max="9675" width="6.75" style="10" customWidth="1"/>
    <col min="9676" max="9678" width="11.125" style="10" customWidth="1"/>
    <col min="9679" max="9679" width="1.25" style="10" customWidth="1"/>
    <col min="9680" max="9688" width="10" style="10" customWidth="1"/>
    <col min="9689" max="9692" width="11" style="10"/>
    <col min="9693" max="9693" width="11.375" style="10" bestFit="1" customWidth="1"/>
    <col min="9694" max="9918" width="11" style="10"/>
    <col min="9919" max="9919" width="1.25" style="10" customWidth="1"/>
    <col min="9920" max="9920" width="28.625" style="10" customWidth="1"/>
    <col min="9921" max="9921" width="8.5" style="10" customWidth="1"/>
    <col min="9922" max="9922" width="10.25" style="10" customWidth="1"/>
    <col min="9923" max="9923" width="2.375" style="10" customWidth="1"/>
    <col min="9924" max="9924" width="3.25" style="10" customWidth="1"/>
    <col min="9925" max="9925" width="12.875" style="10" customWidth="1"/>
    <col min="9926" max="9926" width="8.5" style="10" customWidth="1"/>
    <col min="9927" max="9927" width="12" style="10" customWidth="1"/>
    <col min="9928" max="9928" width="9.375" style="10" customWidth="1"/>
    <col min="9929" max="9929" width="7.625" style="10" customWidth="1"/>
    <col min="9930" max="9930" width="23.5" style="10" customWidth="1"/>
    <col min="9931" max="9931" width="6.75" style="10" customWidth="1"/>
    <col min="9932" max="9934" width="11.125" style="10" customWidth="1"/>
    <col min="9935" max="9935" width="1.25" style="10" customWidth="1"/>
    <col min="9936" max="9944" width="10" style="10" customWidth="1"/>
    <col min="9945" max="9948" width="11" style="10"/>
    <col min="9949" max="9949" width="11.375" style="10" bestFit="1" customWidth="1"/>
    <col min="9950" max="10174" width="11" style="10"/>
    <col min="10175" max="10175" width="1.25" style="10" customWidth="1"/>
    <col min="10176" max="10176" width="28.625" style="10" customWidth="1"/>
    <col min="10177" max="10177" width="8.5" style="10" customWidth="1"/>
    <col min="10178" max="10178" width="10.25" style="10" customWidth="1"/>
    <col min="10179" max="10179" width="2.375" style="10" customWidth="1"/>
    <col min="10180" max="10180" width="3.25" style="10" customWidth="1"/>
    <col min="10181" max="10181" width="12.875" style="10" customWidth="1"/>
    <col min="10182" max="10182" width="8.5" style="10" customWidth="1"/>
    <col min="10183" max="10183" width="12" style="10" customWidth="1"/>
    <col min="10184" max="10184" width="9.375" style="10" customWidth="1"/>
    <col min="10185" max="10185" width="7.625" style="10" customWidth="1"/>
    <col min="10186" max="10186" width="23.5" style="10" customWidth="1"/>
    <col min="10187" max="10187" width="6.75" style="10" customWidth="1"/>
    <col min="10188" max="10190" width="11.125" style="10" customWidth="1"/>
    <col min="10191" max="10191" width="1.25" style="10" customWidth="1"/>
    <col min="10192" max="10200" width="10" style="10" customWidth="1"/>
    <col min="10201" max="10204" width="11" style="10"/>
    <col min="10205" max="10205" width="11.375" style="10" bestFit="1" customWidth="1"/>
    <col min="10206" max="10430" width="11" style="10"/>
    <col min="10431" max="10431" width="1.25" style="10" customWidth="1"/>
    <col min="10432" max="10432" width="28.625" style="10" customWidth="1"/>
    <col min="10433" max="10433" width="8.5" style="10" customWidth="1"/>
    <col min="10434" max="10434" width="10.25" style="10" customWidth="1"/>
    <col min="10435" max="10435" width="2.375" style="10" customWidth="1"/>
    <col min="10436" max="10436" width="3.25" style="10" customWidth="1"/>
    <col min="10437" max="10437" width="12.875" style="10" customWidth="1"/>
    <col min="10438" max="10438" width="8.5" style="10" customWidth="1"/>
    <col min="10439" max="10439" width="12" style="10" customWidth="1"/>
    <col min="10440" max="10440" width="9.375" style="10" customWidth="1"/>
    <col min="10441" max="10441" width="7.625" style="10" customWidth="1"/>
    <col min="10442" max="10442" width="23.5" style="10" customWidth="1"/>
    <col min="10443" max="10443" width="6.75" style="10" customWidth="1"/>
    <col min="10444" max="10446" width="11.125" style="10" customWidth="1"/>
    <col min="10447" max="10447" width="1.25" style="10" customWidth="1"/>
    <col min="10448" max="10456" width="10" style="10" customWidth="1"/>
    <col min="10457" max="10460" width="11" style="10"/>
    <col min="10461" max="10461" width="11.375" style="10" bestFit="1" customWidth="1"/>
    <col min="10462" max="10686" width="11" style="10"/>
    <col min="10687" max="10687" width="1.25" style="10" customWidth="1"/>
    <col min="10688" max="10688" width="28.625" style="10" customWidth="1"/>
    <col min="10689" max="10689" width="8.5" style="10" customWidth="1"/>
    <col min="10690" max="10690" width="10.25" style="10" customWidth="1"/>
    <col min="10691" max="10691" width="2.375" style="10" customWidth="1"/>
    <col min="10692" max="10692" width="3.25" style="10" customWidth="1"/>
    <col min="10693" max="10693" width="12.875" style="10" customWidth="1"/>
    <col min="10694" max="10694" width="8.5" style="10" customWidth="1"/>
    <col min="10695" max="10695" width="12" style="10" customWidth="1"/>
    <col min="10696" max="10696" width="9.375" style="10" customWidth="1"/>
    <col min="10697" max="10697" width="7.625" style="10" customWidth="1"/>
    <col min="10698" max="10698" width="23.5" style="10" customWidth="1"/>
    <col min="10699" max="10699" width="6.75" style="10" customWidth="1"/>
    <col min="10700" max="10702" width="11.125" style="10" customWidth="1"/>
    <col min="10703" max="10703" width="1.25" style="10" customWidth="1"/>
    <col min="10704" max="10712" width="10" style="10" customWidth="1"/>
    <col min="10713" max="10716" width="11" style="10"/>
    <col min="10717" max="10717" width="11.375" style="10" bestFit="1" customWidth="1"/>
    <col min="10718" max="10942" width="11" style="10"/>
    <col min="10943" max="10943" width="1.25" style="10" customWidth="1"/>
    <col min="10944" max="10944" width="28.625" style="10" customWidth="1"/>
    <col min="10945" max="10945" width="8.5" style="10" customWidth="1"/>
    <col min="10946" max="10946" width="10.25" style="10" customWidth="1"/>
    <col min="10947" max="10947" width="2.375" style="10" customWidth="1"/>
    <col min="10948" max="10948" width="3.25" style="10" customWidth="1"/>
    <col min="10949" max="10949" width="12.875" style="10" customWidth="1"/>
    <col min="10950" max="10950" width="8.5" style="10" customWidth="1"/>
    <col min="10951" max="10951" width="12" style="10" customWidth="1"/>
    <col min="10952" max="10952" width="9.375" style="10" customWidth="1"/>
    <col min="10953" max="10953" width="7.625" style="10" customWidth="1"/>
    <col min="10954" max="10954" width="23.5" style="10" customWidth="1"/>
    <col min="10955" max="10955" width="6.75" style="10" customWidth="1"/>
    <col min="10956" max="10958" width="11.125" style="10" customWidth="1"/>
    <col min="10959" max="10959" width="1.25" style="10" customWidth="1"/>
    <col min="10960" max="10968" width="10" style="10" customWidth="1"/>
    <col min="10969" max="10972" width="11" style="10"/>
    <col min="10973" max="10973" width="11.375" style="10" bestFit="1" customWidth="1"/>
    <col min="10974" max="11198" width="11" style="10"/>
    <col min="11199" max="11199" width="1.25" style="10" customWidth="1"/>
    <col min="11200" max="11200" width="28.625" style="10" customWidth="1"/>
    <col min="11201" max="11201" width="8.5" style="10" customWidth="1"/>
    <col min="11202" max="11202" width="10.25" style="10" customWidth="1"/>
    <col min="11203" max="11203" width="2.375" style="10" customWidth="1"/>
    <col min="11204" max="11204" width="3.25" style="10" customWidth="1"/>
    <col min="11205" max="11205" width="12.875" style="10" customWidth="1"/>
    <col min="11206" max="11206" width="8.5" style="10" customWidth="1"/>
    <col min="11207" max="11207" width="12" style="10" customWidth="1"/>
    <col min="11208" max="11208" width="9.375" style="10" customWidth="1"/>
    <col min="11209" max="11209" width="7.625" style="10" customWidth="1"/>
    <col min="11210" max="11210" width="23.5" style="10" customWidth="1"/>
    <col min="11211" max="11211" width="6.75" style="10" customWidth="1"/>
    <col min="11212" max="11214" width="11.125" style="10" customWidth="1"/>
    <col min="11215" max="11215" width="1.25" style="10" customWidth="1"/>
    <col min="11216" max="11224" width="10" style="10" customWidth="1"/>
    <col min="11225" max="11228" width="11" style="10"/>
    <col min="11229" max="11229" width="11.375" style="10" bestFit="1" customWidth="1"/>
    <col min="11230" max="11454" width="11" style="10"/>
    <col min="11455" max="11455" width="1.25" style="10" customWidth="1"/>
    <col min="11456" max="11456" width="28.625" style="10" customWidth="1"/>
    <col min="11457" max="11457" width="8.5" style="10" customWidth="1"/>
    <col min="11458" max="11458" width="10.25" style="10" customWidth="1"/>
    <col min="11459" max="11459" width="2.375" style="10" customWidth="1"/>
    <col min="11460" max="11460" width="3.25" style="10" customWidth="1"/>
    <col min="11461" max="11461" width="12.875" style="10" customWidth="1"/>
    <col min="11462" max="11462" width="8.5" style="10" customWidth="1"/>
    <col min="11463" max="11463" width="12" style="10" customWidth="1"/>
    <col min="11464" max="11464" width="9.375" style="10" customWidth="1"/>
    <col min="11465" max="11465" width="7.625" style="10" customWidth="1"/>
    <col min="11466" max="11466" width="23.5" style="10" customWidth="1"/>
    <col min="11467" max="11467" width="6.75" style="10" customWidth="1"/>
    <col min="11468" max="11470" width="11.125" style="10" customWidth="1"/>
    <col min="11471" max="11471" width="1.25" style="10" customWidth="1"/>
    <col min="11472" max="11480" width="10" style="10" customWidth="1"/>
    <col min="11481" max="11484" width="11" style="10"/>
    <col min="11485" max="11485" width="11.375" style="10" bestFit="1" customWidth="1"/>
    <col min="11486" max="11710" width="11" style="10"/>
    <col min="11711" max="11711" width="1.25" style="10" customWidth="1"/>
    <col min="11712" max="11712" width="28.625" style="10" customWidth="1"/>
    <col min="11713" max="11713" width="8.5" style="10" customWidth="1"/>
    <col min="11714" max="11714" width="10.25" style="10" customWidth="1"/>
    <col min="11715" max="11715" width="2.375" style="10" customWidth="1"/>
    <col min="11716" max="11716" width="3.25" style="10" customWidth="1"/>
    <col min="11717" max="11717" width="12.875" style="10" customWidth="1"/>
    <col min="11718" max="11718" width="8.5" style="10" customWidth="1"/>
    <col min="11719" max="11719" width="12" style="10" customWidth="1"/>
    <col min="11720" max="11720" width="9.375" style="10" customWidth="1"/>
    <col min="11721" max="11721" width="7.625" style="10" customWidth="1"/>
    <col min="11722" max="11722" width="23.5" style="10" customWidth="1"/>
    <col min="11723" max="11723" width="6.75" style="10" customWidth="1"/>
    <col min="11724" max="11726" width="11.125" style="10" customWidth="1"/>
    <col min="11727" max="11727" width="1.25" style="10" customWidth="1"/>
    <col min="11728" max="11736" width="10" style="10" customWidth="1"/>
    <col min="11737" max="11740" width="11" style="10"/>
    <col min="11741" max="11741" width="11.375" style="10" bestFit="1" customWidth="1"/>
    <col min="11742" max="11966" width="11" style="10"/>
    <col min="11967" max="11967" width="1.25" style="10" customWidth="1"/>
    <col min="11968" max="11968" width="28.625" style="10" customWidth="1"/>
    <col min="11969" max="11969" width="8.5" style="10" customWidth="1"/>
    <col min="11970" max="11970" width="10.25" style="10" customWidth="1"/>
    <col min="11971" max="11971" width="2.375" style="10" customWidth="1"/>
    <col min="11972" max="11972" width="3.25" style="10" customWidth="1"/>
    <col min="11973" max="11973" width="12.875" style="10" customWidth="1"/>
    <col min="11974" max="11974" width="8.5" style="10" customWidth="1"/>
    <col min="11975" max="11975" width="12" style="10" customWidth="1"/>
    <col min="11976" max="11976" width="9.375" style="10" customWidth="1"/>
    <col min="11977" max="11977" width="7.625" style="10" customWidth="1"/>
    <col min="11978" max="11978" width="23.5" style="10" customWidth="1"/>
    <col min="11979" max="11979" width="6.75" style="10" customWidth="1"/>
    <col min="11980" max="11982" width="11.125" style="10" customWidth="1"/>
    <col min="11983" max="11983" width="1.25" style="10" customWidth="1"/>
    <col min="11984" max="11992" width="10" style="10" customWidth="1"/>
    <col min="11993" max="11996" width="11" style="10"/>
    <col min="11997" max="11997" width="11.375" style="10" bestFit="1" customWidth="1"/>
    <col min="11998" max="12222" width="11" style="10"/>
    <col min="12223" max="12223" width="1.25" style="10" customWidth="1"/>
    <col min="12224" max="12224" width="28.625" style="10" customWidth="1"/>
    <col min="12225" max="12225" width="8.5" style="10" customWidth="1"/>
    <col min="12226" max="12226" width="10.25" style="10" customWidth="1"/>
    <col min="12227" max="12227" width="2.375" style="10" customWidth="1"/>
    <col min="12228" max="12228" width="3.25" style="10" customWidth="1"/>
    <col min="12229" max="12229" width="12.875" style="10" customWidth="1"/>
    <col min="12230" max="12230" width="8.5" style="10" customWidth="1"/>
    <col min="12231" max="12231" width="12" style="10" customWidth="1"/>
    <col min="12232" max="12232" width="9.375" style="10" customWidth="1"/>
    <col min="12233" max="12233" width="7.625" style="10" customWidth="1"/>
    <col min="12234" max="12234" width="23.5" style="10" customWidth="1"/>
    <col min="12235" max="12235" width="6.75" style="10" customWidth="1"/>
    <col min="12236" max="12238" width="11.125" style="10" customWidth="1"/>
    <col min="12239" max="12239" width="1.25" style="10" customWidth="1"/>
    <col min="12240" max="12248" width="10" style="10" customWidth="1"/>
    <col min="12249" max="12252" width="11" style="10"/>
    <col min="12253" max="12253" width="11.375" style="10" bestFit="1" customWidth="1"/>
    <col min="12254" max="12478" width="11" style="10"/>
    <col min="12479" max="12479" width="1.25" style="10" customWidth="1"/>
    <col min="12480" max="12480" width="28.625" style="10" customWidth="1"/>
    <col min="12481" max="12481" width="8.5" style="10" customWidth="1"/>
    <col min="12482" max="12482" width="10.25" style="10" customWidth="1"/>
    <col min="12483" max="12483" width="2.375" style="10" customWidth="1"/>
    <col min="12484" max="12484" width="3.25" style="10" customWidth="1"/>
    <col min="12485" max="12485" width="12.875" style="10" customWidth="1"/>
    <col min="12486" max="12486" width="8.5" style="10" customWidth="1"/>
    <col min="12487" max="12487" width="12" style="10" customWidth="1"/>
    <col min="12488" max="12488" width="9.375" style="10" customWidth="1"/>
    <col min="12489" max="12489" width="7.625" style="10" customWidth="1"/>
    <col min="12490" max="12490" width="23.5" style="10" customWidth="1"/>
    <col min="12491" max="12491" width="6.75" style="10" customWidth="1"/>
    <col min="12492" max="12494" width="11.125" style="10" customWidth="1"/>
    <col min="12495" max="12495" width="1.25" style="10" customWidth="1"/>
    <col min="12496" max="12504" width="10" style="10" customWidth="1"/>
    <col min="12505" max="12508" width="11" style="10"/>
    <col min="12509" max="12509" width="11.375" style="10" bestFit="1" customWidth="1"/>
    <col min="12510" max="12734" width="11" style="10"/>
    <col min="12735" max="12735" width="1.25" style="10" customWidth="1"/>
    <col min="12736" max="12736" width="28.625" style="10" customWidth="1"/>
    <col min="12737" max="12737" width="8.5" style="10" customWidth="1"/>
    <col min="12738" max="12738" width="10.25" style="10" customWidth="1"/>
    <col min="12739" max="12739" width="2.375" style="10" customWidth="1"/>
    <col min="12740" max="12740" width="3.25" style="10" customWidth="1"/>
    <col min="12741" max="12741" width="12.875" style="10" customWidth="1"/>
    <col min="12742" max="12742" width="8.5" style="10" customWidth="1"/>
    <col min="12743" max="12743" width="12" style="10" customWidth="1"/>
    <col min="12744" max="12744" width="9.375" style="10" customWidth="1"/>
    <col min="12745" max="12745" width="7.625" style="10" customWidth="1"/>
    <col min="12746" max="12746" width="23.5" style="10" customWidth="1"/>
    <col min="12747" max="12747" width="6.75" style="10" customWidth="1"/>
    <col min="12748" max="12750" width="11.125" style="10" customWidth="1"/>
    <col min="12751" max="12751" width="1.25" style="10" customWidth="1"/>
    <col min="12752" max="12760" width="10" style="10" customWidth="1"/>
    <col min="12761" max="12764" width="11" style="10"/>
    <col min="12765" max="12765" width="11.375" style="10" bestFit="1" customWidth="1"/>
    <col min="12766" max="12990" width="11" style="10"/>
    <col min="12991" max="12991" width="1.25" style="10" customWidth="1"/>
    <col min="12992" max="12992" width="28.625" style="10" customWidth="1"/>
    <col min="12993" max="12993" width="8.5" style="10" customWidth="1"/>
    <col min="12994" max="12994" width="10.25" style="10" customWidth="1"/>
    <col min="12995" max="12995" width="2.375" style="10" customWidth="1"/>
    <col min="12996" max="12996" width="3.25" style="10" customWidth="1"/>
    <col min="12997" max="12997" width="12.875" style="10" customWidth="1"/>
    <col min="12998" max="12998" width="8.5" style="10" customWidth="1"/>
    <col min="12999" max="12999" width="12" style="10" customWidth="1"/>
    <col min="13000" max="13000" width="9.375" style="10" customWidth="1"/>
    <col min="13001" max="13001" width="7.625" style="10" customWidth="1"/>
    <col min="13002" max="13002" width="23.5" style="10" customWidth="1"/>
    <col min="13003" max="13003" width="6.75" style="10" customWidth="1"/>
    <col min="13004" max="13006" width="11.125" style="10" customWidth="1"/>
    <col min="13007" max="13007" width="1.25" style="10" customWidth="1"/>
    <col min="13008" max="13016" width="10" style="10" customWidth="1"/>
    <col min="13017" max="13020" width="11" style="10"/>
    <col min="13021" max="13021" width="11.375" style="10" bestFit="1" customWidth="1"/>
    <col min="13022" max="13246" width="11" style="10"/>
    <col min="13247" max="13247" width="1.25" style="10" customWidth="1"/>
    <col min="13248" max="13248" width="28.625" style="10" customWidth="1"/>
    <col min="13249" max="13249" width="8.5" style="10" customWidth="1"/>
    <col min="13250" max="13250" width="10.25" style="10" customWidth="1"/>
    <col min="13251" max="13251" width="2.375" style="10" customWidth="1"/>
    <col min="13252" max="13252" width="3.25" style="10" customWidth="1"/>
    <col min="13253" max="13253" width="12.875" style="10" customWidth="1"/>
    <col min="13254" max="13254" width="8.5" style="10" customWidth="1"/>
    <col min="13255" max="13255" width="12" style="10" customWidth="1"/>
    <col min="13256" max="13256" width="9.375" style="10" customWidth="1"/>
    <col min="13257" max="13257" width="7.625" style="10" customWidth="1"/>
    <col min="13258" max="13258" width="23.5" style="10" customWidth="1"/>
    <col min="13259" max="13259" width="6.75" style="10" customWidth="1"/>
    <col min="13260" max="13262" width="11.125" style="10" customWidth="1"/>
    <col min="13263" max="13263" width="1.25" style="10" customWidth="1"/>
    <col min="13264" max="13272" width="10" style="10" customWidth="1"/>
    <col min="13273" max="13276" width="11" style="10"/>
    <col min="13277" max="13277" width="11.375" style="10" bestFit="1" customWidth="1"/>
    <col min="13278" max="13502" width="11" style="10"/>
    <col min="13503" max="13503" width="1.25" style="10" customWidth="1"/>
    <col min="13504" max="13504" width="28.625" style="10" customWidth="1"/>
    <col min="13505" max="13505" width="8.5" style="10" customWidth="1"/>
    <col min="13506" max="13506" width="10.25" style="10" customWidth="1"/>
    <col min="13507" max="13507" width="2.375" style="10" customWidth="1"/>
    <col min="13508" max="13508" width="3.25" style="10" customWidth="1"/>
    <col min="13509" max="13509" width="12.875" style="10" customWidth="1"/>
    <col min="13510" max="13510" width="8.5" style="10" customWidth="1"/>
    <col min="13511" max="13511" width="12" style="10" customWidth="1"/>
    <col min="13512" max="13512" width="9.375" style="10" customWidth="1"/>
    <col min="13513" max="13513" width="7.625" style="10" customWidth="1"/>
    <col min="13514" max="13514" width="23.5" style="10" customWidth="1"/>
    <col min="13515" max="13515" width="6.75" style="10" customWidth="1"/>
    <col min="13516" max="13518" width="11.125" style="10" customWidth="1"/>
    <col min="13519" max="13519" width="1.25" style="10" customWidth="1"/>
    <col min="13520" max="13528" width="10" style="10" customWidth="1"/>
    <col min="13529" max="13532" width="11" style="10"/>
    <col min="13533" max="13533" width="11.375" style="10" bestFit="1" customWidth="1"/>
    <col min="13534" max="13758" width="11" style="10"/>
    <col min="13759" max="13759" width="1.25" style="10" customWidth="1"/>
    <col min="13760" max="13760" width="28.625" style="10" customWidth="1"/>
    <col min="13761" max="13761" width="8.5" style="10" customWidth="1"/>
    <col min="13762" max="13762" width="10.25" style="10" customWidth="1"/>
    <col min="13763" max="13763" width="2.375" style="10" customWidth="1"/>
    <col min="13764" max="13764" width="3.25" style="10" customWidth="1"/>
    <col min="13765" max="13765" width="12.875" style="10" customWidth="1"/>
    <col min="13766" max="13766" width="8.5" style="10" customWidth="1"/>
    <col min="13767" max="13767" width="12" style="10" customWidth="1"/>
    <col min="13768" max="13768" width="9.375" style="10" customWidth="1"/>
    <col min="13769" max="13769" width="7.625" style="10" customWidth="1"/>
    <col min="13770" max="13770" width="23.5" style="10" customWidth="1"/>
    <col min="13771" max="13771" width="6.75" style="10" customWidth="1"/>
    <col min="13772" max="13774" width="11.125" style="10" customWidth="1"/>
    <col min="13775" max="13775" width="1.25" style="10" customWidth="1"/>
    <col min="13776" max="13784" width="10" style="10" customWidth="1"/>
    <col min="13785" max="13788" width="11" style="10"/>
    <col min="13789" max="13789" width="11.375" style="10" bestFit="1" customWidth="1"/>
    <col min="13790" max="14014" width="11" style="10"/>
    <col min="14015" max="14015" width="1.25" style="10" customWidth="1"/>
    <col min="14016" max="14016" width="28.625" style="10" customWidth="1"/>
    <col min="14017" max="14017" width="8.5" style="10" customWidth="1"/>
    <col min="14018" max="14018" width="10.25" style="10" customWidth="1"/>
    <col min="14019" max="14019" width="2.375" style="10" customWidth="1"/>
    <col min="14020" max="14020" width="3.25" style="10" customWidth="1"/>
    <col min="14021" max="14021" width="12.875" style="10" customWidth="1"/>
    <col min="14022" max="14022" width="8.5" style="10" customWidth="1"/>
    <col min="14023" max="14023" width="12" style="10" customWidth="1"/>
    <col min="14024" max="14024" width="9.375" style="10" customWidth="1"/>
    <col min="14025" max="14025" width="7.625" style="10" customWidth="1"/>
    <col min="14026" max="14026" width="23.5" style="10" customWidth="1"/>
    <col min="14027" max="14027" width="6.75" style="10" customWidth="1"/>
    <col min="14028" max="14030" width="11.125" style="10" customWidth="1"/>
    <col min="14031" max="14031" width="1.25" style="10" customWidth="1"/>
    <col min="14032" max="14040" width="10" style="10" customWidth="1"/>
    <col min="14041" max="14044" width="11" style="10"/>
    <col min="14045" max="14045" width="11.375" style="10" bestFit="1" customWidth="1"/>
    <col min="14046" max="14270" width="11" style="10"/>
    <col min="14271" max="14271" width="1.25" style="10" customWidth="1"/>
    <col min="14272" max="14272" width="28.625" style="10" customWidth="1"/>
    <col min="14273" max="14273" width="8.5" style="10" customWidth="1"/>
    <col min="14274" max="14274" width="10.25" style="10" customWidth="1"/>
    <col min="14275" max="14275" width="2.375" style="10" customWidth="1"/>
    <col min="14276" max="14276" width="3.25" style="10" customWidth="1"/>
    <col min="14277" max="14277" width="12.875" style="10" customWidth="1"/>
    <col min="14278" max="14278" width="8.5" style="10" customWidth="1"/>
    <col min="14279" max="14279" width="12" style="10" customWidth="1"/>
    <col min="14280" max="14280" width="9.375" style="10" customWidth="1"/>
    <col min="14281" max="14281" width="7.625" style="10" customWidth="1"/>
    <col min="14282" max="14282" width="23.5" style="10" customWidth="1"/>
    <col min="14283" max="14283" width="6.75" style="10" customWidth="1"/>
    <col min="14284" max="14286" width="11.125" style="10" customWidth="1"/>
    <col min="14287" max="14287" width="1.25" style="10" customWidth="1"/>
    <col min="14288" max="14296" width="10" style="10" customWidth="1"/>
    <col min="14297" max="14300" width="11" style="10"/>
    <col min="14301" max="14301" width="11.375" style="10" bestFit="1" customWidth="1"/>
    <col min="14302" max="14526" width="11" style="10"/>
    <col min="14527" max="14527" width="1.25" style="10" customWidth="1"/>
    <col min="14528" max="14528" width="28.625" style="10" customWidth="1"/>
    <col min="14529" max="14529" width="8.5" style="10" customWidth="1"/>
    <col min="14530" max="14530" width="10.25" style="10" customWidth="1"/>
    <col min="14531" max="14531" width="2.375" style="10" customWidth="1"/>
    <col min="14532" max="14532" width="3.25" style="10" customWidth="1"/>
    <col min="14533" max="14533" width="12.875" style="10" customWidth="1"/>
    <col min="14534" max="14534" width="8.5" style="10" customWidth="1"/>
    <col min="14535" max="14535" width="12" style="10" customWidth="1"/>
    <col min="14536" max="14536" width="9.375" style="10" customWidth="1"/>
    <col min="14537" max="14537" width="7.625" style="10" customWidth="1"/>
    <col min="14538" max="14538" width="23.5" style="10" customWidth="1"/>
    <col min="14539" max="14539" width="6.75" style="10" customWidth="1"/>
    <col min="14540" max="14542" width="11.125" style="10" customWidth="1"/>
    <col min="14543" max="14543" width="1.25" style="10" customWidth="1"/>
    <col min="14544" max="14552" width="10" style="10" customWidth="1"/>
    <col min="14553" max="14556" width="11" style="10"/>
    <col min="14557" max="14557" width="11.375" style="10" bestFit="1" customWidth="1"/>
    <col min="14558" max="14782" width="11" style="10"/>
    <col min="14783" max="14783" width="1.25" style="10" customWidth="1"/>
    <col min="14784" max="14784" width="28.625" style="10" customWidth="1"/>
    <col min="14785" max="14785" width="8.5" style="10" customWidth="1"/>
    <col min="14786" max="14786" width="10.25" style="10" customWidth="1"/>
    <col min="14787" max="14787" width="2.375" style="10" customWidth="1"/>
    <col min="14788" max="14788" width="3.25" style="10" customWidth="1"/>
    <col min="14789" max="14789" width="12.875" style="10" customWidth="1"/>
    <col min="14790" max="14790" width="8.5" style="10" customWidth="1"/>
    <col min="14791" max="14791" width="12" style="10" customWidth="1"/>
    <col min="14792" max="14792" width="9.375" style="10" customWidth="1"/>
    <col min="14793" max="14793" width="7.625" style="10" customWidth="1"/>
    <col min="14794" max="14794" width="23.5" style="10" customWidth="1"/>
    <col min="14795" max="14795" width="6.75" style="10" customWidth="1"/>
    <col min="14796" max="14798" width="11.125" style="10" customWidth="1"/>
    <col min="14799" max="14799" width="1.25" style="10" customWidth="1"/>
    <col min="14800" max="14808" width="10" style="10" customWidth="1"/>
    <col min="14809" max="14812" width="11" style="10"/>
    <col min="14813" max="14813" width="11.375" style="10" bestFit="1" customWidth="1"/>
    <col min="14814" max="15038" width="11" style="10"/>
    <col min="15039" max="15039" width="1.25" style="10" customWidth="1"/>
    <col min="15040" max="15040" width="28.625" style="10" customWidth="1"/>
    <col min="15041" max="15041" width="8.5" style="10" customWidth="1"/>
    <col min="15042" max="15042" width="10.25" style="10" customWidth="1"/>
    <col min="15043" max="15043" width="2.375" style="10" customWidth="1"/>
    <col min="15044" max="15044" width="3.25" style="10" customWidth="1"/>
    <col min="15045" max="15045" width="12.875" style="10" customWidth="1"/>
    <col min="15046" max="15046" width="8.5" style="10" customWidth="1"/>
    <col min="15047" max="15047" width="12" style="10" customWidth="1"/>
    <col min="15048" max="15048" width="9.375" style="10" customWidth="1"/>
    <col min="15049" max="15049" width="7.625" style="10" customWidth="1"/>
    <col min="15050" max="15050" width="23.5" style="10" customWidth="1"/>
    <col min="15051" max="15051" width="6.75" style="10" customWidth="1"/>
    <col min="15052" max="15054" width="11.125" style="10" customWidth="1"/>
    <col min="15055" max="15055" width="1.25" style="10" customWidth="1"/>
    <col min="15056" max="15064" width="10" style="10" customWidth="1"/>
    <col min="15065" max="15068" width="11" style="10"/>
    <col min="15069" max="15069" width="11.375" style="10" bestFit="1" customWidth="1"/>
    <col min="15070" max="15294" width="11" style="10"/>
    <col min="15295" max="15295" width="1.25" style="10" customWidth="1"/>
    <col min="15296" max="15296" width="28.625" style="10" customWidth="1"/>
    <col min="15297" max="15297" width="8.5" style="10" customWidth="1"/>
    <col min="15298" max="15298" width="10.25" style="10" customWidth="1"/>
    <col min="15299" max="15299" width="2.375" style="10" customWidth="1"/>
    <col min="15300" max="15300" width="3.25" style="10" customWidth="1"/>
    <col min="15301" max="15301" width="12.875" style="10" customWidth="1"/>
    <col min="15302" max="15302" width="8.5" style="10" customWidth="1"/>
    <col min="15303" max="15303" width="12" style="10" customWidth="1"/>
    <col min="15304" max="15304" width="9.375" style="10" customWidth="1"/>
    <col min="15305" max="15305" width="7.625" style="10" customWidth="1"/>
    <col min="15306" max="15306" width="23.5" style="10" customWidth="1"/>
    <col min="15307" max="15307" width="6.75" style="10" customWidth="1"/>
    <col min="15308" max="15310" width="11.125" style="10" customWidth="1"/>
    <col min="15311" max="15311" width="1.25" style="10" customWidth="1"/>
    <col min="15312" max="15320" width="10" style="10" customWidth="1"/>
    <col min="15321" max="15324" width="11" style="10"/>
    <col min="15325" max="15325" width="11.375" style="10" bestFit="1" customWidth="1"/>
    <col min="15326" max="15550" width="11" style="10"/>
    <col min="15551" max="15551" width="1.25" style="10" customWidth="1"/>
    <col min="15552" max="15552" width="28.625" style="10" customWidth="1"/>
    <col min="15553" max="15553" width="8.5" style="10" customWidth="1"/>
    <col min="15554" max="15554" width="10.25" style="10" customWidth="1"/>
    <col min="15555" max="15555" width="2.375" style="10" customWidth="1"/>
    <col min="15556" max="15556" width="3.25" style="10" customWidth="1"/>
    <col min="15557" max="15557" width="12.875" style="10" customWidth="1"/>
    <col min="15558" max="15558" width="8.5" style="10" customWidth="1"/>
    <col min="15559" max="15559" width="12" style="10" customWidth="1"/>
    <col min="15560" max="15560" width="9.375" style="10" customWidth="1"/>
    <col min="15561" max="15561" width="7.625" style="10" customWidth="1"/>
    <col min="15562" max="15562" width="23.5" style="10" customWidth="1"/>
    <col min="15563" max="15563" width="6.75" style="10" customWidth="1"/>
    <col min="15564" max="15566" width="11.125" style="10" customWidth="1"/>
    <col min="15567" max="15567" width="1.25" style="10" customWidth="1"/>
    <col min="15568" max="15576" width="10" style="10" customWidth="1"/>
    <col min="15577" max="15580" width="11" style="10"/>
    <col min="15581" max="15581" width="11.375" style="10" bestFit="1" customWidth="1"/>
    <col min="15582" max="15806" width="11" style="10"/>
    <col min="15807" max="15807" width="1.25" style="10" customWidth="1"/>
    <col min="15808" max="15808" width="28.625" style="10" customWidth="1"/>
    <col min="15809" max="15809" width="8.5" style="10" customWidth="1"/>
    <col min="15810" max="15810" width="10.25" style="10" customWidth="1"/>
    <col min="15811" max="15811" width="2.375" style="10" customWidth="1"/>
    <col min="15812" max="15812" width="3.25" style="10" customWidth="1"/>
    <col min="15813" max="15813" width="12.875" style="10" customWidth="1"/>
    <col min="15814" max="15814" width="8.5" style="10" customWidth="1"/>
    <col min="15815" max="15815" width="12" style="10" customWidth="1"/>
    <col min="15816" max="15816" width="9.375" style="10" customWidth="1"/>
    <col min="15817" max="15817" width="7.625" style="10" customWidth="1"/>
    <col min="15818" max="15818" width="23.5" style="10" customWidth="1"/>
    <col min="15819" max="15819" width="6.75" style="10" customWidth="1"/>
    <col min="15820" max="15822" width="11.125" style="10" customWidth="1"/>
    <col min="15823" max="15823" width="1.25" style="10" customWidth="1"/>
    <col min="15824" max="15832" width="10" style="10" customWidth="1"/>
    <col min="15833" max="15836" width="11" style="10"/>
    <col min="15837" max="15837" width="11.375" style="10" bestFit="1" customWidth="1"/>
    <col min="15838" max="16062" width="11" style="10"/>
    <col min="16063" max="16063" width="1.25" style="10" customWidth="1"/>
    <col min="16064" max="16064" width="28.625" style="10" customWidth="1"/>
    <col min="16065" max="16065" width="8.5" style="10" customWidth="1"/>
    <col min="16066" max="16066" width="10.25" style="10" customWidth="1"/>
    <col min="16067" max="16067" width="2.375" style="10" customWidth="1"/>
    <col min="16068" max="16068" width="3.25" style="10" customWidth="1"/>
    <col min="16069" max="16069" width="12.875" style="10" customWidth="1"/>
    <col min="16070" max="16070" width="8.5" style="10" customWidth="1"/>
    <col min="16071" max="16071" width="12" style="10" customWidth="1"/>
    <col min="16072" max="16072" width="9.375" style="10" customWidth="1"/>
    <col min="16073" max="16073" width="7.625" style="10" customWidth="1"/>
    <col min="16074" max="16074" width="23.5" style="10" customWidth="1"/>
    <col min="16075" max="16075" width="6.75" style="10" customWidth="1"/>
    <col min="16076" max="16078" width="11.125" style="10" customWidth="1"/>
    <col min="16079" max="16079" width="1.25" style="10" customWidth="1"/>
    <col min="16080" max="16088" width="10" style="10" customWidth="1"/>
    <col min="16089" max="16092" width="11" style="10"/>
    <col min="16093" max="16093" width="11.375" style="10" bestFit="1" customWidth="1"/>
    <col min="16094" max="16384" width="11" style="10"/>
  </cols>
  <sheetData>
    <row r="1" spans="1:49" ht="68.45" customHeight="1">
      <c r="S1" s="831" t="s">
        <v>306</v>
      </c>
      <c r="AB1" s="831" t="s">
        <v>49</v>
      </c>
      <c r="AF1" s="831" t="s">
        <v>306</v>
      </c>
    </row>
    <row r="2" spans="1:49" s="2" customFormat="1" ht="15" thickBot="1">
      <c r="A2" s="1"/>
      <c r="B2" s="1"/>
      <c r="C2" s="1"/>
      <c r="D2" s="1"/>
      <c r="E2" s="1"/>
      <c r="F2" s="1"/>
      <c r="G2" s="1"/>
      <c r="H2" s="1"/>
      <c r="I2" s="1"/>
      <c r="J2" s="1"/>
      <c r="K2" s="1"/>
      <c r="L2" s="1"/>
      <c r="M2" s="1"/>
      <c r="N2" s="1"/>
      <c r="O2" s="1"/>
      <c r="P2" s="1">
        <v>1</v>
      </c>
      <c r="Q2" s="499">
        <v>1</v>
      </c>
      <c r="R2" s="499">
        <v>2</v>
      </c>
      <c r="S2" s="499">
        <v>3</v>
      </c>
      <c r="T2" s="499">
        <v>4</v>
      </c>
      <c r="U2" s="499">
        <v>5</v>
      </c>
      <c r="V2" s="499">
        <v>6</v>
      </c>
      <c r="W2" s="499">
        <v>7</v>
      </c>
      <c r="X2" s="499">
        <v>8</v>
      </c>
      <c r="Y2" s="499">
        <v>9</v>
      </c>
      <c r="Z2" s="499">
        <v>10</v>
      </c>
      <c r="AA2" s="499"/>
      <c r="AB2" s="499">
        <v>1</v>
      </c>
      <c r="AC2" s="499"/>
      <c r="AD2" s="499"/>
      <c r="AE2" s="499"/>
      <c r="AF2" s="499">
        <v>11</v>
      </c>
      <c r="AG2" s="499">
        <v>12</v>
      </c>
      <c r="AH2" s="499">
        <v>13</v>
      </c>
      <c r="AI2" s="499">
        <v>14</v>
      </c>
      <c r="AJ2" s="499">
        <v>15</v>
      </c>
      <c r="AK2" s="499">
        <v>16</v>
      </c>
      <c r="AL2" s="499">
        <v>17</v>
      </c>
      <c r="AM2" s="499">
        <v>18</v>
      </c>
      <c r="AN2" s="499">
        <v>19</v>
      </c>
      <c r="AO2" s="499">
        <v>20</v>
      </c>
      <c r="AP2" s="499">
        <v>21</v>
      </c>
      <c r="AQ2" s="499">
        <v>22</v>
      </c>
      <c r="AR2" s="499">
        <v>23</v>
      </c>
      <c r="AS2" s="499">
        <v>24</v>
      </c>
      <c r="AT2" s="499">
        <v>25</v>
      </c>
      <c r="AU2" s="808"/>
      <c r="AV2" s="808"/>
    </row>
    <row r="3" spans="1:49" ht="26.25" customHeight="1">
      <c r="A3" s="3">
        <v>26.25</v>
      </c>
      <c r="B3" s="4" t="s">
        <v>0</v>
      </c>
      <c r="C3" s="5"/>
      <c r="D3" s="5"/>
      <c r="E3" s="6"/>
      <c r="F3" s="7" t="s">
        <v>1</v>
      </c>
      <c r="G3" s="5"/>
      <c r="H3" s="5"/>
      <c r="I3" s="5"/>
      <c r="J3" s="5"/>
      <c r="K3" s="5"/>
      <c r="L3" s="8" t="s">
        <v>2</v>
      </c>
      <c r="M3" s="8"/>
      <c r="N3" s="6"/>
      <c r="O3" s="9"/>
      <c r="P3" s="575" t="s">
        <v>181</v>
      </c>
      <c r="Q3" s="504" t="s">
        <v>125</v>
      </c>
      <c r="R3" s="597" t="s">
        <v>130</v>
      </c>
      <c r="S3" s="505" t="s">
        <v>126</v>
      </c>
      <c r="T3" s="504" t="s">
        <v>192</v>
      </c>
      <c r="U3" s="597" t="s">
        <v>196</v>
      </c>
      <c r="V3" s="620" t="s">
        <v>197</v>
      </c>
      <c r="W3" s="504" t="s">
        <v>134</v>
      </c>
      <c r="X3" s="597" t="s">
        <v>137</v>
      </c>
      <c r="Y3" s="505" t="s">
        <v>198</v>
      </c>
      <c r="Z3" s="504" t="s">
        <v>199</v>
      </c>
      <c r="AA3" s="765"/>
      <c r="AB3" s="790" t="s">
        <v>385</v>
      </c>
      <c r="AC3" s="796"/>
      <c r="AD3" s="765"/>
      <c r="AE3" s="765"/>
      <c r="AF3" s="505" t="s">
        <v>200</v>
      </c>
      <c r="AG3" s="515" t="s">
        <v>201</v>
      </c>
      <c r="AH3" s="512"/>
      <c r="AI3" s="515"/>
      <c r="AJ3" s="504"/>
      <c r="AK3" s="505"/>
      <c r="AL3" s="512"/>
      <c r="AM3" s="504"/>
      <c r="AN3" s="505"/>
      <c r="AO3" s="512"/>
      <c r="AP3" s="512"/>
      <c r="AQ3" s="512"/>
      <c r="AR3" s="512"/>
      <c r="AS3" s="512"/>
      <c r="AT3" s="512"/>
      <c r="AU3" s="809"/>
      <c r="AV3" s="809" t="s">
        <v>386</v>
      </c>
    </row>
    <row r="4" spans="1:49" ht="18" customHeight="1">
      <c r="A4" s="11">
        <v>18</v>
      </c>
      <c r="B4" s="12" t="s">
        <v>4</v>
      </c>
      <c r="C4" s="13"/>
      <c r="D4" s="13"/>
      <c r="E4" s="14"/>
      <c r="F4" s="15" t="s">
        <v>5</v>
      </c>
      <c r="H4" s="16"/>
      <c r="I4" s="16"/>
      <c r="J4" s="16"/>
      <c r="K4" s="16"/>
      <c r="L4" s="464" t="s">
        <v>6</v>
      </c>
      <c r="M4" s="17"/>
      <c r="N4" s="441"/>
      <c r="O4" s="9"/>
      <c r="P4" s="697" t="s">
        <v>251</v>
      </c>
      <c r="Q4" s="709" t="s">
        <v>277</v>
      </c>
      <c r="R4" s="710" t="s">
        <v>277</v>
      </c>
      <c r="S4" s="698" t="s">
        <v>317</v>
      </c>
      <c r="T4" s="695" t="s">
        <v>317</v>
      </c>
      <c r="U4" s="696" t="s">
        <v>317</v>
      </c>
      <c r="V4" s="699" t="s">
        <v>317</v>
      </c>
      <c r="W4" s="695" t="s">
        <v>317</v>
      </c>
      <c r="X4" s="696" t="s">
        <v>317</v>
      </c>
      <c r="Y4" s="698" t="s">
        <v>317</v>
      </c>
      <c r="Z4" s="695" t="s">
        <v>317</v>
      </c>
      <c r="AA4" s="766"/>
      <c r="AB4" s="518" t="s">
        <v>317</v>
      </c>
      <c r="AC4" s="767"/>
      <c r="AD4" s="766"/>
      <c r="AE4" s="766"/>
      <c r="AF4" s="698" t="s">
        <v>317</v>
      </c>
      <c r="AG4" s="700" t="s">
        <v>317</v>
      </c>
      <c r="AH4" s="524"/>
      <c r="AI4" s="527"/>
      <c r="AJ4" s="518"/>
      <c r="AK4" s="519"/>
      <c r="AL4" s="524"/>
      <c r="AM4" s="518"/>
      <c r="AN4" s="519"/>
      <c r="AO4" s="524"/>
      <c r="AP4" s="524"/>
      <c r="AQ4" s="524"/>
      <c r="AR4" s="524"/>
      <c r="AS4" s="524"/>
      <c r="AT4" s="524"/>
      <c r="AU4" s="810"/>
      <c r="AV4" s="810"/>
    </row>
    <row r="5" spans="1:49" ht="15.75" customHeight="1" thickBot="1">
      <c r="A5" s="11">
        <v>15.75</v>
      </c>
      <c r="B5" s="18" t="s">
        <v>194</v>
      </c>
      <c r="C5" s="19"/>
      <c r="D5" s="20"/>
      <c r="E5" s="21"/>
      <c r="F5" s="22"/>
      <c r="G5" s="23"/>
      <c r="H5" s="23"/>
      <c r="I5" s="23"/>
      <c r="J5" s="23"/>
      <c r="K5" s="23"/>
      <c r="M5" s="23"/>
      <c r="N5" s="442"/>
      <c r="O5" s="9"/>
      <c r="P5" s="530"/>
      <c r="Q5" s="518" t="s">
        <v>202</v>
      </c>
      <c r="R5" s="598" t="s">
        <v>202</v>
      </c>
      <c r="S5" s="519" t="s">
        <v>202</v>
      </c>
      <c r="T5" s="518" t="s">
        <v>202</v>
      </c>
      <c r="U5" s="598" t="s">
        <v>202</v>
      </c>
      <c r="V5" s="621" t="s">
        <v>202</v>
      </c>
      <c r="W5" s="518" t="s">
        <v>202</v>
      </c>
      <c r="X5" s="598" t="s">
        <v>202</v>
      </c>
      <c r="Y5" s="519" t="s">
        <v>203</v>
      </c>
      <c r="Z5" s="518" t="s">
        <v>203</v>
      </c>
      <c r="AA5" s="767"/>
      <c r="AB5" s="518" t="s">
        <v>385</v>
      </c>
      <c r="AC5" s="767"/>
      <c r="AD5" s="767"/>
      <c r="AE5" s="767"/>
      <c r="AF5" s="519" t="s">
        <v>204</v>
      </c>
      <c r="AG5" s="527" t="s">
        <v>204</v>
      </c>
      <c r="AH5" s="524"/>
      <c r="AI5" s="527"/>
      <c r="AJ5" s="518"/>
      <c r="AK5" s="519"/>
      <c r="AL5" s="524"/>
      <c r="AM5" s="518"/>
      <c r="AN5" s="519"/>
      <c r="AO5" s="524"/>
      <c r="AP5" s="524"/>
      <c r="AQ5" s="524"/>
      <c r="AR5" s="524"/>
      <c r="AS5" s="524"/>
      <c r="AT5" s="524"/>
      <c r="AU5" s="810"/>
      <c r="AV5" s="810"/>
    </row>
    <row r="6" spans="1:49" ht="17.100000000000001" customHeight="1">
      <c r="A6" s="24">
        <v>17</v>
      </c>
      <c r="B6" s="25" t="s">
        <v>7</v>
      </c>
      <c r="C6" s="955" t="s">
        <v>378</v>
      </c>
      <c r="D6" s="955"/>
      <c r="E6" s="956"/>
      <c r="F6" s="26" t="s">
        <v>8</v>
      </c>
      <c r="G6" s="26"/>
      <c r="H6" s="27"/>
      <c r="I6" s="955" t="s">
        <v>381</v>
      </c>
      <c r="J6" s="955"/>
      <c r="K6" s="955"/>
      <c r="L6" s="28" t="s">
        <v>9</v>
      </c>
      <c r="M6" s="926" t="s">
        <v>382</v>
      </c>
      <c r="N6" s="927"/>
      <c r="O6" s="9"/>
      <c r="P6" s="530"/>
      <c r="Q6" s="520" t="s">
        <v>124</v>
      </c>
      <c r="R6" s="599" t="s">
        <v>124</v>
      </c>
      <c r="S6" s="521" t="s">
        <v>124</v>
      </c>
      <c r="T6" s="520" t="s">
        <v>124</v>
      </c>
      <c r="U6" s="599" t="s">
        <v>186</v>
      </c>
      <c r="V6" s="622" t="s">
        <v>186</v>
      </c>
      <c r="W6" s="520" t="s">
        <v>186</v>
      </c>
      <c r="X6" s="599" t="s">
        <v>186</v>
      </c>
      <c r="Y6" s="521" t="s">
        <v>186</v>
      </c>
      <c r="Z6" s="520" t="s">
        <v>186</v>
      </c>
      <c r="AA6" s="768"/>
      <c r="AB6" s="520" t="s">
        <v>124</v>
      </c>
      <c r="AC6" s="768"/>
      <c r="AD6" s="768"/>
      <c r="AE6" s="768"/>
      <c r="AF6" s="521" t="s">
        <v>186</v>
      </c>
      <c r="AG6" s="528" t="s">
        <v>186</v>
      </c>
      <c r="AH6" s="525"/>
      <c r="AI6" s="528"/>
      <c r="AJ6" s="520"/>
      <c r="AK6" s="521"/>
      <c r="AL6" s="525"/>
      <c r="AM6" s="520"/>
      <c r="AN6" s="521"/>
      <c r="AO6" s="525"/>
      <c r="AP6" s="525"/>
      <c r="AQ6" s="525"/>
      <c r="AR6" s="525"/>
      <c r="AS6" s="525"/>
      <c r="AT6" s="525"/>
      <c r="AU6" s="811"/>
      <c r="AV6" s="811"/>
    </row>
    <row r="7" spans="1:49" ht="17.100000000000001" customHeight="1">
      <c r="A7" s="24">
        <v>17</v>
      </c>
      <c r="B7" s="29" t="s">
        <v>10</v>
      </c>
      <c r="C7" s="946" t="s">
        <v>379</v>
      </c>
      <c r="D7" s="947"/>
      <c r="E7" s="948"/>
      <c r="F7" s="30" t="s">
        <v>11</v>
      </c>
      <c r="G7" s="30"/>
      <c r="H7" s="31"/>
      <c r="I7" s="926">
        <v>14289010</v>
      </c>
      <c r="J7" s="926"/>
      <c r="K7" s="926"/>
      <c r="L7" s="32" t="s">
        <v>12</v>
      </c>
      <c r="M7" s="953" t="s">
        <v>191</v>
      </c>
      <c r="N7" s="954"/>
      <c r="O7" s="9"/>
      <c r="P7" s="530" t="s">
        <v>182</v>
      </c>
      <c r="Q7" s="518" t="s">
        <v>95</v>
      </c>
      <c r="R7" s="598" t="s">
        <v>96</v>
      </c>
      <c r="S7" s="519" t="s">
        <v>95</v>
      </c>
      <c r="T7" s="518" t="s">
        <v>96</v>
      </c>
      <c r="U7" s="598" t="s">
        <v>95</v>
      </c>
      <c r="V7" s="621" t="s">
        <v>96</v>
      </c>
      <c r="W7" s="518" t="s">
        <v>95</v>
      </c>
      <c r="X7" s="598" t="s">
        <v>96</v>
      </c>
      <c r="Y7" s="519" t="s">
        <v>95</v>
      </c>
      <c r="Z7" s="518" t="s">
        <v>96</v>
      </c>
      <c r="AA7" s="767"/>
      <c r="AB7" s="518" t="s">
        <v>95</v>
      </c>
      <c r="AC7" s="767"/>
      <c r="AD7" s="767"/>
      <c r="AE7" s="767"/>
      <c r="AF7" s="519" t="s">
        <v>95</v>
      </c>
      <c r="AG7" s="527" t="s">
        <v>96</v>
      </c>
      <c r="AH7" s="524"/>
      <c r="AI7" s="527"/>
      <c r="AJ7" s="518"/>
      <c r="AK7" s="519"/>
      <c r="AL7" s="524"/>
      <c r="AM7" s="518"/>
      <c r="AN7" s="519"/>
      <c r="AO7" s="524"/>
      <c r="AP7" s="524"/>
      <c r="AQ7" s="524"/>
      <c r="AR7" s="524"/>
      <c r="AS7" s="524"/>
      <c r="AT7" s="524"/>
      <c r="AU7" s="810"/>
      <c r="AV7" s="810"/>
    </row>
    <row r="8" spans="1:49" ht="17.100000000000001" customHeight="1">
      <c r="A8" s="24">
        <v>17</v>
      </c>
      <c r="B8" s="29" t="s">
        <v>13</v>
      </c>
      <c r="C8" s="926" t="s">
        <v>380</v>
      </c>
      <c r="D8" s="926"/>
      <c r="E8" s="927"/>
      <c r="F8" s="30" t="s">
        <v>14</v>
      </c>
      <c r="G8" s="30"/>
      <c r="H8" s="31"/>
      <c r="I8" s="926" t="s">
        <v>320</v>
      </c>
      <c r="J8" s="926"/>
      <c r="K8" s="926"/>
      <c r="L8" s="32" t="s">
        <v>15</v>
      </c>
      <c r="M8" s="953" t="s">
        <v>191</v>
      </c>
      <c r="N8" s="954"/>
      <c r="O8" s="9"/>
      <c r="P8" s="530" t="s">
        <v>190</v>
      </c>
      <c r="Q8" s="580"/>
      <c r="R8" s="600"/>
      <c r="S8" s="581"/>
      <c r="T8" s="518"/>
      <c r="U8" s="598"/>
      <c r="V8" s="621"/>
      <c r="W8" s="518"/>
      <c r="X8" s="598"/>
      <c r="Y8" s="519"/>
      <c r="Z8" s="580"/>
      <c r="AA8" s="769"/>
      <c r="AB8" s="791"/>
      <c r="AC8" s="797"/>
      <c r="AD8" s="769"/>
      <c r="AE8" s="769"/>
      <c r="AF8" s="581"/>
      <c r="AG8" s="527"/>
      <c r="AH8" s="524"/>
      <c r="AI8" s="582"/>
      <c r="AJ8" s="580"/>
      <c r="AK8" s="581"/>
      <c r="AL8" s="524"/>
      <c r="AM8" s="518"/>
      <c r="AN8" s="519"/>
      <c r="AO8" s="524"/>
      <c r="AP8" s="524"/>
      <c r="AQ8" s="524"/>
      <c r="AR8" s="524"/>
      <c r="AS8" s="524"/>
      <c r="AT8" s="524"/>
      <c r="AU8" s="810"/>
      <c r="AV8" s="810"/>
    </row>
    <row r="9" spans="1:49" ht="21" thickBot="1">
      <c r="A9" s="24">
        <v>17</v>
      </c>
      <c r="B9" s="33" t="s">
        <v>16</v>
      </c>
      <c r="C9" s="957">
        <v>44846</v>
      </c>
      <c r="D9" s="957"/>
      <c r="E9" s="958"/>
      <c r="F9" s="34" t="s">
        <v>17</v>
      </c>
      <c r="G9" s="34"/>
      <c r="H9" s="35"/>
      <c r="I9" s="959"/>
      <c r="J9" s="959"/>
      <c r="K9" s="959"/>
      <c r="L9" s="36" t="s">
        <v>18</v>
      </c>
      <c r="M9" s="944" t="s">
        <v>383</v>
      </c>
      <c r="N9" s="945"/>
      <c r="O9" s="9"/>
      <c r="P9" s="530" t="s">
        <v>187</v>
      </c>
      <c r="Q9" s="507"/>
      <c r="R9" s="601"/>
      <c r="S9" s="508"/>
      <c r="T9" s="507"/>
      <c r="U9" s="601"/>
      <c r="V9" s="623"/>
      <c r="W9" s="507"/>
      <c r="X9" s="601"/>
      <c r="Y9" s="508"/>
      <c r="Z9" s="507"/>
      <c r="AA9" s="770"/>
      <c r="AB9" s="792"/>
      <c r="AC9" s="798"/>
      <c r="AD9" s="770"/>
      <c r="AE9" s="770"/>
      <c r="AF9" s="508"/>
      <c r="AG9" s="503"/>
      <c r="AH9" s="513"/>
      <c r="AI9" s="503"/>
      <c r="AJ9" s="507"/>
      <c r="AK9" s="508"/>
      <c r="AL9" s="513"/>
      <c r="AM9" s="507"/>
      <c r="AN9" s="508"/>
      <c r="AO9" s="513"/>
      <c r="AP9" s="513"/>
      <c r="AQ9" s="513"/>
      <c r="AR9" s="513"/>
      <c r="AS9" s="513"/>
      <c r="AT9" s="513"/>
      <c r="AU9" s="812"/>
      <c r="AV9" s="812"/>
      <c r="AW9" s="432"/>
    </row>
    <row r="10" spans="1:49">
      <c r="A10" s="24"/>
      <c r="B10" s="37"/>
      <c r="C10" s="960"/>
      <c r="D10" s="960"/>
      <c r="E10" s="38"/>
      <c r="F10" s="37"/>
      <c r="G10" s="37"/>
      <c r="H10" s="37"/>
      <c r="I10" s="37"/>
      <c r="J10" s="37"/>
      <c r="K10" s="37"/>
      <c r="L10" s="37"/>
      <c r="M10" s="37"/>
      <c r="N10" s="37"/>
      <c r="O10" s="9"/>
      <c r="P10" s="530" t="s">
        <v>188</v>
      </c>
      <c r="Q10" s="507"/>
      <c r="R10" s="601"/>
      <c r="S10" s="508"/>
      <c r="T10" s="507"/>
      <c r="U10" s="601"/>
      <c r="V10" s="623"/>
      <c r="W10" s="507"/>
      <c r="X10" s="601"/>
      <c r="Y10" s="508"/>
      <c r="Z10" s="507"/>
      <c r="AA10" s="770"/>
      <c r="AB10" s="792"/>
      <c r="AC10" s="798"/>
      <c r="AD10" s="770"/>
      <c r="AE10" s="770"/>
      <c r="AF10" s="508"/>
      <c r="AG10" s="503"/>
      <c r="AH10" s="513"/>
      <c r="AI10" s="503"/>
      <c r="AJ10" s="507"/>
      <c r="AK10" s="508"/>
      <c r="AL10" s="513"/>
      <c r="AM10" s="507"/>
      <c r="AN10" s="508"/>
      <c r="AO10" s="513"/>
      <c r="AP10" s="513"/>
      <c r="AQ10" s="513"/>
      <c r="AR10" s="513"/>
      <c r="AS10" s="513"/>
      <c r="AT10" s="513"/>
      <c r="AU10" s="812"/>
      <c r="AV10" s="812"/>
    </row>
    <row r="11" spans="1:49" ht="26.25" customHeight="1">
      <c r="A11" s="24"/>
      <c r="B11" s="37"/>
      <c r="C11" s="943"/>
      <c r="D11" s="943"/>
      <c r="E11" s="444"/>
      <c r="F11" s="37"/>
      <c r="G11" s="37"/>
      <c r="H11" s="37"/>
      <c r="I11" s="37"/>
      <c r="J11" s="37"/>
      <c r="K11" s="37"/>
      <c r="L11" s="37"/>
      <c r="M11" s="37"/>
      <c r="N11" s="37"/>
      <c r="O11" s="9"/>
      <c r="P11" s="530"/>
      <c r="Q11" s="714" t="s">
        <v>318</v>
      </c>
      <c r="R11" s="601" t="s">
        <v>205</v>
      </c>
      <c r="S11" s="508" t="s">
        <v>206</v>
      </c>
      <c r="T11" s="507" t="s">
        <v>207</v>
      </c>
      <c r="U11" s="714" t="s">
        <v>325</v>
      </c>
      <c r="V11" s="623" t="s">
        <v>208</v>
      </c>
      <c r="W11" s="507" t="s">
        <v>209</v>
      </c>
      <c r="X11" s="601" t="s">
        <v>210</v>
      </c>
      <c r="Y11" s="508" t="s">
        <v>211</v>
      </c>
      <c r="Z11" s="507" t="s">
        <v>212</v>
      </c>
      <c r="AA11" s="770"/>
      <c r="AB11" s="507"/>
      <c r="AC11" s="770"/>
      <c r="AD11" s="770"/>
      <c r="AE11" s="770"/>
      <c r="AF11" s="508" t="s">
        <v>213</v>
      </c>
      <c r="AG11" s="503" t="s">
        <v>214</v>
      </c>
      <c r="AH11" s="513"/>
      <c r="AI11" s="503"/>
      <c r="AJ11" s="507"/>
      <c r="AK11" s="508"/>
      <c r="AL11" s="513"/>
      <c r="AM11" s="507"/>
      <c r="AN11" s="508"/>
      <c r="AO11" s="513"/>
      <c r="AP11" s="513"/>
      <c r="AQ11" s="513"/>
      <c r="AR11" s="513"/>
      <c r="AS11" s="513"/>
      <c r="AT11" s="513"/>
      <c r="AU11" s="812"/>
      <c r="AV11" s="812"/>
    </row>
    <row r="12" spans="1:49">
      <c r="A12" s="24"/>
      <c r="B12" s="37"/>
      <c r="C12" s="943"/>
      <c r="D12" s="943"/>
      <c r="E12" s="444"/>
      <c r="F12" s="37"/>
      <c r="G12" s="37"/>
      <c r="H12" s="37"/>
      <c r="I12" s="37"/>
      <c r="J12" s="37"/>
      <c r="K12" s="37"/>
      <c r="L12" s="37"/>
      <c r="M12" s="37"/>
      <c r="N12" s="37"/>
      <c r="O12" s="9"/>
      <c r="P12" s="531" t="s">
        <v>183</v>
      </c>
      <c r="Q12" s="509">
        <v>129229.44444444444</v>
      </c>
      <c r="R12" s="602">
        <v>14866.555555555555</v>
      </c>
      <c r="S12" s="510">
        <v>2686.818181818182</v>
      </c>
      <c r="T12" s="509">
        <v>0</v>
      </c>
      <c r="U12" s="602">
        <v>44216.428571428572</v>
      </c>
      <c r="V12" s="624">
        <v>6892.4285714285716</v>
      </c>
      <c r="W12" s="509">
        <v>1676.8461538461538</v>
      </c>
      <c r="X12" s="602">
        <v>0</v>
      </c>
      <c r="Y12" s="510">
        <v>650.4</v>
      </c>
      <c r="Z12" s="509">
        <v>80.5</v>
      </c>
      <c r="AA12" s="771"/>
      <c r="AB12" s="509">
        <v>7031.1428571428569</v>
      </c>
      <c r="AC12" s="771"/>
      <c r="AD12" s="771"/>
      <c r="AE12" s="771"/>
      <c r="AF12" s="510">
        <v>4746.666666666667</v>
      </c>
      <c r="AG12" s="501">
        <v>673.5</v>
      </c>
      <c r="AH12" s="514"/>
      <c r="AI12" s="501"/>
      <c r="AJ12" s="509"/>
      <c r="AK12" s="510"/>
      <c r="AL12" s="514"/>
      <c r="AM12" s="509"/>
      <c r="AN12" s="510"/>
      <c r="AO12" s="514"/>
      <c r="AP12" s="514"/>
      <c r="AQ12" s="514"/>
      <c r="AR12" s="514"/>
      <c r="AS12" s="514"/>
      <c r="AT12" s="514"/>
      <c r="AU12" s="813"/>
      <c r="AV12" s="813"/>
    </row>
    <row r="13" spans="1:49" ht="21" thickBot="1">
      <c r="A13" s="11">
        <v>20</v>
      </c>
      <c r="B13" s="37"/>
      <c r="C13" s="934"/>
      <c r="D13" s="934"/>
      <c r="E13" s="38"/>
      <c r="F13" s="37"/>
      <c r="G13" s="37"/>
      <c r="H13" s="37"/>
      <c r="I13" s="37"/>
      <c r="J13" s="37"/>
      <c r="K13" s="37"/>
      <c r="L13" s="37"/>
      <c r="M13" s="37"/>
      <c r="N13" s="37"/>
      <c r="O13" s="9"/>
      <c r="P13" s="531" t="s">
        <v>184</v>
      </c>
      <c r="Q13" s="509">
        <v>180003</v>
      </c>
      <c r="R13" s="602">
        <v>20867</v>
      </c>
      <c r="S13" s="510">
        <v>4558</v>
      </c>
      <c r="T13" s="509">
        <v>0</v>
      </c>
      <c r="U13" s="602">
        <v>100405</v>
      </c>
      <c r="V13" s="624">
        <v>15477</v>
      </c>
      <c r="W13" s="509">
        <v>3624</v>
      </c>
      <c r="X13" s="602">
        <v>0</v>
      </c>
      <c r="Y13" s="510">
        <v>980</v>
      </c>
      <c r="Z13" s="509">
        <v>121</v>
      </c>
      <c r="AA13" s="771"/>
      <c r="AB13" s="509">
        <v>12417</v>
      </c>
      <c r="AC13" s="771"/>
      <c r="AD13" s="771"/>
      <c r="AE13" s="771"/>
      <c r="AF13" s="510">
        <v>5945</v>
      </c>
      <c r="AG13" s="501">
        <v>844</v>
      </c>
      <c r="AH13" s="514"/>
      <c r="AI13" s="501"/>
      <c r="AJ13" s="509"/>
      <c r="AK13" s="510"/>
      <c r="AL13" s="514"/>
      <c r="AM13" s="509"/>
      <c r="AN13" s="510"/>
      <c r="AO13" s="514"/>
      <c r="AP13" s="514"/>
      <c r="AQ13" s="514"/>
      <c r="AR13" s="514"/>
      <c r="AS13" s="514"/>
      <c r="AT13" s="514"/>
      <c r="AU13" s="813"/>
      <c r="AV13" s="813"/>
    </row>
    <row r="14" spans="1:49" ht="18.95" customHeight="1" thickBot="1">
      <c r="A14" s="11">
        <v>19</v>
      </c>
      <c r="B14" s="39" t="s">
        <v>19</v>
      </c>
      <c r="C14" s="40"/>
      <c r="D14" s="41"/>
      <c r="E14" s="42"/>
      <c r="F14" s="43"/>
      <c r="G14" s="44"/>
      <c r="H14" s="44"/>
      <c r="I14" s="44"/>
      <c r="J14" s="44"/>
      <c r="K14" s="44"/>
      <c r="L14" s="44"/>
      <c r="M14" s="45" t="s">
        <v>20</v>
      </c>
      <c r="N14" s="715" t="s">
        <v>306</v>
      </c>
      <c r="O14" s="446"/>
      <c r="P14" s="532" t="s">
        <v>185</v>
      </c>
      <c r="Q14" s="522">
        <v>1163065</v>
      </c>
      <c r="R14" s="603">
        <v>133799</v>
      </c>
      <c r="S14" s="523">
        <v>29555</v>
      </c>
      <c r="T14" s="522">
        <v>0</v>
      </c>
      <c r="U14" s="603">
        <v>619030</v>
      </c>
      <c r="V14" s="625">
        <v>96494</v>
      </c>
      <c r="W14" s="522">
        <v>21799</v>
      </c>
      <c r="X14" s="603">
        <v>0</v>
      </c>
      <c r="Y14" s="523">
        <v>6504</v>
      </c>
      <c r="Z14" s="522">
        <v>805</v>
      </c>
      <c r="AA14" s="772"/>
      <c r="AB14" s="522">
        <v>49218</v>
      </c>
      <c r="AC14" s="772"/>
      <c r="AD14" s="772"/>
      <c r="AE14" s="772"/>
      <c r="AF14" s="523">
        <v>28480</v>
      </c>
      <c r="AG14" s="529">
        <v>4041</v>
      </c>
      <c r="AH14" s="526"/>
      <c r="AI14" s="529"/>
      <c r="AJ14" s="522"/>
      <c r="AK14" s="523"/>
      <c r="AL14" s="526"/>
      <c r="AM14" s="522"/>
      <c r="AN14" s="523"/>
      <c r="AO14" s="526"/>
      <c r="AP14" s="526"/>
      <c r="AQ14" s="526"/>
      <c r="AR14" s="526"/>
      <c r="AS14" s="526"/>
      <c r="AT14" s="526"/>
      <c r="AU14" s="814"/>
      <c r="AV14" s="814"/>
      <c r="AW14" s="432"/>
    </row>
    <row r="15" spans="1:49" ht="18.95" customHeight="1" outlineLevel="1" thickBot="1">
      <c r="A15" s="11">
        <v>19</v>
      </c>
      <c r="B15" s="46"/>
      <c r="C15" s="47"/>
      <c r="D15" s="48"/>
      <c r="E15" s="42"/>
      <c r="F15" s="49" t="s">
        <v>21</v>
      </c>
      <c r="G15" s="949" t="s">
        <v>22</v>
      </c>
      <c r="H15" s="949"/>
      <c r="I15" s="949"/>
      <c r="J15" s="949"/>
      <c r="K15" s="949"/>
      <c r="L15" s="949"/>
      <c r="M15" s="949"/>
      <c r="N15" s="950"/>
      <c r="O15" s="9"/>
      <c r="P15" s="467"/>
      <c r="Q15" s="533">
        <f>Material!R125</f>
        <v>235.03546191329451</v>
      </c>
      <c r="R15" s="604">
        <f>Material!S125</f>
        <v>238.56480214988181</v>
      </c>
      <c r="S15" s="605">
        <f>Material!T125</f>
        <v>274.29589890232972</v>
      </c>
      <c r="T15" s="533"/>
      <c r="U15" s="906">
        <f>Material!V125</f>
        <v>274.42065186061114</v>
      </c>
      <c r="V15" s="626">
        <f>Material!W125</f>
        <v>279.14675581284195</v>
      </c>
      <c r="W15" s="533">
        <f>Material!X125</f>
        <v>274.75040750348171</v>
      </c>
      <c r="X15" s="604"/>
      <c r="Y15" s="605">
        <f>Material!Z125</f>
        <v>273.96614325945916</v>
      </c>
      <c r="Z15" s="533">
        <f>Material!AA125</f>
        <v>277.49548349604652</v>
      </c>
      <c r="AA15" s="773"/>
      <c r="AB15" s="533">
        <v>282.13832869859465</v>
      </c>
      <c r="AC15" s="773">
        <f>AB15-S15</f>
        <v>7.8424297962649234</v>
      </c>
      <c r="AD15" s="807">
        <f>AC15/S15</f>
        <v>2.8591130336430685E-2</v>
      </c>
      <c r="AE15" s="773"/>
      <c r="AF15" s="605">
        <f>Material!AB125</f>
        <v>280.42174324631321</v>
      </c>
      <c r="AG15" s="533">
        <f>Material!AC125</f>
        <v>307.89926696535622</v>
      </c>
      <c r="AH15" s="533"/>
      <c r="AI15" s="533"/>
      <c r="AJ15" s="533"/>
      <c r="AK15" s="605"/>
      <c r="AL15" s="533"/>
      <c r="AM15" s="533"/>
      <c r="AN15" s="605"/>
      <c r="AO15" s="533"/>
      <c r="AP15" s="533"/>
      <c r="AQ15" s="533"/>
      <c r="AR15" s="533"/>
      <c r="AS15" s="533"/>
      <c r="AT15" s="533"/>
      <c r="AU15" s="815"/>
      <c r="AV15" s="835">
        <f>AF15-S15</f>
        <v>6.1258443439834878</v>
      </c>
    </row>
    <row r="16" spans="1:49" ht="18.95" customHeight="1" outlineLevel="1" thickBot="1">
      <c r="A16" s="11">
        <v>19</v>
      </c>
      <c r="B16" s="46"/>
      <c r="C16" s="47"/>
      <c r="D16" s="48"/>
      <c r="E16" s="42"/>
      <c r="F16" s="54" t="s">
        <v>23</v>
      </c>
      <c r="G16" s="951" t="s">
        <v>24</v>
      </c>
      <c r="H16" s="951"/>
      <c r="I16" s="951"/>
      <c r="J16" s="951"/>
      <c r="K16" s="951"/>
      <c r="L16" s="951"/>
      <c r="M16" s="951"/>
      <c r="N16" s="952"/>
      <c r="O16" s="9"/>
      <c r="P16" s="9"/>
      <c r="Q16" s="711">
        <f>Fertigungskosten!$U$54</f>
        <v>43.247178738663465</v>
      </c>
      <c r="R16" s="712">
        <f>Fertigungskosten!$U$54</f>
        <v>43.247178738663465</v>
      </c>
      <c r="S16" s="535">
        <f>Fertigungskosten!$U$55</f>
        <v>41.219272183453825</v>
      </c>
      <c r="T16" s="534"/>
      <c r="U16" s="606">
        <f>Fertigungskosten!$U$55</f>
        <v>41.219272183453825</v>
      </c>
      <c r="V16" s="627">
        <f>Fertigungskosten!$U$55</f>
        <v>41.219272183453825</v>
      </c>
      <c r="W16" s="534">
        <f>Fertigungskosten!$U$55</f>
        <v>41.219272183453825</v>
      </c>
      <c r="X16" s="606"/>
      <c r="Y16" s="535">
        <f>Fertigungskosten!$U$55</f>
        <v>41.219272183453825</v>
      </c>
      <c r="Z16" s="534">
        <f>Fertigungskosten!$U$55</f>
        <v>41.219272183453825</v>
      </c>
      <c r="AA16" s="774"/>
      <c r="AB16" s="534">
        <v>46.388186629684142</v>
      </c>
      <c r="AC16" s="773">
        <f>AB16-S16</f>
        <v>5.1689144462303176</v>
      </c>
      <c r="AD16" s="807">
        <f>AC16/S16</f>
        <v>0.12540042976074708</v>
      </c>
      <c r="AE16" s="774"/>
      <c r="AF16" s="535">
        <f>Fertigungskosten!$U$55</f>
        <v>41.219272183453825</v>
      </c>
      <c r="AG16" s="350">
        <f>Fertigungskosten!$U$55</f>
        <v>41.219272183453825</v>
      </c>
      <c r="AH16" s="350"/>
      <c r="AI16" s="350"/>
      <c r="AJ16" s="534"/>
      <c r="AK16" s="535"/>
      <c r="AL16" s="350"/>
      <c r="AM16" s="534"/>
      <c r="AN16" s="535"/>
      <c r="AO16" s="350"/>
      <c r="AP16" s="350"/>
      <c r="AQ16" s="350"/>
      <c r="AR16" s="350"/>
      <c r="AS16" s="350"/>
      <c r="AT16" s="350"/>
      <c r="AU16" s="815"/>
      <c r="AV16" s="835">
        <f>AF16-S16</f>
        <v>0</v>
      </c>
    </row>
    <row r="17" spans="1:48" ht="18.95" customHeight="1" outlineLevel="1">
      <c r="A17" s="11">
        <v>19</v>
      </c>
      <c r="B17" s="55" t="s">
        <v>25</v>
      </c>
      <c r="C17" s="56"/>
      <c r="D17" s="57"/>
      <c r="E17" s="42"/>
      <c r="F17" s="58"/>
      <c r="G17" s="59" t="s">
        <v>26</v>
      </c>
      <c r="H17" s="60"/>
      <c r="I17" s="61"/>
      <c r="J17" s="62"/>
      <c r="K17" s="63"/>
      <c r="L17" s="64" t="s">
        <v>27</v>
      </c>
      <c r="M17" s="61"/>
      <c r="N17" s="448"/>
      <c r="O17" s="9"/>
      <c r="P17" s="9"/>
      <c r="Q17" s="536">
        <f t="shared" ref="Q17:AG17" si="0">Q15+Q16</f>
        <v>278.28264065195799</v>
      </c>
      <c r="R17" s="607">
        <f t="shared" si="0"/>
        <v>281.81198088854529</v>
      </c>
      <c r="S17" s="537">
        <f t="shared" si="0"/>
        <v>315.51517108578355</v>
      </c>
      <c r="T17" s="536"/>
      <c r="U17" s="607">
        <f t="shared" si="0"/>
        <v>315.63992404406497</v>
      </c>
      <c r="V17" s="628">
        <f t="shared" si="0"/>
        <v>320.36602799629577</v>
      </c>
      <c r="W17" s="536">
        <f t="shared" si="0"/>
        <v>315.96967968693554</v>
      </c>
      <c r="X17" s="607"/>
      <c r="Y17" s="537">
        <f t="shared" si="0"/>
        <v>315.18541544291298</v>
      </c>
      <c r="Z17" s="536">
        <f t="shared" si="0"/>
        <v>318.71475567950034</v>
      </c>
      <c r="AA17" s="775"/>
      <c r="AB17" s="536">
        <v>328.52651532827878</v>
      </c>
      <c r="AC17" s="775"/>
      <c r="AD17" s="775"/>
      <c r="AE17" s="775"/>
      <c r="AF17" s="537">
        <f t="shared" si="0"/>
        <v>321.64101542976704</v>
      </c>
      <c r="AG17" s="348">
        <f t="shared" si="0"/>
        <v>349.11853914881004</v>
      </c>
      <c r="AH17" s="348"/>
      <c r="AI17" s="348"/>
      <c r="AJ17" s="536"/>
      <c r="AK17" s="537"/>
      <c r="AL17" s="348"/>
      <c r="AM17" s="536"/>
      <c r="AN17" s="537"/>
      <c r="AO17" s="348"/>
      <c r="AP17" s="348"/>
      <c r="AQ17" s="348"/>
      <c r="AR17" s="348"/>
      <c r="AS17" s="348"/>
      <c r="AT17" s="348"/>
      <c r="AU17" s="815"/>
      <c r="AV17" s="835"/>
    </row>
    <row r="18" spans="1:48" ht="18.95" customHeight="1" outlineLevel="1">
      <c r="A18" s="11">
        <v>19</v>
      </c>
      <c r="B18" s="55" t="s">
        <v>28</v>
      </c>
      <c r="C18" s="139"/>
      <c r="D18" s="327"/>
      <c r="E18" s="42"/>
      <c r="F18" s="65"/>
      <c r="G18" s="244"/>
      <c r="H18" s="66"/>
      <c r="I18" s="67"/>
      <c r="J18" s="68"/>
      <c r="K18" s="69"/>
      <c r="L18" s="70"/>
      <c r="M18" s="67"/>
      <c r="N18" s="449">
        <v>0</v>
      </c>
      <c r="O18" s="9"/>
      <c r="P18" s="9"/>
      <c r="Q18" s="538"/>
      <c r="R18" s="608"/>
      <c r="S18" s="539"/>
      <c r="T18" s="538"/>
      <c r="U18" s="608"/>
      <c r="V18" s="629"/>
      <c r="W18" s="538"/>
      <c r="X18" s="608"/>
      <c r="Y18" s="539"/>
      <c r="Z18" s="538"/>
      <c r="AA18" s="776"/>
      <c r="AB18" s="538"/>
      <c r="AC18" s="776"/>
      <c r="AD18" s="776"/>
      <c r="AE18" s="776"/>
      <c r="AF18" s="539"/>
      <c r="AG18" s="349"/>
      <c r="AH18" s="424"/>
      <c r="AI18" s="349"/>
      <c r="AJ18" s="538"/>
      <c r="AK18" s="539"/>
      <c r="AL18" s="349"/>
      <c r="AM18" s="538"/>
      <c r="AN18" s="539"/>
      <c r="AO18" s="349"/>
      <c r="AP18" s="349"/>
      <c r="AQ18" s="349"/>
      <c r="AR18" s="349"/>
      <c r="AS18" s="349"/>
      <c r="AT18" s="349"/>
      <c r="AU18" s="815"/>
      <c r="AV18" s="835"/>
    </row>
    <row r="19" spans="1:48" ht="18.95" customHeight="1" outlineLevel="1" thickBot="1">
      <c r="A19" s="11">
        <v>19</v>
      </c>
      <c r="B19" s="71" t="s">
        <v>29</v>
      </c>
      <c r="C19" s="326"/>
      <c r="D19" s="327"/>
      <c r="E19" s="42"/>
      <c r="F19" s="72"/>
      <c r="G19" s="245"/>
      <c r="H19" s="73"/>
      <c r="I19" s="74"/>
      <c r="J19" s="74"/>
      <c r="K19" s="75"/>
      <c r="L19" s="75"/>
      <c r="M19" s="74"/>
      <c r="N19" s="450"/>
      <c r="O19" s="9"/>
      <c r="P19" s="9"/>
      <c r="Q19" s="534"/>
      <c r="R19" s="606"/>
      <c r="S19" s="535"/>
      <c r="T19" s="534"/>
      <c r="U19" s="606"/>
      <c r="V19" s="627"/>
      <c r="W19" s="534"/>
      <c r="X19" s="606"/>
      <c r="Y19" s="535"/>
      <c r="Z19" s="534"/>
      <c r="AA19" s="774"/>
      <c r="AB19" s="534"/>
      <c r="AC19" s="774"/>
      <c r="AD19" s="774"/>
      <c r="AE19" s="774"/>
      <c r="AF19" s="535"/>
      <c r="AG19" s="350"/>
      <c r="AH19" s="425"/>
      <c r="AI19" s="350"/>
      <c r="AJ19" s="534"/>
      <c r="AK19" s="535"/>
      <c r="AL19" s="350"/>
      <c r="AM19" s="534"/>
      <c r="AN19" s="535"/>
      <c r="AO19" s="350"/>
      <c r="AP19" s="350"/>
      <c r="AQ19" s="350"/>
      <c r="AR19" s="350"/>
      <c r="AS19" s="350"/>
      <c r="AT19" s="350"/>
      <c r="AU19" s="815"/>
      <c r="AV19" s="835"/>
    </row>
    <row r="20" spans="1:48" ht="18.95" customHeight="1" outlineLevel="1" thickBot="1">
      <c r="A20" s="11">
        <v>19</v>
      </c>
      <c r="B20" s="55" t="s">
        <v>30</v>
      </c>
      <c r="C20" s="326"/>
      <c r="D20" s="327"/>
      <c r="E20" s="42"/>
      <c r="F20" s="76"/>
      <c r="G20" s="76"/>
      <c r="H20" s="77"/>
      <c r="I20" s="78"/>
      <c r="J20" s="78"/>
      <c r="K20" s="79"/>
      <c r="L20" s="79"/>
      <c r="M20" s="78"/>
      <c r="N20" s="341"/>
      <c r="O20" s="9"/>
      <c r="P20" s="9"/>
      <c r="Q20" s="755"/>
      <c r="R20" s="756"/>
      <c r="S20" s="757"/>
      <c r="T20" s="755"/>
      <c r="U20" s="756"/>
      <c r="V20" s="758"/>
      <c r="W20" s="755"/>
      <c r="X20" s="756"/>
      <c r="Y20" s="757"/>
      <c r="Z20" s="755"/>
      <c r="AA20" s="777"/>
      <c r="AB20" s="793"/>
      <c r="AC20" s="799"/>
      <c r="AD20" s="777"/>
      <c r="AE20" s="777"/>
      <c r="AF20" s="757"/>
      <c r="AG20" s="759"/>
      <c r="AH20" s="564"/>
      <c r="AI20" s="563"/>
      <c r="AJ20" s="640"/>
      <c r="AK20" s="641"/>
      <c r="AL20" s="563"/>
      <c r="AM20" s="640"/>
      <c r="AN20" s="641"/>
      <c r="AO20" s="563"/>
      <c r="AP20" s="563"/>
      <c r="AQ20" s="563"/>
      <c r="AR20" s="563"/>
      <c r="AS20" s="563"/>
      <c r="AT20" s="563"/>
      <c r="AU20" s="816"/>
      <c r="AV20" s="836"/>
    </row>
    <row r="21" spans="1:48" ht="18.95" customHeight="1" outlineLevel="1" thickBot="1">
      <c r="A21" s="11">
        <v>19</v>
      </c>
      <c r="B21" s="55" t="s">
        <v>31</v>
      </c>
      <c r="C21" s="935"/>
      <c r="D21" s="936"/>
      <c r="E21" s="42"/>
      <c r="F21" s="49" t="s">
        <v>32</v>
      </c>
      <c r="G21" s="50" t="s">
        <v>33</v>
      </c>
      <c r="H21" s="51"/>
      <c r="I21" s="51"/>
      <c r="J21" s="80"/>
      <c r="K21" s="80"/>
      <c r="L21" s="80"/>
      <c r="M21" s="80"/>
      <c r="N21" s="451"/>
      <c r="O21" s="46"/>
      <c r="P21" s="9"/>
      <c r="Q21" s="761">
        <v>0.166886327453734</v>
      </c>
      <c r="R21" s="762">
        <v>0.18131638043695433</v>
      </c>
      <c r="S21" s="762">
        <v>0.18332567233153571</v>
      </c>
      <c r="T21" s="761"/>
      <c r="U21" s="762">
        <v>0.18332529582181478</v>
      </c>
      <c r="V21" s="762">
        <v>0.18349116104715896</v>
      </c>
      <c r="W21" s="761">
        <v>0.183335447393878</v>
      </c>
      <c r="X21" s="762"/>
      <c r="Y21" s="762">
        <v>0.18331549580864165</v>
      </c>
      <c r="Z21" s="761">
        <v>0.18348263457167613</v>
      </c>
      <c r="AA21" s="778"/>
      <c r="AB21" s="794">
        <v>0.52869999999999995</v>
      </c>
      <c r="AC21" s="800"/>
      <c r="AD21" s="778"/>
      <c r="AE21" s="778"/>
      <c r="AF21" s="763">
        <v>0.18363329604184314</v>
      </c>
      <c r="AG21" s="764">
        <v>0.18494673889723012</v>
      </c>
      <c r="AH21" s="426"/>
      <c r="AI21" s="351"/>
      <c r="AJ21" s="540"/>
      <c r="AK21" s="541"/>
      <c r="AL21" s="351"/>
      <c r="AM21" s="540"/>
      <c r="AN21" s="541"/>
      <c r="AO21" s="351"/>
      <c r="AP21" s="351"/>
      <c r="AQ21" s="351"/>
      <c r="AR21" s="351"/>
      <c r="AS21" s="351"/>
      <c r="AT21" s="351"/>
      <c r="AU21" s="815"/>
      <c r="AV21" s="835"/>
    </row>
    <row r="22" spans="1:48" ht="18.95" customHeight="1" outlineLevel="1" thickBot="1">
      <c r="A22" s="11">
        <v>19</v>
      </c>
      <c r="B22" s="81" t="s">
        <v>34</v>
      </c>
      <c r="C22" s="937">
        <v>46235</v>
      </c>
      <c r="D22" s="938"/>
      <c r="E22" s="42"/>
      <c r="F22" s="82"/>
      <c r="G22" s="83" t="s">
        <v>143</v>
      </c>
      <c r="H22" s="83"/>
      <c r="I22" s="84"/>
      <c r="J22" s="85"/>
      <c r="K22" s="85" t="s">
        <v>35</v>
      </c>
      <c r="L22" s="939"/>
      <c r="M22" s="939"/>
      <c r="N22" s="462"/>
      <c r="O22" s="46"/>
      <c r="P22" s="706" t="s">
        <v>375</v>
      </c>
      <c r="Q22" s="744">
        <f>Q21*Q17</f>
        <v>46.441567892532447</v>
      </c>
      <c r="R22" s="747">
        <f t="shared" ref="R22:AG22" si="1">R21*R17</f>
        <v>51.09712833847918</v>
      </c>
      <c r="S22" s="747">
        <f t="shared" si="1"/>
        <v>57.842030870100785</v>
      </c>
      <c r="T22" s="744"/>
      <c r="U22" s="747">
        <f>U21*U17</f>
        <v>57.864782448553356</v>
      </c>
      <c r="V22" s="747">
        <f t="shared" si="1"/>
        <v>58.784334437106942</v>
      </c>
      <c r="W22" s="744">
        <f t="shared" si="1"/>
        <v>57.928442588304648</v>
      </c>
      <c r="X22" s="747"/>
      <c r="Y22" s="747">
        <f t="shared" si="1"/>
        <v>57.778370703570289</v>
      </c>
      <c r="Z22" s="744">
        <f t="shared" si="1"/>
        <v>58.478623048942801</v>
      </c>
      <c r="AA22" s="779"/>
      <c r="AB22" s="542">
        <v>173.69196865406099</v>
      </c>
      <c r="AC22" s="773">
        <f>AB22-S22</f>
        <v>115.8499377839602</v>
      </c>
      <c r="AD22" s="807">
        <f>AC22/S22</f>
        <v>2.0028677423884225</v>
      </c>
      <c r="AE22" s="779"/>
      <c r="AF22" s="751">
        <f t="shared" si="1"/>
        <v>59.063999805613449</v>
      </c>
      <c r="AG22" s="753">
        <f t="shared" si="1"/>
        <v>64.568335304137378</v>
      </c>
      <c r="AH22" s="427"/>
      <c r="AI22" s="343"/>
      <c r="AJ22" s="542"/>
      <c r="AK22" s="543"/>
      <c r="AL22" s="343"/>
      <c r="AM22" s="542"/>
      <c r="AN22" s="543"/>
      <c r="AO22" s="343"/>
      <c r="AP22" s="343"/>
      <c r="AQ22" s="343"/>
      <c r="AR22" s="343"/>
      <c r="AS22" s="343"/>
      <c r="AT22" s="343"/>
      <c r="AU22" s="817"/>
      <c r="AV22" s="835">
        <f>AF22-S22</f>
        <v>1.2219689355126633</v>
      </c>
    </row>
    <row r="23" spans="1:48" ht="18.95" customHeight="1" outlineLevel="1" thickBot="1">
      <c r="A23" s="11">
        <v>19</v>
      </c>
      <c r="B23" s="39" t="s">
        <v>36</v>
      </c>
      <c r="C23" s="86"/>
      <c r="D23" s="87"/>
      <c r="E23" s="88"/>
      <c r="F23" s="82"/>
      <c r="G23" s="724"/>
      <c r="H23" s="719"/>
      <c r="I23" s="84"/>
      <c r="J23" s="85"/>
      <c r="K23" s="85" t="s">
        <v>35</v>
      </c>
      <c r="L23" s="939"/>
      <c r="M23" s="939"/>
      <c r="N23" s="462"/>
      <c r="O23" s="46"/>
      <c r="P23" s="362"/>
      <c r="Q23" s="745"/>
      <c r="R23" s="748"/>
      <c r="S23" s="749"/>
      <c r="T23" s="720"/>
      <c r="U23" s="748"/>
      <c r="V23" s="750"/>
      <c r="W23" s="720"/>
      <c r="X23" s="721"/>
      <c r="Y23" s="722"/>
      <c r="Z23" s="720"/>
      <c r="AA23" s="750"/>
      <c r="AB23" s="720"/>
      <c r="AC23" s="750"/>
      <c r="AD23" s="750"/>
      <c r="AE23" s="750"/>
      <c r="AF23" s="722"/>
      <c r="AG23" s="723"/>
      <c r="AH23" s="427"/>
      <c r="AI23" s="343"/>
      <c r="AJ23" s="542"/>
      <c r="AK23" s="543"/>
      <c r="AL23" s="343"/>
      <c r="AM23" s="542"/>
      <c r="AN23" s="543"/>
      <c r="AO23" s="343"/>
      <c r="AP23" s="343"/>
      <c r="AQ23" s="343"/>
      <c r="AR23" s="343"/>
      <c r="AS23" s="343"/>
      <c r="AT23" s="343"/>
      <c r="AU23" s="817"/>
      <c r="AV23" s="837"/>
    </row>
    <row r="24" spans="1:48" ht="18.95" customHeight="1" outlineLevel="1" thickBot="1">
      <c r="A24" s="11">
        <v>19</v>
      </c>
      <c r="B24" s="940"/>
      <c r="C24" s="941"/>
      <c r="D24" s="942"/>
      <c r="E24" s="88"/>
      <c r="F24" s="89"/>
      <c r="G24" s="83"/>
      <c r="H24" s="90"/>
      <c r="I24" s="83"/>
      <c r="J24" s="91"/>
      <c r="K24" s="85" t="s">
        <v>35</v>
      </c>
      <c r="L24" s="907"/>
      <c r="M24" s="907"/>
      <c r="N24" s="463"/>
      <c r="O24" s="46"/>
      <c r="P24" s="362"/>
      <c r="Q24" s="542"/>
      <c r="R24" s="609"/>
      <c r="S24" s="543"/>
      <c r="T24" s="542"/>
      <c r="U24" s="609"/>
      <c r="V24" s="630"/>
      <c r="W24" s="542"/>
      <c r="X24" s="609"/>
      <c r="Y24" s="543"/>
      <c r="Z24" s="542"/>
      <c r="AA24" s="780"/>
      <c r="AB24" s="542"/>
      <c r="AC24" s="780"/>
      <c r="AD24" s="780"/>
      <c r="AE24" s="780"/>
      <c r="AF24" s="752"/>
      <c r="AG24" s="754"/>
      <c r="AH24" s="427"/>
      <c r="AI24" s="343"/>
      <c r="AJ24" s="542"/>
      <c r="AK24" s="543"/>
      <c r="AL24" s="343"/>
      <c r="AM24" s="542"/>
      <c r="AN24" s="543"/>
      <c r="AO24" s="343"/>
      <c r="AP24" s="343"/>
      <c r="AQ24" s="343"/>
      <c r="AR24" s="343"/>
      <c r="AS24" s="343"/>
      <c r="AT24" s="343"/>
      <c r="AU24" s="817"/>
      <c r="AV24" s="837"/>
    </row>
    <row r="25" spans="1:48" ht="18.95" customHeight="1" outlineLevel="1" thickBot="1">
      <c r="A25" s="11"/>
      <c r="B25" s="249"/>
      <c r="C25" s="250"/>
      <c r="D25" s="251"/>
      <c r="E25" s="88"/>
      <c r="F25" s="58"/>
      <c r="G25" s="59" t="s">
        <v>105</v>
      </c>
      <c r="H25" s="60"/>
      <c r="I25" s="61"/>
      <c r="J25" s="62"/>
      <c r="K25" s="63"/>
      <c r="L25" s="64"/>
      <c r="M25" s="61"/>
      <c r="N25" s="426"/>
      <c r="O25" s="46"/>
      <c r="Q25" s="536">
        <f>SUM(Q22:Q24)</f>
        <v>46.441567892532447</v>
      </c>
      <c r="R25" s="607">
        <f t="shared" ref="R25:AG25" si="2">SUM(R22:R24)</f>
        <v>51.09712833847918</v>
      </c>
      <c r="S25" s="537">
        <f t="shared" si="2"/>
        <v>57.842030870100785</v>
      </c>
      <c r="T25" s="536"/>
      <c r="U25" s="607">
        <f t="shared" si="2"/>
        <v>57.864782448553356</v>
      </c>
      <c r="V25" s="628">
        <f t="shared" si="2"/>
        <v>58.784334437106942</v>
      </c>
      <c r="W25" s="536">
        <f t="shared" si="2"/>
        <v>57.928442588304648</v>
      </c>
      <c r="X25" s="607"/>
      <c r="Y25" s="537">
        <f t="shared" si="2"/>
        <v>57.778370703570289</v>
      </c>
      <c r="Z25" s="536">
        <f t="shared" si="2"/>
        <v>58.478623048942801</v>
      </c>
      <c r="AA25" s="775"/>
      <c r="AB25" s="536">
        <v>173.69196865406099</v>
      </c>
      <c r="AC25" s="773">
        <f>AB25-S25</f>
        <v>115.8499377839602</v>
      </c>
      <c r="AD25" s="807">
        <f>AC25/S25</f>
        <v>2.0028677423884225</v>
      </c>
      <c r="AE25" s="775"/>
      <c r="AF25" s="537">
        <f t="shared" si="2"/>
        <v>59.063999805613449</v>
      </c>
      <c r="AG25" s="348">
        <f t="shared" si="2"/>
        <v>64.568335304137378</v>
      </c>
      <c r="AH25" s="348"/>
      <c r="AI25" s="348"/>
      <c r="AJ25" s="536"/>
      <c r="AK25" s="537"/>
      <c r="AL25" s="348"/>
      <c r="AM25" s="536"/>
      <c r="AN25" s="537"/>
      <c r="AO25" s="348"/>
      <c r="AP25" s="348"/>
      <c r="AQ25" s="348"/>
      <c r="AR25" s="348"/>
      <c r="AS25" s="348"/>
      <c r="AT25" s="348"/>
      <c r="AU25" s="815"/>
      <c r="AV25" s="835">
        <f>AF25-S25</f>
        <v>1.2219689355126633</v>
      </c>
    </row>
    <row r="26" spans="1:48" ht="18.95" customHeight="1" outlineLevel="1">
      <c r="A26" s="11">
        <v>19</v>
      </c>
      <c r="B26" s="55" t="s">
        <v>37</v>
      </c>
      <c r="C26" s="924" t="s">
        <v>384</v>
      </c>
      <c r="D26" s="925"/>
      <c r="E26" s="88"/>
      <c r="F26" s="89" t="s">
        <v>38</v>
      </c>
      <c r="G26" s="90" t="s">
        <v>180</v>
      </c>
      <c r="H26" s="90"/>
      <c r="I26" s="83"/>
      <c r="J26" s="445"/>
      <c r="K26" s="53"/>
      <c r="L26" s="363"/>
      <c r="M26" s="84"/>
      <c r="N26" s="452"/>
      <c r="O26" s="46"/>
      <c r="P26" s="316"/>
      <c r="Q26" s="717">
        <v>2.0640000000000001</v>
      </c>
      <c r="R26" s="610">
        <f t="shared" ref="R26:AG26" si="3">1.6*1.29</f>
        <v>2.0640000000000001</v>
      </c>
      <c r="S26" s="545">
        <f t="shared" si="3"/>
        <v>2.0640000000000001</v>
      </c>
      <c r="T26" s="544"/>
      <c r="U26" s="610">
        <f t="shared" si="3"/>
        <v>2.0640000000000001</v>
      </c>
      <c r="V26" s="631">
        <f t="shared" si="3"/>
        <v>2.0640000000000001</v>
      </c>
      <c r="W26" s="544">
        <f t="shared" si="3"/>
        <v>2.0640000000000001</v>
      </c>
      <c r="X26" s="610"/>
      <c r="Y26" s="545">
        <f t="shared" si="3"/>
        <v>2.0640000000000001</v>
      </c>
      <c r="Z26" s="544">
        <f t="shared" si="3"/>
        <v>2.0640000000000001</v>
      </c>
      <c r="AA26" s="781"/>
      <c r="AB26" s="717">
        <v>13.600000000000001</v>
      </c>
      <c r="AC26" s="773">
        <f>AB26-S26</f>
        <v>11.536000000000001</v>
      </c>
      <c r="AD26" s="807">
        <f>AC26/S26</f>
        <v>5.5891472868217056</v>
      </c>
      <c r="AE26" s="781"/>
      <c r="AF26" s="545">
        <f t="shared" si="3"/>
        <v>2.0640000000000001</v>
      </c>
      <c r="AG26" s="352">
        <f t="shared" si="3"/>
        <v>2.0640000000000001</v>
      </c>
      <c r="AH26" s="544"/>
      <c r="AI26" s="544"/>
      <c r="AJ26" s="544"/>
      <c r="AK26" s="545"/>
      <c r="AL26" s="544"/>
      <c r="AM26" s="544"/>
      <c r="AN26" s="545"/>
      <c r="AO26" s="352"/>
      <c r="AP26" s="352"/>
      <c r="AQ26" s="352"/>
      <c r="AR26" s="352"/>
      <c r="AS26" s="352"/>
      <c r="AT26" s="352"/>
      <c r="AU26" s="815"/>
      <c r="AV26" s="835">
        <f>AF26-S26</f>
        <v>0</v>
      </c>
    </row>
    <row r="27" spans="1:48" ht="18.95" customHeight="1" outlineLevel="1" thickBot="1">
      <c r="A27" s="11"/>
      <c r="B27" s="55"/>
      <c r="C27" s="328"/>
      <c r="D27" s="329"/>
      <c r="E27" s="88"/>
      <c r="F27" s="89"/>
      <c r="G27" s="724"/>
      <c r="H27" s="724"/>
      <c r="I27" s="83"/>
      <c r="J27" s="84"/>
      <c r="K27" s="53"/>
      <c r="L27" s="363"/>
      <c r="M27" s="84"/>
      <c r="N27" s="452"/>
      <c r="O27" s="46"/>
      <c r="P27" s="316"/>
      <c r="Q27" s="544"/>
      <c r="R27" s="610"/>
      <c r="S27" s="545"/>
      <c r="T27" s="544"/>
      <c r="U27" s="610"/>
      <c r="V27" s="631"/>
      <c r="W27" s="544"/>
      <c r="X27" s="610"/>
      <c r="Y27" s="545"/>
      <c r="Z27" s="544"/>
      <c r="AA27" s="781"/>
      <c r="AB27" s="544"/>
      <c r="AC27" s="781"/>
      <c r="AD27" s="781"/>
      <c r="AE27" s="781"/>
      <c r="AF27" s="545"/>
      <c r="AG27" s="352"/>
      <c r="AH27" s="428"/>
      <c r="AI27" s="352"/>
      <c r="AJ27" s="544"/>
      <c r="AK27" s="545"/>
      <c r="AL27" s="352"/>
      <c r="AM27" s="544"/>
      <c r="AN27" s="545"/>
      <c r="AO27" s="352"/>
      <c r="AP27" s="352"/>
      <c r="AQ27" s="352"/>
      <c r="AR27" s="352"/>
      <c r="AS27" s="352"/>
      <c r="AT27" s="352"/>
      <c r="AU27" s="815"/>
      <c r="AV27" s="835"/>
    </row>
    <row r="28" spans="1:48" ht="18.95" customHeight="1" outlineLevel="1" thickBot="1">
      <c r="A28" s="11">
        <v>19</v>
      </c>
      <c r="B28" s="55" t="s">
        <v>39</v>
      </c>
      <c r="C28" s="924" t="s">
        <v>191</v>
      </c>
      <c r="D28" s="925"/>
      <c r="E28" s="88"/>
      <c r="F28" s="89" t="s">
        <v>40</v>
      </c>
      <c r="G28" s="90" t="s">
        <v>41</v>
      </c>
      <c r="H28" s="83"/>
      <c r="I28" s="83" t="s">
        <v>42</v>
      </c>
      <c r="J28" s="84"/>
      <c r="K28" s="53"/>
      <c r="L28" s="92"/>
      <c r="M28" s="84"/>
      <c r="N28" s="452"/>
      <c r="O28" s="46"/>
      <c r="P28" s="706">
        <v>0.02</v>
      </c>
      <c r="Q28" s="544">
        <f>$P$28*Q15</f>
        <v>4.7007092382658904</v>
      </c>
      <c r="R28" s="610">
        <f t="shared" ref="R28:AG28" si="4">$P$28*R15</f>
        <v>4.7712960429976361</v>
      </c>
      <c r="S28" s="545">
        <f t="shared" si="4"/>
        <v>5.4859179780465945</v>
      </c>
      <c r="T28" s="544"/>
      <c r="U28" s="610">
        <f t="shared" si="4"/>
        <v>5.4884130372122231</v>
      </c>
      <c r="V28" s="631">
        <f t="shared" si="4"/>
        <v>5.5829351162568388</v>
      </c>
      <c r="W28" s="544">
        <f t="shared" si="4"/>
        <v>5.4950081500696344</v>
      </c>
      <c r="X28" s="610"/>
      <c r="Y28" s="545">
        <f t="shared" si="4"/>
        <v>5.4793228651891832</v>
      </c>
      <c r="Z28" s="544">
        <f t="shared" si="4"/>
        <v>5.5499096699209307</v>
      </c>
      <c r="AA28" s="781"/>
      <c r="AB28" s="544">
        <v>5.6427665739718931</v>
      </c>
      <c r="AC28" s="773">
        <f>AB28-S28</f>
        <v>0.15684859592529854</v>
      </c>
      <c r="AD28" s="781"/>
      <c r="AE28" s="781"/>
      <c r="AF28" s="545">
        <f t="shared" si="4"/>
        <v>5.6084348649262648</v>
      </c>
      <c r="AG28" s="352">
        <f t="shared" si="4"/>
        <v>6.1579853393071247</v>
      </c>
      <c r="AH28" s="544"/>
      <c r="AI28" s="544"/>
      <c r="AJ28" s="544"/>
      <c r="AK28" s="545"/>
      <c r="AL28" s="544"/>
      <c r="AM28" s="544"/>
      <c r="AN28" s="545"/>
      <c r="AO28" s="544"/>
      <c r="AP28" s="544"/>
      <c r="AQ28" s="544"/>
      <c r="AR28" s="544"/>
      <c r="AS28" s="544"/>
      <c r="AT28" s="352"/>
      <c r="AU28" s="815"/>
      <c r="AV28" s="835">
        <f>AF28-S28</f>
        <v>0.12251688687967022</v>
      </c>
    </row>
    <row r="29" spans="1:48" ht="18.95" customHeight="1" outlineLevel="1" thickBot="1">
      <c r="A29" s="11">
        <v>19</v>
      </c>
      <c r="B29" s="55" t="s">
        <v>43</v>
      </c>
      <c r="C29" s="924" t="s">
        <v>191</v>
      </c>
      <c r="D29" s="925"/>
      <c r="E29" s="88"/>
      <c r="F29" s="93"/>
      <c r="G29" s="90"/>
      <c r="H29" s="73"/>
      <c r="I29" s="73" t="s">
        <v>44</v>
      </c>
      <c r="J29" s="74"/>
      <c r="K29" s="75"/>
      <c r="L29" s="94"/>
      <c r="M29" s="74"/>
      <c r="N29" s="450"/>
      <c r="O29" s="46"/>
      <c r="P29" s="706">
        <v>0.02</v>
      </c>
      <c r="Q29" s="534">
        <f>$P$29*Q16</f>
        <v>0.86494357477326933</v>
      </c>
      <c r="R29" s="606">
        <f t="shared" ref="R29:AG29" si="5">$P$29*R16</f>
        <v>0.86494357477326933</v>
      </c>
      <c r="S29" s="535">
        <f t="shared" si="5"/>
        <v>0.82438544366907651</v>
      </c>
      <c r="T29" s="534"/>
      <c r="U29" s="606">
        <f t="shared" si="5"/>
        <v>0.82438544366907651</v>
      </c>
      <c r="V29" s="627">
        <f t="shared" si="5"/>
        <v>0.82438544366907651</v>
      </c>
      <c r="W29" s="534">
        <f t="shared" si="5"/>
        <v>0.82438544366907651</v>
      </c>
      <c r="X29" s="606"/>
      <c r="Y29" s="535">
        <f t="shared" si="5"/>
        <v>0.82438544366907651</v>
      </c>
      <c r="Z29" s="534">
        <f t="shared" si="5"/>
        <v>0.82438544366907651</v>
      </c>
      <c r="AA29" s="774"/>
      <c r="AB29" s="534">
        <v>0.92776373259368283</v>
      </c>
      <c r="AC29" s="773">
        <f>AB29-S29</f>
        <v>0.10337828892460632</v>
      </c>
      <c r="AD29" s="774"/>
      <c r="AE29" s="774"/>
      <c r="AF29" s="535">
        <f t="shared" si="5"/>
        <v>0.82438544366907651</v>
      </c>
      <c r="AG29" s="350">
        <f t="shared" si="5"/>
        <v>0.82438544366907651</v>
      </c>
      <c r="AH29" s="350"/>
      <c r="AI29" s="535"/>
      <c r="AJ29" s="534"/>
      <c r="AK29" s="535"/>
      <c r="AL29" s="535"/>
      <c r="AM29" s="534"/>
      <c r="AN29" s="535"/>
      <c r="AO29" s="535"/>
      <c r="AP29" s="535"/>
      <c r="AQ29" s="535"/>
      <c r="AR29" s="535"/>
      <c r="AS29" s="535"/>
      <c r="AT29" s="350"/>
      <c r="AU29" s="815"/>
      <c r="AV29" s="835">
        <f>AF29-S29</f>
        <v>0</v>
      </c>
    </row>
    <row r="30" spans="1:48" ht="18.95" customHeight="1" outlineLevel="1" thickBot="1">
      <c r="A30" s="11">
        <v>19</v>
      </c>
      <c r="B30" s="95"/>
      <c r="C30" s="96"/>
      <c r="D30" s="928" t="s">
        <v>45</v>
      </c>
      <c r="E30" s="88"/>
      <c r="F30" s="97"/>
      <c r="G30" s="76" t="s">
        <v>46</v>
      </c>
      <c r="H30" s="77"/>
      <c r="I30" s="98"/>
      <c r="J30" s="79"/>
      <c r="K30" s="79"/>
      <c r="L30" s="79" t="s">
        <v>47</v>
      </c>
      <c r="M30" s="99"/>
      <c r="N30" s="453"/>
      <c r="O30" s="9"/>
      <c r="P30" s="316"/>
      <c r="Q30" s="546">
        <f t="shared" ref="Q30:AG30" si="6">SUM(Q25:Q29)+Q17</f>
        <v>332.35386135752958</v>
      </c>
      <c r="R30" s="611">
        <f t="shared" si="6"/>
        <v>340.60934884479536</v>
      </c>
      <c r="S30" s="547">
        <f t="shared" si="6"/>
        <v>381.7315053776</v>
      </c>
      <c r="T30" s="546"/>
      <c r="U30" s="611">
        <f t="shared" si="6"/>
        <v>381.8815049734996</v>
      </c>
      <c r="V30" s="632">
        <f t="shared" si="6"/>
        <v>387.62168299332859</v>
      </c>
      <c r="W30" s="546">
        <f t="shared" si="6"/>
        <v>382.28151586897889</v>
      </c>
      <c r="X30" s="611"/>
      <c r="Y30" s="547">
        <f t="shared" si="6"/>
        <v>381.3314944553415</v>
      </c>
      <c r="Z30" s="546">
        <f t="shared" si="6"/>
        <v>385.63167384203314</v>
      </c>
      <c r="AA30" s="782"/>
      <c r="AB30" s="546">
        <v>522.3890142889054</v>
      </c>
      <c r="AC30" s="773">
        <f>AB30-S30</f>
        <v>140.6575089113054</v>
      </c>
      <c r="AD30" s="782"/>
      <c r="AE30" s="782"/>
      <c r="AF30" s="547">
        <f t="shared" si="6"/>
        <v>389.20183554397579</v>
      </c>
      <c r="AG30" s="353">
        <f t="shared" si="6"/>
        <v>422.73324523592362</v>
      </c>
      <c r="AH30" s="353"/>
      <c r="AI30" s="353"/>
      <c r="AJ30" s="546"/>
      <c r="AK30" s="547"/>
      <c r="AL30" s="353"/>
      <c r="AM30" s="546"/>
      <c r="AN30" s="547"/>
      <c r="AO30" s="353"/>
      <c r="AP30" s="353"/>
      <c r="AQ30" s="353"/>
      <c r="AR30" s="353"/>
      <c r="AS30" s="353"/>
      <c r="AT30" s="353"/>
      <c r="AU30" s="818"/>
      <c r="AV30" s="838"/>
    </row>
    <row r="31" spans="1:48" ht="18.95" customHeight="1" outlineLevel="1" thickBot="1">
      <c r="A31" s="11"/>
      <c r="B31" s="100"/>
      <c r="C31" s="101"/>
      <c r="D31" s="929"/>
      <c r="E31" s="88"/>
      <c r="G31" s="9"/>
      <c r="H31" s="9"/>
      <c r="I31" s="9"/>
      <c r="J31" s="9"/>
      <c r="K31" s="9"/>
      <c r="L31" s="9"/>
      <c r="M31" s="9"/>
      <c r="N31" s="447"/>
      <c r="O31" s="9"/>
      <c r="P31" s="316"/>
      <c r="Q31" s="548"/>
      <c r="R31" s="612"/>
      <c r="S31" s="549"/>
      <c r="T31" s="548"/>
      <c r="U31" s="612"/>
      <c r="V31" s="633"/>
      <c r="W31" s="548"/>
      <c r="X31" s="612"/>
      <c r="Y31" s="549"/>
      <c r="Z31" s="548"/>
      <c r="AA31" s="9"/>
      <c r="AB31" s="548"/>
      <c r="AC31" s="9"/>
      <c r="AD31" s="9"/>
      <c r="AE31" s="9"/>
      <c r="AF31" s="549"/>
      <c r="AG31" s="354"/>
      <c r="AH31" s="342"/>
      <c r="AI31" s="354"/>
      <c r="AJ31" s="548"/>
      <c r="AK31" s="549"/>
      <c r="AL31" s="354"/>
      <c r="AM31" s="548"/>
      <c r="AN31" s="549"/>
      <c r="AO31" s="354"/>
      <c r="AP31" s="354"/>
      <c r="AQ31" s="354"/>
      <c r="AR31" s="354"/>
      <c r="AS31" s="354"/>
      <c r="AT31" s="354"/>
      <c r="AV31" s="839"/>
    </row>
    <row r="32" spans="1:48" ht="18.95" customHeight="1" outlineLevel="1" thickBot="1">
      <c r="A32" s="11">
        <v>19</v>
      </c>
      <c r="B32" s="102" t="s">
        <v>48</v>
      </c>
      <c r="C32" s="103" t="s">
        <v>306</v>
      </c>
      <c r="D32" s="930"/>
      <c r="E32" s="88"/>
      <c r="F32" s="330"/>
      <c r="G32" s="331"/>
      <c r="H32" s="332"/>
      <c r="I32" s="333"/>
      <c r="J32" s="334"/>
      <c r="K32" s="334"/>
      <c r="L32" s="931"/>
      <c r="M32" s="931"/>
      <c r="N32" s="454"/>
      <c r="O32" s="443"/>
      <c r="P32" s="365"/>
      <c r="Q32" s="550">
        <f t="shared" ref="Q32:AG32" si="7">$P$32*Q30</f>
        <v>0</v>
      </c>
      <c r="R32" s="613">
        <f t="shared" si="7"/>
        <v>0</v>
      </c>
      <c r="S32" s="551">
        <f t="shared" si="7"/>
        <v>0</v>
      </c>
      <c r="T32" s="550"/>
      <c r="U32" s="613">
        <f t="shared" si="7"/>
        <v>0</v>
      </c>
      <c r="V32" s="634">
        <f t="shared" si="7"/>
        <v>0</v>
      </c>
      <c r="W32" s="550">
        <f t="shared" si="7"/>
        <v>0</v>
      </c>
      <c r="X32" s="613"/>
      <c r="Y32" s="551">
        <f t="shared" si="7"/>
        <v>0</v>
      </c>
      <c r="Z32" s="550">
        <f t="shared" si="7"/>
        <v>0</v>
      </c>
      <c r="AA32" s="783"/>
      <c r="AB32" s="550">
        <v>0</v>
      </c>
      <c r="AC32" s="783"/>
      <c r="AD32" s="783"/>
      <c r="AE32" s="783"/>
      <c r="AF32" s="551">
        <f t="shared" si="7"/>
        <v>0</v>
      </c>
      <c r="AG32" s="355">
        <f t="shared" si="7"/>
        <v>0</v>
      </c>
      <c r="AH32" s="429"/>
      <c r="AI32" s="355"/>
      <c r="AJ32" s="550"/>
      <c r="AK32" s="551"/>
      <c r="AL32" s="355"/>
      <c r="AM32" s="550"/>
      <c r="AN32" s="551"/>
      <c r="AO32" s="355"/>
      <c r="AP32" s="355"/>
      <c r="AQ32" s="355"/>
      <c r="AR32" s="355"/>
      <c r="AS32" s="355"/>
      <c r="AT32" s="355"/>
      <c r="AU32" s="819"/>
      <c r="AV32" s="840"/>
    </row>
    <row r="33" spans="1:51" ht="18.95" customHeight="1" outlineLevel="1" thickBot="1">
      <c r="A33" s="11">
        <v>19</v>
      </c>
      <c r="B33" s="102" t="s">
        <v>50</v>
      </c>
      <c r="C33" s="104"/>
      <c r="D33" s="105"/>
      <c r="E33" s="88"/>
      <c r="F33" s="335"/>
      <c r="G33" s="107" t="s">
        <v>51</v>
      </c>
      <c r="H33" s="108"/>
      <c r="I33" s="109"/>
      <c r="J33" s="109"/>
      <c r="K33" s="109"/>
      <c r="L33" s="109" t="s">
        <v>52</v>
      </c>
      <c r="M33" s="109"/>
      <c r="N33" s="455"/>
      <c r="O33" s="9"/>
      <c r="P33" s="9"/>
      <c r="Q33" s="552">
        <f>Q30+Q32</f>
        <v>332.35386135752958</v>
      </c>
      <c r="R33" s="614">
        <f t="shared" ref="R33:AG33" si="8">R30+R32</f>
        <v>340.60934884479536</v>
      </c>
      <c r="S33" s="553">
        <f t="shared" si="8"/>
        <v>381.7315053776</v>
      </c>
      <c r="T33" s="552"/>
      <c r="U33" s="614">
        <f t="shared" si="8"/>
        <v>381.8815049734996</v>
      </c>
      <c r="V33" s="635">
        <f t="shared" si="8"/>
        <v>387.62168299332859</v>
      </c>
      <c r="W33" s="552">
        <f t="shared" si="8"/>
        <v>382.28151586897889</v>
      </c>
      <c r="X33" s="614"/>
      <c r="Y33" s="553">
        <f t="shared" si="8"/>
        <v>381.3314944553415</v>
      </c>
      <c r="Z33" s="552">
        <f t="shared" si="8"/>
        <v>385.63167384203314</v>
      </c>
      <c r="AA33" s="784"/>
      <c r="AB33" s="552">
        <v>522.3890142889054</v>
      </c>
      <c r="AC33" s="773">
        <f>AB33-S33</f>
        <v>140.6575089113054</v>
      </c>
      <c r="AD33" s="784"/>
      <c r="AE33" s="784"/>
      <c r="AF33" s="553">
        <f t="shared" si="8"/>
        <v>389.20183554397579</v>
      </c>
      <c r="AG33" s="356">
        <f t="shared" si="8"/>
        <v>422.73324523592362</v>
      </c>
      <c r="AH33" s="356"/>
      <c r="AI33" s="356"/>
      <c r="AJ33" s="552"/>
      <c r="AK33" s="553"/>
      <c r="AL33" s="356"/>
      <c r="AM33" s="552"/>
      <c r="AN33" s="553"/>
      <c r="AO33" s="356"/>
      <c r="AP33" s="356"/>
      <c r="AQ33" s="356"/>
      <c r="AR33" s="356"/>
      <c r="AS33" s="356"/>
      <c r="AT33" s="356"/>
      <c r="AU33" s="818"/>
      <c r="AV33" s="838"/>
    </row>
    <row r="34" spans="1:51" ht="15" outlineLevel="1" thickBot="1">
      <c r="A34" s="11"/>
      <c r="B34" s="317"/>
      <c r="C34" s="104"/>
      <c r="D34" s="318"/>
      <c r="E34" s="88"/>
      <c r="F34" s="364"/>
      <c r="G34" s="577"/>
      <c r="H34" s="578"/>
      <c r="I34" s="579"/>
      <c r="J34" s="319"/>
      <c r="K34" s="319"/>
      <c r="L34" s="319"/>
      <c r="M34" s="319"/>
      <c r="N34" s="456"/>
      <c r="O34" s="9"/>
      <c r="P34" s="565">
        <v>0</v>
      </c>
      <c r="Q34" s="534">
        <f t="shared" ref="Q34" si="9">Q33*-$P$34</f>
        <v>0</v>
      </c>
      <c r="R34" s="606">
        <f t="shared" ref="R34:AG34" si="10">R33*-$P$34</f>
        <v>0</v>
      </c>
      <c r="S34" s="535">
        <f t="shared" si="10"/>
        <v>0</v>
      </c>
      <c r="T34" s="534"/>
      <c r="U34" s="606">
        <f t="shared" si="10"/>
        <v>0</v>
      </c>
      <c r="V34" s="627">
        <f t="shared" si="10"/>
        <v>0</v>
      </c>
      <c r="W34" s="534">
        <f t="shared" si="10"/>
        <v>0</v>
      </c>
      <c r="X34" s="606"/>
      <c r="Y34" s="535">
        <f t="shared" si="10"/>
        <v>0</v>
      </c>
      <c r="Z34" s="534">
        <f t="shared" si="10"/>
        <v>0</v>
      </c>
      <c r="AA34" s="774"/>
      <c r="AB34" s="534">
        <v>0</v>
      </c>
      <c r="AC34" s="774"/>
      <c r="AD34" s="774"/>
      <c r="AE34" s="774"/>
      <c r="AF34" s="535">
        <f t="shared" si="10"/>
        <v>0</v>
      </c>
      <c r="AG34" s="571">
        <f t="shared" si="10"/>
        <v>0</v>
      </c>
      <c r="AH34" s="571"/>
      <c r="AI34" s="571"/>
      <c r="AJ34" s="642"/>
      <c r="AK34" s="643"/>
      <c r="AL34" s="571"/>
      <c r="AM34" s="642"/>
      <c r="AN34" s="643"/>
      <c r="AO34" s="571"/>
      <c r="AP34" s="571"/>
      <c r="AQ34" s="571"/>
      <c r="AR34" s="571"/>
      <c r="AS34" s="571"/>
      <c r="AT34" s="571"/>
      <c r="AU34" s="815"/>
      <c r="AV34" s="835"/>
    </row>
    <row r="35" spans="1:51" ht="18.95" customHeight="1" outlineLevel="1" thickBot="1">
      <c r="A35" s="11"/>
      <c r="B35" s="102"/>
      <c r="C35" s="104"/>
      <c r="D35" s="105"/>
      <c r="E35" s="88"/>
      <c r="F35" s="106"/>
      <c r="G35" s="107" t="s">
        <v>123</v>
      </c>
      <c r="H35" s="108"/>
      <c r="I35" s="109"/>
      <c r="J35" s="109"/>
      <c r="K35" s="109"/>
      <c r="L35" s="109"/>
      <c r="M35" s="109"/>
      <c r="N35" s="457"/>
      <c r="O35" s="46"/>
      <c r="P35" s="9"/>
      <c r="Q35" s="552">
        <f>Q33+Q34</f>
        <v>332.35386135752958</v>
      </c>
      <c r="R35" s="614">
        <f t="shared" ref="R35:AG35" si="11">R33+R34</f>
        <v>340.60934884479536</v>
      </c>
      <c r="S35" s="553">
        <f t="shared" si="11"/>
        <v>381.7315053776</v>
      </c>
      <c r="T35" s="552"/>
      <c r="U35" s="614">
        <f t="shared" si="11"/>
        <v>381.8815049734996</v>
      </c>
      <c r="V35" s="635">
        <f t="shared" si="11"/>
        <v>387.62168299332859</v>
      </c>
      <c r="W35" s="552">
        <f t="shared" si="11"/>
        <v>382.28151586897889</v>
      </c>
      <c r="X35" s="614"/>
      <c r="Y35" s="553">
        <f t="shared" si="11"/>
        <v>381.3314944553415</v>
      </c>
      <c r="Z35" s="552">
        <f t="shared" si="11"/>
        <v>385.63167384203314</v>
      </c>
      <c r="AA35" s="784"/>
      <c r="AB35" s="552">
        <v>522.3890142889054</v>
      </c>
      <c r="AC35" s="773">
        <f>AB35-S35</f>
        <v>140.6575089113054</v>
      </c>
      <c r="AD35" s="784"/>
      <c r="AE35" s="784"/>
      <c r="AF35" s="553">
        <f t="shared" si="11"/>
        <v>389.20183554397579</v>
      </c>
      <c r="AG35" s="356">
        <f t="shared" si="11"/>
        <v>422.73324523592362</v>
      </c>
      <c r="AH35" s="356"/>
      <c r="AI35" s="356"/>
      <c r="AJ35" s="552"/>
      <c r="AK35" s="553"/>
      <c r="AL35" s="356"/>
      <c r="AM35" s="552"/>
      <c r="AN35" s="553"/>
      <c r="AO35" s="356"/>
      <c r="AP35" s="356"/>
      <c r="AQ35" s="356"/>
      <c r="AR35" s="356"/>
      <c r="AS35" s="356"/>
      <c r="AT35" s="356"/>
      <c r="AU35" s="818"/>
      <c r="AV35" s="838"/>
    </row>
    <row r="36" spans="1:51" ht="18.95" customHeight="1" outlineLevel="1" thickBot="1">
      <c r="A36" s="11">
        <v>19</v>
      </c>
      <c r="B36" s="110" t="s">
        <v>53</v>
      </c>
      <c r="C36" s="104"/>
      <c r="D36" s="111"/>
      <c r="E36" s="88"/>
      <c r="F36" s="112" t="s">
        <v>54</v>
      </c>
      <c r="G36" s="83" t="s">
        <v>377</v>
      </c>
      <c r="H36" s="113"/>
      <c r="I36" s="114"/>
      <c r="J36" s="114"/>
      <c r="K36" s="115" t="s">
        <v>35</v>
      </c>
      <c r="L36" s="932" t="s">
        <v>376</v>
      </c>
      <c r="M36" s="933"/>
      <c r="N36" s="459"/>
      <c r="O36" s="46"/>
      <c r="P36" s="706">
        <v>5.0000000000000001E-3</v>
      </c>
      <c r="Q36" s="567">
        <f>Q35*$P$36</f>
        <v>1.661769306787648</v>
      </c>
      <c r="R36" s="615">
        <f t="shared" ref="R36:AG36" si="12">R35*$P$36</f>
        <v>1.7030467442239769</v>
      </c>
      <c r="S36" s="568">
        <f t="shared" si="12"/>
        <v>1.9086575268879999</v>
      </c>
      <c r="T36" s="567"/>
      <c r="U36" s="615">
        <f t="shared" si="12"/>
        <v>1.909407524867498</v>
      </c>
      <c r="V36" s="636">
        <f t="shared" si="12"/>
        <v>1.938108414966643</v>
      </c>
      <c r="W36" s="567">
        <f t="shared" si="12"/>
        <v>1.9114075793448944</v>
      </c>
      <c r="X36" s="615"/>
      <c r="Y36" s="568">
        <f t="shared" si="12"/>
        <v>1.9066574722767076</v>
      </c>
      <c r="Z36" s="567">
        <f t="shared" si="12"/>
        <v>1.9281583692101658</v>
      </c>
      <c r="AA36" s="785"/>
      <c r="AB36" s="567">
        <v>2.6119450714445271</v>
      </c>
      <c r="AC36" s="773">
        <f>AB36-S36</f>
        <v>0.7032875445565272</v>
      </c>
      <c r="AD36" s="785"/>
      <c r="AE36" s="785"/>
      <c r="AF36" s="568">
        <f t="shared" si="12"/>
        <v>1.9460091777198789</v>
      </c>
      <c r="AG36" s="707">
        <f t="shared" si="12"/>
        <v>2.113666226179618</v>
      </c>
      <c r="AH36" s="554"/>
      <c r="AI36" s="554"/>
      <c r="AJ36" s="554"/>
      <c r="AK36" s="644"/>
      <c r="AL36" s="572"/>
      <c r="AM36" s="554"/>
      <c r="AN36" s="644"/>
      <c r="AO36" s="572"/>
      <c r="AP36" s="572"/>
      <c r="AQ36" s="572"/>
      <c r="AR36" s="572"/>
      <c r="AS36" s="572"/>
      <c r="AT36" s="566"/>
      <c r="AU36" s="820"/>
      <c r="AV36" s="835">
        <f>AF36-S36</f>
        <v>3.7351650831878969E-2</v>
      </c>
      <c r="AX36" s="825">
        <f>SUM(AV14:AV36)</f>
        <v>8.729650752720362</v>
      </c>
    </row>
    <row r="37" spans="1:51" ht="18.95" customHeight="1" outlineLevel="1" thickBot="1">
      <c r="A37" s="11">
        <v>19</v>
      </c>
      <c r="B37" s="39" t="s">
        <v>55</v>
      </c>
      <c r="C37" s="86"/>
      <c r="D37" s="87"/>
      <c r="E37" s="88"/>
      <c r="F37" s="116" t="s">
        <v>56</v>
      </c>
      <c r="G37" s="83" t="s">
        <v>57</v>
      </c>
      <c r="H37" s="83"/>
      <c r="I37" s="53"/>
      <c r="J37" s="53"/>
      <c r="K37" s="53" t="s">
        <v>35</v>
      </c>
      <c r="L37" s="914"/>
      <c r="M37" s="914"/>
      <c r="N37" s="427"/>
      <c r="O37" s="46"/>
      <c r="P37" s="9"/>
      <c r="Q37" s="542"/>
      <c r="R37" s="609"/>
      <c r="S37" s="543"/>
      <c r="T37" s="542"/>
      <c r="U37" s="609"/>
      <c r="V37" s="630"/>
      <c r="W37" s="542"/>
      <c r="X37" s="609"/>
      <c r="Y37" s="543"/>
      <c r="Z37" s="542"/>
      <c r="AA37" s="786"/>
      <c r="AB37" s="542"/>
      <c r="AC37" s="786"/>
      <c r="AD37" s="786"/>
      <c r="AE37" s="786"/>
      <c r="AF37" s="543"/>
      <c r="AG37" s="343"/>
      <c r="AH37" s="542"/>
      <c r="AI37" s="542"/>
      <c r="AJ37" s="542"/>
      <c r="AK37" s="543"/>
      <c r="AL37" s="573"/>
      <c r="AM37" s="542"/>
      <c r="AN37" s="543"/>
      <c r="AO37" s="573"/>
      <c r="AP37" s="573"/>
      <c r="AQ37" s="573"/>
      <c r="AR37" s="573"/>
      <c r="AS37" s="573"/>
      <c r="AT37" s="343"/>
      <c r="AU37" s="817"/>
      <c r="AV37" s="837"/>
    </row>
    <row r="38" spans="1:51" ht="18.95" customHeight="1" outlineLevel="1" thickBot="1">
      <c r="A38" s="11">
        <v>19</v>
      </c>
      <c r="B38" s="915"/>
      <c r="C38" s="916"/>
      <c r="D38" s="917"/>
      <c r="E38" s="88"/>
      <c r="F38" s="117" t="s">
        <v>58</v>
      </c>
      <c r="G38" s="118" t="s">
        <v>59</v>
      </c>
      <c r="H38" s="118"/>
      <c r="I38" s="119"/>
      <c r="J38" s="119"/>
      <c r="K38" s="120" t="s">
        <v>35</v>
      </c>
      <c r="L38" s="921"/>
      <c r="M38" s="921"/>
      <c r="N38" s="460"/>
      <c r="O38" s="46"/>
      <c r="P38" s="9"/>
      <c r="Q38" s="555"/>
      <c r="R38" s="616"/>
      <c r="S38" s="556"/>
      <c r="T38" s="555"/>
      <c r="U38" s="616"/>
      <c r="V38" s="637"/>
      <c r="W38" s="555"/>
      <c r="X38" s="616"/>
      <c r="Y38" s="556"/>
      <c r="Z38" s="555"/>
      <c r="AA38" s="787"/>
      <c r="AB38" s="555"/>
      <c r="AC38" s="787"/>
      <c r="AD38" s="787"/>
      <c r="AE38" s="787"/>
      <c r="AF38" s="556"/>
      <c r="AG38" s="344"/>
      <c r="AH38" s="344"/>
      <c r="AI38" s="344"/>
      <c r="AJ38" s="555"/>
      <c r="AK38" s="556"/>
      <c r="AL38" s="344"/>
      <c r="AM38" s="555"/>
      <c r="AN38" s="556"/>
      <c r="AO38" s="344"/>
      <c r="AP38" s="344"/>
      <c r="AQ38" s="344"/>
      <c r="AR38" s="344"/>
      <c r="AS38" s="344"/>
      <c r="AT38" s="344"/>
      <c r="AU38" s="817"/>
      <c r="AV38" s="837"/>
    </row>
    <row r="39" spans="1:51" ht="18.95" customHeight="1" outlineLevel="1" thickBot="1">
      <c r="A39" s="11">
        <v>19</v>
      </c>
      <c r="B39" s="918"/>
      <c r="C39" s="919"/>
      <c r="D39" s="920"/>
      <c r="E39" s="88"/>
      <c r="F39" s="106"/>
      <c r="G39" s="107" t="s">
        <v>60</v>
      </c>
      <c r="H39" s="108"/>
      <c r="I39" s="109"/>
      <c r="J39" s="109"/>
      <c r="K39" s="109"/>
      <c r="L39" s="109" t="s">
        <v>61</v>
      </c>
      <c r="M39" s="109"/>
      <c r="N39" s="458"/>
      <c r="O39" s="46"/>
      <c r="P39" s="681"/>
      <c r="Q39" s="345">
        <f>Q35+SUM(Q36:Q38)</f>
        <v>334.01563066431726</v>
      </c>
      <c r="R39" s="617">
        <f t="shared" ref="R39:AG39" si="13">R35+SUM(R36:R38)</f>
        <v>342.31239558901933</v>
      </c>
      <c r="S39" s="558">
        <f t="shared" si="13"/>
        <v>383.64016290448802</v>
      </c>
      <c r="T39" s="557">
        <f t="shared" si="13"/>
        <v>0</v>
      </c>
      <c r="U39" s="617">
        <f t="shared" si="13"/>
        <v>383.79091249836711</v>
      </c>
      <c r="V39" s="638">
        <f t="shared" si="13"/>
        <v>389.55979140829521</v>
      </c>
      <c r="W39" s="557">
        <f t="shared" si="13"/>
        <v>384.19292344832377</v>
      </c>
      <c r="X39" s="617">
        <f t="shared" si="13"/>
        <v>0</v>
      </c>
      <c r="Y39" s="558">
        <f t="shared" si="13"/>
        <v>383.23815192761822</v>
      </c>
      <c r="Z39" s="557">
        <f t="shared" si="13"/>
        <v>387.5598322112433</v>
      </c>
      <c r="AA39" s="788"/>
      <c r="AB39" s="557">
        <v>525.00095936034995</v>
      </c>
      <c r="AC39" s="773">
        <f>AB39-S39</f>
        <v>141.36079645586193</v>
      </c>
      <c r="AD39" s="788"/>
      <c r="AE39" s="788"/>
      <c r="AF39" s="558">
        <f t="shared" si="13"/>
        <v>391.14784472169566</v>
      </c>
      <c r="AG39" s="345">
        <f t="shared" si="13"/>
        <v>424.84691146210326</v>
      </c>
      <c r="AH39" s="345"/>
      <c r="AI39" s="345"/>
      <c r="AJ39" s="557"/>
      <c r="AK39" s="558"/>
      <c r="AL39" s="345"/>
      <c r="AM39" s="557"/>
      <c r="AN39" s="558"/>
      <c r="AO39" s="345"/>
      <c r="AP39" s="345"/>
      <c r="AQ39" s="345"/>
      <c r="AR39" s="345"/>
      <c r="AS39" s="345"/>
      <c r="AT39" s="345"/>
      <c r="AU39" s="815"/>
      <c r="AV39" s="835">
        <f>AF39-S39</f>
        <v>7.5076818172076401</v>
      </c>
    </row>
    <row r="40" spans="1:51" ht="18.95" customHeight="1" outlineLevel="1" thickBot="1">
      <c r="A40" s="11">
        <v>19</v>
      </c>
      <c r="B40" s="55" t="s">
        <v>62</v>
      </c>
      <c r="C40" s="922" t="s">
        <v>191</v>
      </c>
      <c r="D40" s="923"/>
      <c r="E40" s="88"/>
      <c r="F40" s="121"/>
      <c r="G40" s="122" t="s">
        <v>63</v>
      </c>
      <c r="H40" s="122"/>
      <c r="I40" s="123"/>
      <c r="J40" s="123"/>
      <c r="K40" s="123"/>
      <c r="L40" s="123"/>
      <c r="M40" s="123"/>
      <c r="N40" s="124"/>
      <c r="O40" s="46"/>
      <c r="P40" s="9"/>
      <c r="Q40" s="559"/>
      <c r="R40" s="618"/>
      <c r="S40" s="560"/>
      <c r="T40" s="559"/>
      <c r="U40" s="618"/>
      <c r="V40" s="639"/>
      <c r="W40" s="559"/>
      <c r="X40" s="618"/>
      <c r="Y40" s="560"/>
      <c r="Z40" s="559"/>
      <c r="AA40" s="789"/>
      <c r="AB40" s="559"/>
      <c r="AC40" s="789"/>
      <c r="AD40" s="789"/>
      <c r="AE40" s="789"/>
      <c r="AF40" s="560"/>
      <c r="AG40" s="346"/>
      <c r="AH40" s="430"/>
      <c r="AI40" s="346"/>
      <c r="AJ40" s="559"/>
      <c r="AK40" s="560"/>
      <c r="AL40" s="346"/>
      <c r="AM40" s="559"/>
      <c r="AN40" s="560"/>
      <c r="AO40" s="346"/>
      <c r="AP40" s="346"/>
      <c r="AQ40" s="346"/>
      <c r="AR40" s="346"/>
      <c r="AS40" s="346"/>
      <c r="AT40" s="346"/>
      <c r="AU40" s="821"/>
      <c r="AV40" s="841"/>
    </row>
    <row r="41" spans="1:51" ht="18.95" customHeight="1" outlineLevel="1" thickBot="1">
      <c r="A41" s="11">
        <v>19</v>
      </c>
      <c r="B41" s="55" t="s">
        <v>64</v>
      </c>
      <c r="C41" s="922" t="s">
        <v>191</v>
      </c>
      <c r="D41" s="923"/>
      <c r="E41" s="88"/>
      <c r="F41" s="9"/>
      <c r="G41" s="9"/>
      <c r="H41" s="9"/>
      <c r="I41" s="9"/>
      <c r="J41" s="9"/>
      <c r="K41" s="9"/>
      <c r="L41" s="9"/>
      <c r="M41" s="9"/>
      <c r="N41" s="447"/>
      <c r="O41" s="9"/>
      <c r="P41" s="9"/>
      <c r="Q41" s="718">
        <f>Q22*Q14</f>
        <v>54014562.160928249</v>
      </c>
      <c r="R41" s="718">
        <f t="shared" ref="R41:Z41" si="14">R22*R14</f>
        <v>6836744.6745601762</v>
      </c>
      <c r="S41" s="718">
        <f t="shared" si="14"/>
        <v>1709521.2223658287</v>
      </c>
      <c r="T41" s="718">
        <f t="shared" si="14"/>
        <v>0</v>
      </c>
      <c r="U41" s="718">
        <f t="shared" si="14"/>
        <v>35820036.279127985</v>
      </c>
      <c r="V41" s="718">
        <f t="shared" si="14"/>
        <v>5672335.5671741972</v>
      </c>
      <c r="W41" s="718">
        <f t="shared" si="14"/>
        <v>1262782.1199824531</v>
      </c>
      <c r="X41" s="718">
        <f t="shared" si="14"/>
        <v>0</v>
      </c>
      <c r="Y41" s="718">
        <f t="shared" si="14"/>
        <v>375790.52305602113</v>
      </c>
      <c r="Z41" s="718">
        <f t="shared" si="14"/>
        <v>47075.291554398951</v>
      </c>
      <c r="AA41" s="718"/>
      <c r="AB41" s="718">
        <v>525</v>
      </c>
      <c r="AC41" s="718"/>
      <c r="AD41" s="718"/>
      <c r="AE41" s="718"/>
      <c r="AF41" s="718"/>
      <c r="AG41" s="718"/>
      <c r="AH41" s="9"/>
      <c r="AI41" s="9"/>
      <c r="AJ41" s="9"/>
      <c r="AK41" s="9"/>
      <c r="AL41" s="9"/>
      <c r="AM41" s="9"/>
      <c r="AN41" s="9"/>
      <c r="AO41" s="9"/>
      <c r="AP41" s="9"/>
      <c r="AQ41" s="9"/>
      <c r="AR41" s="9"/>
      <c r="AS41" s="9"/>
      <c r="AT41" s="447"/>
      <c r="AV41" s="839"/>
      <c r="AW41" s="583"/>
    </row>
    <row r="42" spans="1:51" ht="18.95" customHeight="1" outlineLevel="1" thickBot="1">
      <c r="A42" s="11">
        <v>19</v>
      </c>
      <c r="B42" s="125" t="s">
        <v>65</v>
      </c>
      <c r="C42" s="922" t="s">
        <v>191</v>
      </c>
      <c r="D42" s="923"/>
      <c r="E42" s="88"/>
      <c r="F42" s="126"/>
      <c r="G42" s="50" t="s">
        <v>66</v>
      </c>
      <c r="H42" s="51"/>
      <c r="I42" s="127"/>
      <c r="J42" s="52"/>
      <c r="K42" s="52"/>
      <c r="L42" s="128"/>
      <c r="M42" s="129"/>
      <c r="N42" s="426"/>
      <c r="O42" s="9"/>
      <c r="P42" s="682"/>
      <c r="Q42" s="678"/>
      <c r="R42" s="679"/>
      <c r="S42" s="679"/>
      <c r="T42" s="679"/>
      <c r="U42" s="679"/>
      <c r="V42" s="679"/>
      <c r="W42" s="679"/>
      <c r="X42" s="679"/>
      <c r="Y42" s="679"/>
      <c r="Z42" s="679"/>
      <c r="AA42" s="679"/>
      <c r="AB42" s="678"/>
      <c r="AC42" s="801"/>
      <c r="AD42" s="679"/>
      <c r="AE42" s="679"/>
      <c r="AF42" s="679"/>
      <c r="AG42" s="679"/>
      <c r="AH42" s="679"/>
      <c r="AI42" s="679"/>
      <c r="AJ42" s="679"/>
      <c r="AK42" s="679"/>
      <c r="AL42" s="679"/>
      <c r="AM42" s="679"/>
      <c r="AN42" s="679"/>
      <c r="AO42" s="679"/>
      <c r="AP42" s="679"/>
      <c r="AQ42" s="679"/>
      <c r="AR42" s="679"/>
      <c r="AS42" s="679"/>
      <c r="AT42" s="680"/>
      <c r="AU42" s="822"/>
      <c r="AV42" s="822"/>
      <c r="AW42" s="584"/>
    </row>
    <row r="43" spans="1:51" ht="18.95" customHeight="1" outlineLevel="1">
      <c r="A43" s="11">
        <v>19</v>
      </c>
      <c r="B43" s="55" t="s">
        <v>67</v>
      </c>
      <c r="C43" s="922" t="s">
        <v>68</v>
      </c>
      <c r="D43" s="923"/>
      <c r="E43" s="88"/>
      <c r="F43" s="116" t="s">
        <v>69</v>
      </c>
      <c r="G43" s="83" t="s">
        <v>70</v>
      </c>
      <c r="H43" s="90"/>
      <c r="I43" s="84"/>
      <c r="J43" s="91"/>
      <c r="K43" s="53" t="s">
        <v>35</v>
      </c>
      <c r="L43" s="914"/>
      <c r="M43" s="914"/>
      <c r="N43" s="431"/>
      <c r="O43" s="9"/>
      <c r="P43" s="683"/>
      <c r="Q43" s="739"/>
      <c r="R43" s="740"/>
      <c r="S43" s="740"/>
      <c r="T43" s="740"/>
      <c r="U43" s="740"/>
      <c r="V43" s="740"/>
      <c r="W43" s="740"/>
      <c r="X43" s="740"/>
      <c r="Y43" s="740"/>
      <c r="Z43" s="740"/>
      <c r="AA43" s="740"/>
      <c r="AB43" s="795"/>
      <c r="AC43" s="802"/>
      <c r="AD43" s="740"/>
      <c r="AE43" s="740"/>
      <c r="AF43" s="740"/>
      <c r="AG43" s="740"/>
      <c r="AH43" s="684"/>
      <c r="AI43" s="684"/>
      <c r="AJ43" s="684"/>
      <c r="AK43" s="684"/>
      <c r="AL43" s="684"/>
      <c r="AM43" s="684"/>
      <c r="AN43" s="684"/>
      <c r="AO43" s="684"/>
      <c r="AP43" s="684"/>
      <c r="AQ43" s="684"/>
      <c r="AR43" s="684"/>
      <c r="AS43" s="684"/>
      <c r="AT43" s="685"/>
      <c r="AU43" s="823"/>
      <c r="AV43" s="823"/>
      <c r="AW43" s="584"/>
    </row>
    <row r="44" spans="1:51" ht="18.95" customHeight="1" outlineLevel="1" thickBot="1">
      <c r="A44" s="11">
        <v>19</v>
      </c>
      <c r="B44" s="130" t="s">
        <v>71</v>
      </c>
      <c r="C44" s="907"/>
      <c r="D44" s="908"/>
      <c r="E44" s="88"/>
      <c r="F44" s="131" t="s">
        <v>72</v>
      </c>
      <c r="G44" s="73" t="s">
        <v>73</v>
      </c>
      <c r="H44" s="132"/>
      <c r="I44" s="74"/>
      <c r="J44" s="133"/>
      <c r="K44" s="134" t="s">
        <v>35</v>
      </c>
      <c r="L44" s="909"/>
      <c r="M44" s="909"/>
      <c r="N44" s="461">
        <v>0</v>
      </c>
      <c r="O44" s="9"/>
      <c r="P44" s="9"/>
      <c r="Q44" s="569"/>
      <c r="R44" s="760"/>
      <c r="S44" s="596"/>
      <c r="T44" s="596"/>
      <c r="U44" s="596"/>
      <c r="V44" s="596"/>
      <c r="W44" s="596"/>
      <c r="X44" s="596"/>
      <c r="Y44" s="596"/>
      <c r="Z44" s="596"/>
      <c r="AA44" s="596"/>
      <c r="AB44" s="569"/>
      <c r="AC44" s="803"/>
      <c r="AD44" s="596"/>
      <c r="AE44" s="596"/>
      <c r="AF44" s="596"/>
      <c r="AG44" s="596"/>
      <c r="AH44" s="596"/>
      <c r="AI44" s="596"/>
      <c r="AJ44" s="596"/>
      <c r="AK44" s="596"/>
      <c r="AL44" s="596"/>
      <c r="AM44" s="596"/>
      <c r="AN44" s="596"/>
      <c r="AO44" s="596"/>
      <c r="AP44" s="596"/>
      <c r="AQ44" s="596"/>
      <c r="AR44" s="596"/>
      <c r="AS44" s="596"/>
      <c r="AT44" s="570"/>
      <c r="AU44" s="824"/>
      <c r="AV44" s="824"/>
    </row>
    <row r="45" spans="1:51" ht="12" customHeight="1" outlineLevel="1">
      <c r="A45" s="11">
        <v>20</v>
      </c>
      <c r="B45" s="135"/>
      <c r="C45" s="135"/>
      <c r="D45" s="135"/>
      <c r="E45" s="135"/>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row>
    <row r="46" spans="1:51" ht="15" outlineLevel="1" thickBot="1">
      <c r="A46" s="11"/>
      <c r="B46" s="135"/>
      <c r="C46" s="135"/>
      <c r="D46" s="135"/>
      <c r="E46" s="135"/>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W46" s="583"/>
      <c r="AX46" s="583"/>
      <c r="AY46" s="583"/>
    </row>
    <row r="47" spans="1:51" outlineLevel="1">
      <c r="A47" s="1"/>
      <c r="B47" s="136" t="s">
        <v>74</v>
      </c>
      <c r="C47" s="910"/>
      <c r="D47" s="911"/>
      <c r="E47" s="911"/>
      <c r="F47" s="911"/>
      <c r="G47" s="911"/>
      <c r="H47" s="911"/>
      <c r="I47" s="911"/>
      <c r="J47" s="911"/>
      <c r="K47" s="911"/>
      <c r="L47" s="911"/>
      <c r="M47" s="911"/>
      <c r="N47" s="911"/>
      <c r="O47" s="46"/>
      <c r="P47" s="9"/>
      <c r="Q47" s="585"/>
      <c r="R47" s="586"/>
      <c r="S47" s="586"/>
      <c r="T47" s="619"/>
      <c r="U47" s="586"/>
      <c r="V47" s="586"/>
      <c r="W47" s="586"/>
      <c r="X47" s="586"/>
      <c r="Y47" s="586"/>
      <c r="Z47" s="619"/>
      <c r="AA47" s="619"/>
      <c r="AB47" s="585"/>
      <c r="AC47" s="804"/>
      <c r="AD47" s="619"/>
      <c r="AE47" s="619"/>
      <c r="AF47" s="586"/>
      <c r="AG47" s="586"/>
      <c r="AH47" s="586"/>
      <c r="AI47" s="586"/>
      <c r="AJ47" s="586"/>
      <c r="AK47" s="586"/>
      <c r="AL47" s="586"/>
      <c r="AM47" s="586"/>
      <c r="AN47" s="586"/>
      <c r="AO47" s="586"/>
      <c r="AP47" s="586"/>
      <c r="AQ47" s="586"/>
      <c r="AR47" s="586"/>
      <c r="AS47" s="586"/>
      <c r="AT47" s="587"/>
    </row>
    <row r="48" spans="1:51" ht="22.5" customHeight="1" outlineLevel="1">
      <c r="A48" s="1"/>
      <c r="B48" s="137"/>
      <c r="C48" s="912"/>
      <c r="D48" s="912"/>
      <c r="E48" s="912"/>
      <c r="F48" s="912"/>
      <c r="G48" s="912"/>
      <c r="H48" s="912"/>
      <c r="I48" s="912"/>
      <c r="J48" s="912"/>
      <c r="K48" s="912"/>
      <c r="L48" s="912"/>
      <c r="M48" s="912"/>
      <c r="N48" s="912"/>
      <c r="O48" s="46"/>
      <c r="P48" s="9">
        <v>1.25</v>
      </c>
      <c r="Q48" s="590"/>
      <c r="R48" s="588"/>
      <c r="S48" s="588"/>
      <c r="T48" s="588"/>
      <c r="U48" s="588"/>
      <c r="V48" s="588"/>
      <c r="W48" s="588"/>
      <c r="X48" s="588"/>
      <c r="Y48" s="588"/>
      <c r="Z48" s="588"/>
      <c r="AA48" s="588"/>
      <c r="AB48" s="590"/>
      <c r="AC48" s="805"/>
      <c r="AD48" s="588"/>
      <c r="AE48" s="588"/>
      <c r="AF48" s="588"/>
      <c r="AG48" s="588"/>
      <c r="AH48" s="588"/>
      <c r="AI48" s="588"/>
      <c r="AJ48" s="588"/>
      <c r="AK48" s="588"/>
      <c r="AL48" s="588"/>
      <c r="AM48" s="588"/>
      <c r="AN48" s="588"/>
      <c r="AO48" s="588"/>
      <c r="AP48" s="588"/>
      <c r="AQ48" s="588"/>
      <c r="AR48" s="588"/>
      <c r="AS48" s="588"/>
      <c r="AT48" s="589"/>
    </row>
    <row r="49" spans="1:49" ht="22.5" customHeight="1" outlineLevel="1">
      <c r="A49" s="1"/>
      <c r="B49" s="137"/>
      <c r="C49" s="912"/>
      <c r="D49" s="912"/>
      <c r="E49" s="912"/>
      <c r="F49" s="912"/>
      <c r="G49" s="912"/>
      <c r="H49" s="912"/>
      <c r="I49" s="912"/>
      <c r="J49" s="912"/>
      <c r="K49" s="912"/>
      <c r="L49" s="912"/>
      <c r="M49" s="912"/>
      <c r="N49" s="912"/>
      <c r="O49" s="46"/>
      <c r="P49" s="9"/>
      <c r="Q49" s="590"/>
      <c r="R49" s="591"/>
      <c r="S49" s="591"/>
      <c r="T49" s="591"/>
      <c r="U49" s="591"/>
      <c r="V49" s="591"/>
      <c r="W49" s="591"/>
      <c r="X49" s="591"/>
      <c r="Y49" s="591"/>
      <c r="Z49" s="591"/>
      <c r="AA49" s="591"/>
      <c r="AB49" s="590"/>
      <c r="AC49" s="805"/>
      <c r="AD49" s="591"/>
      <c r="AE49" s="591"/>
      <c r="AF49" s="591"/>
      <c r="AG49" s="591"/>
      <c r="AH49" s="591"/>
      <c r="AI49" s="591"/>
      <c r="AJ49" s="591"/>
      <c r="AK49" s="591"/>
      <c r="AL49" s="591"/>
      <c r="AM49" s="591"/>
      <c r="AN49" s="591"/>
      <c r="AO49" s="591"/>
      <c r="AP49" s="591"/>
      <c r="AQ49" s="591"/>
      <c r="AR49" s="591"/>
      <c r="AS49" s="591"/>
      <c r="AT49" s="592"/>
      <c r="AU49" s="746"/>
      <c r="AV49" s="746"/>
    </row>
    <row r="50" spans="1:49" ht="22.5" customHeight="1" outlineLevel="1" thickBot="1">
      <c r="A50" s="1"/>
      <c r="B50" s="138"/>
      <c r="C50" s="913"/>
      <c r="D50" s="913"/>
      <c r="E50" s="913"/>
      <c r="F50" s="913"/>
      <c r="G50" s="913"/>
      <c r="H50" s="913"/>
      <c r="I50" s="913"/>
      <c r="J50" s="913"/>
      <c r="K50" s="913"/>
      <c r="L50" s="913"/>
      <c r="M50" s="913"/>
      <c r="N50" s="913"/>
      <c r="O50" s="46"/>
      <c r="P50" s="9"/>
      <c r="Q50" s="593"/>
      <c r="R50" s="594"/>
      <c r="S50" s="594"/>
      <c r="T50" s="594"/>
      <c r="U50" s="594"/>
      <c r="V50" s="594"/>
      <c r="W50" s="594"/>
      <c r="X50" s="594"/>
      <c r="Y50" s="594"/>
      <c r="Z50" s="594"/>
      <c r="AA50" s="594"/>
      <c r="AB50" s="593"/>
      <c r="AC50" s="806"/>
      <c r="AD50" s="594"/>
      <c r="AE50" s="594"/>
      <c r="AF50" s="594"/>
      <c r="AG50" s="594"/>
      <c r="AH50" s="594"/>
      <c r="AI50" s="594"/>
      <c r="AJ50" s="594"/>
      <c r="AK50" s="594"/>
      <c r="AL50" s="594"/>
      <c r="AM50" s="594"/>
      <c r="AN50" s="594"/>
      <c r="AO50" s="594"/>
      <c r="AP50" s="594"/>
      <c r="AQ50" s="594"/>
      <c r="AR50" s="594"/>
      <c r="AS50" s="594"/>
      <c r="AT50" s="595"/>
    </row>
    <row r="51" spans="1:49" ht="7.5" customHeight="1" outlineLevel="1">
      <c r="A51" s="1"/>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row>
    <row r="52" spans="1:49" outlineLevel="1">
      <c r="Q52" s="10">
        <f>Q39/$P$48</f>
        <v>267.21250453145382</v>
      </c>
      <c r="R52" s="10">
        <f t="shared" ref="R52:AF52" si="15">R39/$P$48</f>
        <v>273.84991647121547</v>
      </c>
      <c r="S52" s="10">
        <f t="shared" si="15"/>
        <v>306.91213032359042</v>
      </c>
      <c r="T52" s="10">
        <f t="shared" si="15"/>
        <v>0</v>
      </c>
      <c r="U52" s="10">
        <f t="shared" si="15"/>
        <v>307.0327299986937</v>
      </c>
      <c r="V52" s="10">
        <f t="shared" si="15"/>
        <v>311.64783312663616</v>
      </c>
      <c r="W52" s="10">
        <f t="shared" si="15"/>
        <v>307.35433875865903</v>
      </c>
      <c r="X52" s="10">
        <f t="shared" si="15"/>
        <v>0</v>
      </c>
      <c r="Y52" s="10">
        <f t="shared" si="15"/>
        <v>306.59052154209456</v>
      </c>
      <c r="Z52" s="10">
        <f t="shared" si="15"/>
        <v>310.04786576899465</v>
      </c>
      <c r="AA52" s="10">
        <f t="shared" si="15"/>
        <v>0</v>
      </c>
      <c r="AB52" s="10">
        <f t="shared" si="15"/>
        <v>420.00076748827996</v>
      </c>
      <c r="AC52" s="10">
        <f t="shared" si="15"/>
        <v>113.08863716468954</v>
      </c>
      <c r="AD52" s="10">
        <f t="shared" si="15"/>
        <v>0</v>
      </c>
      <c r="AE52" s="10">
        <f t="shared" si="15"/>
        <v>0</v>
      </c>
      <c r="AF52" s="10">
        <f t="shared" si="15"/>
        <v>312.91827577735654</v>
      </c>
    </row>
    <row r="53" spans="1:49">
      <c r="Q53" s="365"/>
    </row>
    <row r="54" spans="1:49">
      <c r="Q54" s="746"/>
      <c r="R54" s="746"/>
      <c r="S54" s="746"/>
      <c r="T54" s="746"/>
      <c r="U54" s="746"/>
      <c r="V54" s="746"/>
      <c r="W54" s="746"/>
      <c r="X54" s="746"/>
      <c r="Y54" s="746"/>
      <c r="Z54" s="746"/>
      <c r="AA54" s="746"/>
      <c r="AD54" s="746"/>
      <c r="AE54" s="746"/>
      <c r="AF54" s="746"/>
      <c r="AG54" s="746"/>
    </row>
    <row r="55" spans="1:49">
      <c r="P55" s="10" t="s">
        <v>387</v>
      </c>
      <c r="S55" s="832">
        <f>S15</f>
        <v>274.29589890232972</v>
      </c>
      <c r="AA55" s="10" t="s">
        <v>387</v>
      </c>
      <c r="AB55" s="826">
        <f>AB15</f>
        <v>282.13832869859465</v>
      </c>
      <c r="AE55" s="828"/>
      <c r="AF55" s="832">
        <f>AF15</f>
        <v>280.42174324631321</v>
      </c>
      <c r="AV55" s="826">
        <f>AV15</f>
        <v>6.1258443439834878</v>
      </c>
      <c r="AW55" s="828">
        <f>AV55/AV68</f>
        <v>4.90067547518679</v>
      </c>
    </row>
    <row r="56" spans="1:49">
      <c r="P56" s="10" t="s">
        <v>388</v>
      </c>
      <c r="S56" s="832">
        <f>S16</f>
        <v>41.219272183453825</v>
      </c>
      <c r="AA56" s="10" t="s">
        <v>388</v>
      </c>
      <c r="AB56" s="826">
        <f>AB16</f>
        <v>46.388186629684142</v>
      </c>
      <c r="AE56" s="828"/>
      <c r="AF56" s="832">
        <f>AF16</f>
        <v>41.219272183453825</v>
      </c>
      <c r="AV56" s="826">
        <f>AV16</f>
        <v>0</v>
      </c>
      <c r="AW56" s="828">
        <f t="shared" ref="AW56:AW59" si="16">AV56/AV69</f>
        <v>0</v>
      </c>
    </row>
    <row r="57" spans="1:49">
      <c r="P57" s="10" t="s">
        <v>91</v>
      </c>
      <c r="S57" s="832">
        <f>S28+S29</f>
        <v>6.3103034217156715</v>
      </c>
      <c r="AA57" s="10" t="s">
        <v>91</v>
      </c>
      <c r="AB57" s="826">
        <f>AB28+AB29</f>
        <v>6.5705303065655762</v>
      </c>
      <c r="AE57" s="828"/>
      <c r="AF57" s="832">
        <f>AF28+AF29</f>
        <v>6.4328203085953408</v>
      </c>
      <c r="AV57" s="826">
        <f>AV28+AV29</f>
        <v>0.12251688687967022</v>
      </c>
      <c r="AW57" s="828">
        <f t="shared" si="16"/>
        <v>9.8013509503736176E-2</v>
      </c>
    </row>
    <row r="58" spans="1:49">
      <c r="P58" s="324" t="s">
        <v>390</v>
      </c>
      <c r="S58" s="832">
        <f>S26</f>
        <v>2.0640000000000001</v>
      </c>
      <c r="AA58" s="324" t="s">
        <v>390</v>
      </c>
      <c r="AB58" s="826">
        <f>AB26</f>
        <v>13.600000000000001</v>
      </c>
      <c r="AE58" s="828"/>
      <c r="AF58" s="832">
        <f>AF26</f>
        <v>2.0640000000000001</v>
      </c>
      <c r="AV58" s="826">
        <f>AV26</f>
        <v>0</v>
      </c>
      <c r="AW58" s="828">
        <f t="shared" si="16"/>
        <v>0</v>
      </c>
    </row>
    <row r="59" spans="1:49">
      <c r="P59" s="10" t="s">
        <v>389</v>
      </c>
      <c r="S59" s="833">
        <f>S25+S36</f>
        <v>59.750688396988785</v>
      </c>
      <c r="AA59" s="10" t="s">
        <v>389</v>
      </c>
      <c r="AB59" s="827">
        <f>AB25+AB36</f>
        <v>176.30391372550551</v>
      </c>
      <c r="AE59" s="828"/>
      <c r="AF59" s="833">
        <f>AF25+AF36</f>
        <v>61.010008983333329</v>
      </c>
      <c r="AV59" s="827">
        <f>AV25+AV36</f>
        <v>1.2593205863445422</v>
      </c>
      <c r="AW59" s="828">
        <f t="shared" si="16"/>
        <v>1.0074564690756338</v>
      </c>
    </row>
    <row r="62" spans="1:49">
      <c r="P62" s="324"/>
    </row>
    <row r="63" spans="1:49">
      <c r="S63" s="829"/>
      <c r="AB63" s="829"/>
      <c r="AE63" s="830"/>
      <c r="AF63" s="829"/>
    </row>
    <row r="65" spans="1:50">
      <c r="A65" s="10"/>
    </row>
    <row r="66" spans="1:50">
      <c r="A66" s="10"/>
    </row>
    <row r="67" spans="1:50">
      <c r="A67" s="10"/>
    </row>
    <row r="68" spans="1:50">
      <c r="A68" s="10"/>
      <c r="AD68" s="10" t="s">
        <v>387</v>
      </c>
      <c r="AE68" s="828">
        <f>AB55-AF68</f>
        <v>57.800934101544073</v>
      </c>
      <c r="AF68" s="828">
        <f>AF55/AV68</f>
        <v>224.33739459705058</v>
      </c>
      <c r="AU68" s="834" t="s">
        <v>391</v>
      </c>
      <c r="AV68" s="10">
        <v>1.25</v>
      </c>
    </row>
    <row r="69" spans="1:50">
      <c r="A69" s="10"/>
      <c r="AD69" s="10" t="s">
        <v>388</v>
      </c>
      <c r="AE69" s="828">
        <f t="shared" ref="AE69:AE72" si="17">AB56-AF69</f>
        <v>13.412768882921085</v>
      </c>
      <c r="AF69" s="828">
        <f t="shared" ref="AF69:AF72" si="18">AF56/AV69</f>
        <v>32.975417746763057</v>
      </c>
      <c r="AU69" s="834" t="s">
        <v>391</v>
      </c>
      <c r="AV69" s="10">
        <v>1.25</v>
      </c>
    </row>
    <row r="70" spans="1:50">
      <c r="A70" s="10"/>
      <c r="AD70" s="10" t="s">
        <v>91</v>
      </c>
      <c r="AE70" s="828">
        <f t="shared" si="17"/>
        <v>1.4242740596893038</v>
      </c>
      <c r="AF70" s="828">
        <f t="shared" si="18"/>
        <v>5.1462562468762725</v>
      </c>
      <c r="AU70" s="834" t="s">
        <v>391</v>
      </c>
      <c r="AV70" s="10">
        <v>1.25</v>
      </c>
    </row>
    <row r="71" spans="1:50">
      <c r="A71" s="10"/>
      <c r="AD71" s="324" t="s">
        <v>390</v>
      </c>
      <c r="AE71" s="828">
        <f t="shared" si="17"/>
        <v>11.948800000000002</v>
      </c>
      <c r="AF71" s="828">
        <f t="shared" si="18"/>
        <v>1.6512</v>
      </c>
      <c r="AU71" s="834" t="s">
        <v>391</v>
      </c>
      <c r="AV71" s="10">
        <v>1.25</v>
      </c>
    </row>
    <row r="72" spans="1:50">
      <c r="A72" s="10"/>
      <c r="AD72" s="10" t="s">
        <v>389</v>
      </c>
      <c r="AE72" s="828">
        <f t="shared" si="17"/>
        <v>127.49590653883885</v>
      </c>
      <c r="AF72" s="828">
        <f t="shared" si="18"/>
        <v>48.808007186666664</v>
      </c>
      <c r="AU72" s="834" t="s">
        <v>391</v>
      </c>
      <c r="AV72" s="10">
        <v>1.25</v>
      </c>
    </row>
    <row r="73" spans="1:50">
      <c r="A73" s="10"/>
      <c r="AF73" s="828"/>
      <c r="AU73" s="834"/>
    </row>
    <row r="74" spans="1:50">
      <c r="A74" s="10"/>
      <c r="AF74" s="828"/>
    </row>
    <row r="75" spans="1:50">
      <c r="A75" s="10"/>
      <c r="AF75" s="828"/>
    </row>
    <row r="76" spans="1:50">
      <c r="A76" s="10"/>
      <c r="AF76" s="828"/>
    </row>
    <row r="77" spans="1:50">
      <c r="A77" s="10"/>
      <c r="AC77" s="10" t="s">
        <v>387</v>
      </c>
      <c r="AD77" s="10" t="s">
        <v>392</v>
      </c>
      <c r="AE77" s="828">
        <f>AB55-AF68</f>
        <v>57.800934101544073</v>
      </c>
      <c r="AF77" s="828" t="s">
        <v>414</v>
      </c>
      <c r="AV77" s="828">
        <f>AB28-AF28/AX77</f>
        <v>1.1560186820308811</v>
      </c>
      <c r="AW77" s="834" t="s">
        <v>391</v>
      </c>
      <c r="AX77" s="10">
        <v>1.25</v>
      </c>
    </row>
    <row r="78" spans="1:50">
      <c r="A78" s="10"/>
      <c r="AC78" s="10" t="s">
        <v>388</v>
      </c>
      <c r="AD78" s="10" t="s">
        <v>392</v>
      </c>
      <c r="AE78" s="828">
        <f>AB56-AF69</f>
        <v>13.412768882921085</v>
      </c>
      <c r="AF78" s="828" t="s">
        <v>414</v>
      </c>
      <c r="AV78" s="828">
        <f>AB29-AF29/AX78</f>
        <v>0.26825537765842167</v>
      </c>
      <c r="AW78" s="834" t="s">
        <v>391</v>
      </c>
      <c r="AX78" s="10">
        <v>1.25</v>
      </c>
    </row>
    <row r="79" spans="1:50">
      <c r="A79" s="10"/>
      <c r="AC79" s="10" t="s">
        <v>91</v>
      </c>
      <c r="AD79" s="10" t="s">
        <v>392</v>
      </c>
      <c r="AE79" s="828">
        <f>AB57-AF70</f>
        <v>1.4242740596893038</v>
      </c>
    </row>
    <row r="80" spans="1:50">
      <c r="A80" s="10"/>
      <c r="AC80" s="324" t="s">
        <v>390</v>
      </c>
      <c r="AD80" s="10" t="s">
        <v>392</v>
      </c>
      <c r="AE80" s="828">
        <f>AB58-AF71</f>
        <v>11.948800000000002</v>
      </c>
    </row>
    <row r="81" spans="1:31">
      <c r="A81" s="10"/>
      <c r="AC81" s="10" t="s">
        <v>389</v>
      </c>
      <c r="AD81" s="10" t="s">
        <v>392</v>
      </c>
      <c r="AE81" s="828">
        <f>AB59-AF72</f>
        <v>127.49590653883885</v>
      </c>
    </row>
    <row r="82" spans="1:31">
      <c r="A82" s="10"/>
    </row>
    <row r="83" spans="1:31">
      <c r="A83" s="10"/>
    </row>
    <row r="84" spans="1:31">
      <c r="A84" s="10"/>
    </row>
    <row r="85" spans="1:31">
      <c r="A85" s="10"/>
    </row>
    <row r="86" spans="1:31">
      <c r="A86" s="10"/>
    </row>
  </sheetData>
  <mergeCells count="41">
    <mergeCell ref="C26:D26"/>
    <mergeCell ref="C28:D28"/>
    <mergeCell ref="C6:E6"/>
    <mergeCell ref="I6:K6"/>
    <mergeCell ref="C9:E9"/>
    <mergeCell ref="I9:K9"/>
    <mergeCell ref="C8:E8"/>
    <mergeCell ref="C10:D10"/>
    <mergeCell ref="M9:N9"/>
    <mergeCell ref="C7:E7"/>
    <mergeCell ref="I7:K7"/>
    <mergeCell ref="G15:N15"/>
    <mergeCell ref="G16:N16"/>
    <mergeCell ref="M7:N7"/>
    <mergeCell ref="I8:K8"/>
    <mergeCell ref="M8:N8"/>
    <mergeCell ref="C29:D29"/>
    <mergeCell ref="M6:N6"/>
    <mergeCell ref="C43:D43"/>
    <mergeCell ref="L43:M43"/>
    <mergeCell ref="D30:D32"/>
    <mergeCell ref="L32:M32"/>
    <mergeCell ref="L36:M36"/>
    <mergeCell ref="C13:D13"/>
    <mergeCell ref="C21:D21"/>
    <mergeCell ref="C22:D22"/>
    <mergeCell ref="L22:M22"/>
    <mergeCell ref="L23:M23"/>
    <mergeCell ref="B24:D24"/>
    <mergeCell ref="L24:M24"/>
    <mergeCell ref="C11:D11"/>
    <mergeCell ref="C12:D12"/>
    <mergeCell ref="C44:D44"/>
    <mergeCell ref="L44:M44"/>
    <mergeCell ref="C47:N50"/>
    <mergeCell ref="L37:M37"/>
    <mergeCell ref="B38:D39"/>
    <mergeCell ref="L38:M38"/>
    <mergeCell ref="C40:D40"/>
    <mergeCell ref="C41:D41"/>
    <mergeCell ref="C42:D42"/>
  </mergeCells>
  <conditionalFormatting sqref="Q14:AA22">
    <cfRule type="expression" dxfId="36" priority="32" stopIfTrue="1">
      <formula>ISBLANK($C$32)</formula>
    </cfRule>
  </conditionalFormatting>
  <conditionalFormatting sqref="Q32:AV39">
    <cfRule type="expression" dxfId="35" priority="8" stopIfTrue="1">
      <formula>ISBLANK($C$32)</formula>
    </cfRule>
  </conditionalFormatting>
  <conditionalFormatting sqref="Q42:AV44">
    <cfRule type="expression" dxfId="34" priority="1" stopIfTrue="1">
      <formula>ISBLANK($C$32)</formula>
    </cfRule>
  </conditionalFormatting>
  <conditionalFormatting sqref="S26:S30">
    <cfRule type="expression" dxfId="33" priority="25" stopIfTrue="1">
      <formula>ISBLANK($C$32)</formula>
    </cfRule>
  </conditionalFormatting>
  <conditionalFormatting sqref="T26:X29">
    <cfRule type="expression" dxfId="32" priority="6" stopIfTrue="1">
      <formula>ISBLANK($C$32)</formula>
    </cfRule>
  </conditionalFormatting>
  <conditionalFormatting sqref="Y27:AA29">
    <cfRule type="expression" dxfId="31" priority="54" stopIfTrue="1">
      <formula>ISBLANK($C$32)</formula>
    </cfRule>
  </conditionalFormatting>
  <conditionalFormatting sqref="Y26:AC26">
    <cfRule type="expression" dxfId="30" priority="2" stopIfTrue="1">
      <formula>ISBLANK($C$32)</formula>
    </cfRule>
  </conditionalFormatting>
  <conditionalFormatting sqref="AB14:AC25 AD16:AF20 AD21:AH22 S23:AA25 AG23:AH25 Q23:R30 AB27:AC30 T30:AA30 AD30:AS30">
    <cfRule type="expression" dxfId="29" priority="354" stopIfTrue="1">
      <formula>ISBLANK($C$32)</formula>
    </cfRule>
  </conditionalFormatting>
  <conditionalFormatting sqref="AD23:AF29">
    <cfRule type="expression" dxfId="28" priority="53" stopIfTrue="1">
      <formula>ISBLANK($C$32)</formula>
    </cfRule>
  </conditionalFormatting>
  <conditionalFormatting sqref="AD14:AV15">
    <cfRule type="expression" dxfId="27" priority="172" stopIfTrue="1">
      <formula>ISBLANK($C$32)</formula>
    </cfRule>
  </conditionalFormatting>
  <conditionalFormatting sqref="AG17:AH20">
    <cfRule type="expression" dxfId="26" priority="267" stopIfTrue="1">
      <formula>ISBLANK($C$32)</formula>
    </cfRule>
  </conditionalFormatting>
  <conditionalFormatting sqref="AG16:AS16">
    <cfRule type="expression" dxfId="25" priority="69" stopIfTrue="1">
      <formula>ISBLANK($C$32)</formula>
    </cfRule>
  </conditionalFormatting>
  <conditionalFormatting sqref="AG26:AS29">
    <cfRule type="expression" dxfId="24" priority="11" stopIfTrue="1">
      <formula>ISBLANK($C$32)</formula>
    </cfRule>
  </conditionalFormatting>
  <conditionalFormatting sqref="AI17:AS25">
    <cfRule type="expression" dxfId="23" priority="243" stopIfTrue="1">
      <formula>ISBLANK($C$32)</formula>
    </cfRule>
  </conditionalFormatting>
  <conditionalFormatting sqref="AT16:AV30">
    <cfRule type="expression" dxfId="22" priority="266" stopIfTrue="1">
      <formula>ISBLANK($C$32)</formula>
    </cfRule>
  </conditionalFormatting>
  <dataValidations count="5">
    <dataValidation type="textLength" allowBlank="1" showInputMessage="1" showErrorMessage="1" promptTitle="BMW Projekt-Nr." prompt="Bitte geben Sie immer nur ein Fahrzeug- bzw. Motorenprojekt an._x000a_z.B. F45, B30, etc." sqref="I8:K8 GQ8:GS8 QM8:QO8 AAI8:AAK8 AKE8:AKG8 AUA8:AUC8 BDW8:BDY8 BNS8:BNU8 BXO8:BXQ8 CHK8:CHM8 CRG8:CRI8 DBC8:DBE8 DKY8:DLA8 DUU8:DUW8 EEQ8:EES8 EOM8:EOO8 EYI8:EYK8 FIE8:FIG8 FSA8:FSC8 GBW8:GBY8 GLS8:GLU8 GVO8:GVQ8 HFK8:HFM8 HPG8:HPI8 HZC8:HZE8 IIY8:IJA8 ISU8:ISW8 JCQ8:JCS8 JMM8:JMO8 JWI8:JWK8 KGE8:KGG8 KQA8:KQC8 KZW8:KZY8 LJS8:LJU8 LTO8:LTQ8 MDK8:MDM8 MNG8:MNI8 MXC8:MXE8 NGY8:NHA8 NQU8:NQW8 OAQ8:OAS8 OKM8:OKO8 OUI8:OUK8 PEE8:PEG8 POA8:POC8 PXW8:PXY8 QHS8:QHU8 QRO8:QRQ8 RBK8:RBM8 RLG8:RLI8 RVC8:RVE8 SEY8:SFA8 SOU8:SOW8 SYQ8:SYS8 TIM8:TIO8 TSI8:TSK8 UCE8:UCG8 UMA8:UMC8 UVW8:UVY8 VFS8:VFU8 VPO8:VPQ8 VZK8:VZM8 WJG8:WJI8 WTC8:WTE8 GQ65552:GS65552 QM65552:QO65552 AAI65552:AAK65552 AKE65552:AKG65552 AUA65552:AUC65552 BDW65552:BDY65552 BNS65552:BNU65552 BXO65552:BXQ65552 CHK65552:CHM65552 CRG65552:CRI65552 DBC65552:DBE65552 DKY65552:DLA65552 DUU65552:DUW65552 EEQ65552:EES65552 EOM65552:EOO65552 EYI65552:EYK65552 FIE65552:FIG65552 FSA65552:FSC65552 GBW65552:GBY65552 GLS65552:GLU65552 GVO65552:GVQ65552 HFK65552:HFM65552 HPG65552:HPI65552 HZC65552:HZE65552 IIY65552:IJA65552 ISU65552:ISW65552 JCQ65552:JCS65552 JMM65552:JMO65552 JWI65552:JWK65552 KGE65552:KGG65552 KQA65552:KQC65552 KZW65552:KZY65552 LJS65552:LJU65552 LTO65552:LTQ65552 MDK65552:MDM65552 MNG65552:MNI65552 MXC65552:MXE65552 NGY65552:NHA65552 NQU65552:NQW65552 OAQ65552:OAS65552 OKM65552:OKO65552 OUI65552:OUK65552 PEE65552:PEG65552 POA65552:POC65552 PXW65552:PXY65552 QHS65552:QHU65552 QRO65552:QRQ65552 RBK65552:RBM65552 RLG65552:RLI65552 RVC65552:RVE65552 SEY65552:SFA65552 SOU65552:SOW65552 SYQ65552:SYS65552 TIM65552:TIO65552 TSI65552:TSK65552 UCE65552:UCG65552 UMA65552:UMC65552 UVW65552:UVY65552 VFS65552:VFU65552 VPO65552:VPQ65552 VZK65552:VZM65552 WJG65552:WJI65552 WTC65552:WTE65552 GQ131088:GS131088 QM131088:QO131088 AAI131088:AAK131088 AKE131088:AKG131088 AUA131088:AUC131088 BDW131088:BDY131088 BNS131088:BNU131088 BXO131088:BXQ131088 CHK131088:CHM131088 CRG131088:CRI131088 DBC131088:DBE131088 DKY131088:DLA131088 DUU131088:DUW131088 EEQ131088:EES131088 EOM131088:EOO131088 EYI131088:EYK131088 FIE131088:FIG131088 FSA131088:FSC131088 GBW131088:GBY131088 GLS131088:GLU131088 GVO131088:GVQ131088 HFK131088:HFM131088 HPG131088:HPI131088 HZC131088:HZE131088 IIY131088:IJA131088 ISU131088:ISW131088 JCQ131088:JCS131088 JMM131088:JMO131088 JWI131088:JWK131088 KGE131088:KGG131088 KQA131088:KQC131088 KZW131088:KZY131088 LJS131088:LJU131088 LTO131088:LTQ131088 MDK131088:MDM131088 MNG131088:MNI131088 MXC131088:MXE131088 NGY131088:NHA131088 NQU131088:NQW131088 OAQ131088:OAS131088 OKM131088:OKO131088 OUI131088:OUK131088 PEE131088:PEG131088 POA131088:POC131088 PXW131088:PXY131088 QHS131088:QHU131088 QRO131088:QRQ131088 RBK131088:RBM131088 RLG131088:RLI131088 RVC131088:RVE131088 SEY131088:SFA131088 SOU131088:SOW131088 SYQ131088:SYS131088 TIM131088:TIO131088 TSI131088:TSK131088 UCE131088:UCG131088 UMA131088:UMC131088 UVW131088:UVY131088 VFS131088:VFU131088 VPO131088:VPQ131088 VZK131088:VZM131088 WJG131088:WJI131088 WTC131088:WTE131088 GQ196624:GS196624 QM196624:QO196624 AAI196624:AAK196624 AKE196624:AKG196624 AUA196624:AUC196624 BDW196624:BDY196624 BNS196624:BNU196624 BXO196624:BXQ196624 CHK196624:CHM196624 CRG196624:CRI196624 DBC196624:DBE196624 DKY196624:DLA196624 DUU196624:DUW196624 EEQ196624:EES196624 EOM196624:EOO196624 EYI196624:EYK196624 FIE196624:FIG196624 FSA196624:FSC196624 GBW196624:GBY196624 GLS196624:GLU196624 GVO196624:GVQ196624 HFK196624:HFM196624 HPG196624:HPI196624 HZC196624:HZE196624 IIY196624:IJA196624 ISU196624:ISW196624 JCQ196624:JCS196624 JMM196624:JMO196624 JWI196624:JWK196624 KGE196624:KGG196624 KQA196624:KQC196624 KZW196624:KZY196624 LJS196624:LJU196624 LTO196624:LTQ196624 MDK196624:MDM196624 MNG196624:MNI196624 MXC196624:MXE196624 NGY196624:NHA196624 NQU196624:NQW196624 OAQ196624:OAS196624 OKM196624:OKO196624 OUI196624:OUK196624 PEE196624:PEG196624 POA196624:POC196624 PXW196624:PXY196624 QHS196624:QHU196624 QRO196624:QRQ196624 RBK196624:RBM196624 RLG196624:RLI196624 RVC196624:RVE196624 SEY196624:SFA196624 SOU196624:SOW196624 SYQ196624:SYS196624 TIM196624:TIO196624 TSI196624:TSK196624 UCE196624:UCG196624 UMA196624:UMC196624 UVW196624:UVY196624 VFS196624:VFU196624 VPO196624:VPQ196624 VZK196624:VZM196624 WJG196624:WJI196624 WTC196624:WTE196624 GQ262160:GS262160 QM262160:QO262160 AAI262160:AAK262160 AKE262160:AKG262160 AUA262160:AUC262160 BDW262160:BDY262160 BNS262160:BNU262160 BXO262160:BXQ262160 CHK262160:CHM262160 CRG262160:CRI262160 DBC262160:DBE262160 DKY262160:DLA262160 DUU262160:DUW262160 EEQ262160:EES262160 EOM262160:EOO262160 EYI262160:EYK262160 FIE262160:FIG262160 FSA262160:FSC262160 GBW262160:GBY262160 GLS262160:GLU262160 GVO262160:GVQ262160 HFK262160:HFM262160 HPG262160:HPI262160 HZC262160:HZE262160 IIY262160:IJA262160 ISU262160:ISW262160 JCQ262160:JCS262160 JMM262160:JMO262160 JWI262160:JWK262160 KGE262160:KGG262160 KQA262160:KQC262160 KZW262160:KZY262160 LJS262160:LJU262160 LTO262160:LTQ262160 MDK262160:MDM262160 MNG262160:MNI262160 MXC262160:MXE262160 NGY262160:NHA262160 NQU262160:NQW262160 OAQ262160:OAS262160 OKM262160:OKO262160 OUI262160:OUK262160 PEE262160:PEG262160 POA262160:POC262160 PXW262160:PXY262160 QHS262160:QHU262160 QRO262160:QRQ262160 RBK262160:RBM262160 RLG262160:RLI262160 RVC262160:RVE262160 SEY262160:SFA262160 SOU262160:SOW262160 SYQ262160:SYS262160 TIM262160:TIO262160 TSI262160:TSK262160 UCE262160:UCG262160 UMA262160:UMC262160 UVW262160:UVY262160 VFS262160:VFU262160 VPO262160:VPQ262160 VZK262160:VZM262160 WJG262160:WJI262160 WTC262160:WTE262160 GQ327696:GS327696 QM327696:QO327696 AAI327696:AAK327696 AKE327696:AKG327696 AUA327696:AUC327696 BDW327696:BDY327696 BNS327696:BNU327696 BXO327696:BXQ327696 CHK327696:CHM327696 CRG327696:CRI327696 DBC327696:DBE327696 DKY327696:DLA327696 DUU327696:DUW327696 EEQ327696:EES327696 EOM327696:EOO327696 EYI327696:EYK327696 FIE327696:FIG327696 FSA327696:FSC327696 GBW327696:GBY327696 GLS327696:GLU327696 GVO327696:GVQ327696 HFK327696:HFM327696 HPG327696:HPI327696 HZC327696:HZE327696 IIY327696:IJA327696 ISU327696:ISW327696 JCQ327696:JCS327696 JMM327696:JMO327696 JWI327696:JWK327696 KGE327696:KGG327696 KQA327696:KQC327696 KZW327696:KZY327696 LJS327696:LJU327696 LTO327696:LTQ327696 MDK327696:MDM327696 MNG327696:MNI327696 MXC327696:MXE327696 NGY327696:NHA327696 NQU327696:NQW327696 OAQ327696:OAS327696 OKM327696:OKO327696 OUI327696:OUK327696 PEE327696:PEG327696 POA327696:POC327696 PXW327696:PXY327696 QHS327696:QHU327696 QRO327696:QRQ327696 RBK327696:RBM327696 RLG327696:RLI327696 RVC327696:RVE327696 SEY327696:SFA327696 SOU327696:SOW327696 SYQ327696:SYS327696 TIM327696:TIO327696 TSI327696:TSK327696 UCE327696:UCG327696 UMA327696:UMC327696 UVW327696:UVY327696 VFS327696:VFU327696 VPO327696:VPQ327696 VZK327696:VZM327696 WJG327696:WJI327696 WTC327696:WTE327696 GQ393232:GS393232 QM393232:QO393232 AAI393232:AAK393232 AKE393232:AKG393232 AUA393232:AUC393232 BDW393232:BDY393232 BNS393232:BNU393232 BXO393232:BXQ393232 CHK393232:CHM393232 CRG393232:CRI393232 DBC393232:DBE393232 DKY393232:DLA393232 DUU393232:DUW393232 EEQ393232:EES393232 EOM393232:EOO393232 EYI393232:EYK393232 FIE393232:FIG393232 FSA393232:FSC393232 GBW393232:GBY393232 GLS393232:GLU393232 GVO393232:GVQ393232 HFK393232:HFM393232 HPG393232:HPI393232 HZC393232:HZE393232 IIY393232:IJA393232 ISU393232:ISW393232 JCQ393232:JCS393232 JMM393232:JMO393232 JWI393232:JWK393232 KGE393232:KGG393232 KQA393232:KQC393232 KZW393232:KZY393232 LJS393232:LJU393232 LTO393232:LTQ393232 MDK393232:MDM393232 MNG393232:MNI393232 MXC393232:MXE393232 NGY393232:NHA393232 NQU393232:NQW393232 OAQ393232:OAS393232 OKM393232:OKO393232 OUI393232:OUK393232 PEE393232:PEG393232 POA393232:POC393232 PXW393232:PXY393232 QHS393232:QHU393232 QRO393232:QRQ393232 RBK393232:RBM393232 RLG393232:RLI393232 RVC393232:RVE393232 SEY393232:SFA393232 SOU393232:SOW393232 SYQ393232:SYS393232 TIM393232:TIO393232 TSI393232:TSK393232 UCE393232:UCG393232 UMA393232:UMC393232 UVW393232:UVY393232 VFS393232:VFU393232 VPO393232:VPQ393232 VZK393232:VZM393232 WJG393232:WJI393232 WTC393232:WTE393232 GQ458768:GS458768 QM458768:QO458768 AAI458768:AAK458768 AKE458768:AKG458768 AUA458768:AUC458768 BDW458768:BDY458768 BNS458768:BNU458768 BXO458768:BXQ458768 CHK458768:CHM458768 CRG458768:CRI458768 DBC458768:DBE458768 DKY458768:DLA458768 DUU458768:DUW458768 EEQ458768:EES458768 EOM458768:EOO458768 EYI458768:EYK458768 FIE458768:FIG458768 FSA458768:FSC458768 GBW458768:GBY458768 GLS458768:GLU458768 GVO458768:GVQ458768 HFK458768:HFM458768 HPG458768:HPI458768 HZC458768:HZE458768 IIY458768:IJA458768 ISU458768:ISW458768 JCQ458768:JCS458768 JMM458768:JMO458768 JWI458768:JWK458768 KGE458768:KGG458768 KQA458768:KQC458768 KZW458768:KZY458768 LJS458768:LJU458768 LTO458768:LTQ458768 MDK458768:MDM458768 MNG458768:MNI458768 MXC458768:MXE458768 NGY458768:NHA458768 NQU458768:NQW458768 OAQ458768:OAS458768 OKM458768:OKO458768 OUI458768:OUK458768 PEE458768:PEG458768 POA458768:POC458768 PXW458768:PXY458768 QHS458768:QHU458768 QRO458768:QRQ458768 RBK458768:RBM458768 RLG458768:RLI458768 RVC458768:RVE458768 SEY458768:SFA458768 SOU458768:SOW458768 SYQ458768:SYS458768 TIM458768:TIO458768 TSI458768:TSK458768 UCE458768:UCG458768 UMA458768:UMC458768 UVW458768:UVY458768 VFS458768:VFU458768 VPO458768:VPQ458768 VZK458768:VZM458768 WJG458768:WJI458768 WTC458768:WTE458768 GQ524304:GS524304 QM524304:QO524304 AAI524304:AAK524304 AKE524304:AKG524304 AUA524304:AUC524304 BDW524304:BDY524304 BNS524304:BNU524304 BXO524304:BXQ524304 CHK524304:CHM524304 CRG524304:CRI524304 DBC524304:DBE524304 DKY524304:DLA524304 DUU524304:DUW524304 EEQ524304:EES524304 EOM524304:EOO524304 EYI524304:EYK524304 FIE524304:FIG524304 FSA524304:FSC524304 GBW524304:GBY524304 GLS524304:GLU524304 GVO524304:GVQ524304 HFK524304:HFM524304 HPG524304:HPI524304 HZC524304:HZE524304 IIY524304:IJA524304 ISU524304:ISW524304 JCQ524304:JCS524304 JMM524304:JMO524304 JWI524304:JWK524304 KGE524304:KGG524304 KQA524304:KQC524304 KZW524304:KZY524304 LJS524304:LJU524304 LTO524304:LTQ524304 MDK524304:MDM524304 MNG524304:MNI524304 MXC524304:MXE524304 NGY524304:NHA524304 NQU524304:NQW524304 OAQ524304:OAS524304 OKM524304:OKO524304 OUI524304:OUK524304 PEE524304:PEG524304 POA524304:POC524304 PXW524304:PXY524304 QHS524304:QHU524304 QRO524304:QRQ524304 RBK524304:RBM524304 RLG524304:RLI524304 RVC524304:RVE524304 SEY524304:SFA524304 SOU524304:SOW524304 SYQ524304:SYS524304 TIM524304:TIO524304 TSI524304:TSK524304 UCE524304:UCG524304 UMA524304:UMC524304 UVW524304:UVY524304 VFS524304:VFU524304 VPO524304:VPQ524304 VZK524304:VZM524304 WJG524304:WJI524304 WTC524304:WTE524304 GQ589840:GS589840 QM589840:QO589840 AAI589840:AAK589840 AKE589840:AKG589840 AUA589840:AUC589840 BDW589840:BDY589840 BNS589840:BNU589840 BXO589840:BXQ589840 CHK589840:CHM589840 CRG589840:CRI589840 DBC589840:DBE589840 DKY589840:DLA589840 DUU589840:DUW589840 EEQ589840:EES589840 EOM589840:EOO589840 EYI589840:EYK589840 FIE589840:FIG589840 FSA589840:FSC589840 GBW589840:GBY589840 GLS589840:GLU589840 GVO589840:GVQ589840 HFK589840:HFM589840 HPG589840:HPI589840 HZC589840:HZE589840 IIY589840:IJA589840 ISU589840:ISW589840 JCQ589840:JCS589840 JMM589840:JMO589840 JWI589840:JWK589840 KGE589840:KGG589840 KQA589840:KQC589840 KZW589840:KZY589840 LJS589840:LJU589840 LTO589840:LTQ589840 MDK589840:MDM589840 MNG589840:MNI589840 MXC589840:MXE589840 NGY589840:NHA589840 NQU589840:NQW589840 OAQ589840:OAS589840 OKM589840:OKO589840 OUI589840:OUK589840 PEE589840:PEG589840 POA589840:POC589840 PXW589840:PXY589840 QHS589840:QHU589840 QRO589840:QRQ589840 RBK589840:RBM589840 RLG589840:RLI589840 RVC589840:RVE589840 SEY589840:SFA589840 SOU589840:SOW589840 SYQ589840:SYS589840 TIM589840:TIO589840 TSI589840:TSK589840 UCE589840:UCG589840 UMA589840:UMC589840 UVW589840:UVY589840 VFS589840:VFU589840 VPO589840:VPQ589840 VZK589840:VZM589840 WJG589840:WJI589840 WTC589840:WTE589840 GQ655376:GS655376 QM655376:QO655376 AAI655376:AAK655376 AKE655376:AKG655376 AUA655376:AUC655376 BDW655376:BDY655376 BNS655376:BNU655376 BXO655376:BXQ655376 CHK655376:CHM655376 CRG655376:CRI655376 DBC655376:DBE655376 DKY655376:DLA655376 DUU655376:DUW655376 EEQ655376:EES655376 EOM655376:EOO655376 EYI655376:EYK655376 FIE655376:FIG655376 FSA655376:FSC655376 GBW655376:GBY655376 GLS655376:GLU655376 GVO655376:GVQ655376 HFK655376:HFM655376 HPG655376:HPI655376 HZC655376:HZE655376 IIY655376:IJA655376 ISU655376:ISW655376 JCQ655376:JCS655376 JMM655376:JMO655376 JWI655376:JWK655376 KGE655376:KGG655376 KQA655376:KQC655376 KZW655376:KZY655376 LJS655376:LJU655376 LTO655376:LTQ655376 MDK655376:MDM655376 MNG655376:MNI655376 MXC655376:MXE655376 NGY655376:NHA655376 NQU655376:NQW655376 OAQ655376:OAS655376 OKM655376:OKO655376 OUI655376:OUK655376 PEE655376:PEG655376 POA655376:POC655376 PXW655376:PXY655376 QHS655376:QHU655376 QRO655376:QRQ655376 RBK655376:RBM655376 RLG655376:RLI655376 RVC655376:RVE655376 SEY655376:SFA655376 SOU655376:SOW655376 SYQ655376:SYS655376 TIM655376:TIO655376 TSI655376:TSK655376 UCE655376:UCG655376 UMA655376:UMC655376 UVW655376:UVY655376 VFS655376:VFU655376 VPO655376:VPQ655376 VZK655376:VZM655376 WJG655376:WJI655376 WTC655376:WTE655376 GQ720912:GS720912 QM720912:QO720912 AAI720912:AAK720912 AKE720912:AKG720912 AUA720912:AUC720912 BDW720912:BDY720912 BNS720912:BNU720912 BXO720912:BXQ720912 CHK720912:CHM720912 CRG720912:CRI720912 DBC720912:DBE720912 DKY720912:DLA720912 DUU720912:DUW720912 EEQ720912:EES720912 EOM720912:EOO720912 EYI720912:EYK720912 FIE720912:FIG720912 FSA720912:FSC720912 GBW720912:GBY720912 GLS720912:GLU720912 GVO720912:GVQ720912 HFK720912:HFM720912 HPG720912:HPI720912 HZC720912:HZE720912 IIY720912:IJA720912 ISU720912:ISW720912 JCQ720912:JCS720912 JMM720912:JMO720912 JWI720912:JWK720912 KGE720912:KGG720912 KQA720912:KQC720912 KZW720912:KZY720912 LJS720912:LJU720912 LTO720912:LTQ720912 MDK720912:MDM720912 MNG720912:MNI720912 MXC720912:MXE720912 NGY720912:NHA720912 NQU720912:NQW720912 OAQ720912:OAS720912 OKM720912:OKO720912 OUI720912:OUK720912 PEE720912:PEG720912 POA720912:POC720912 PXW720912:PXY720912 QHS720912:QHU720912 QRO720912:QRQ720912 RBK720912:RBM720912 RLG720912:RLI720912 RVC720912:RVE720912 SEY720912:SFA720912 SOU720912:SOW720912 SYQ720912:SYS720912 TIM720912:TIO720912 TSI720912:TSK720912 UCE720912:UCG720912 UMA720912:UMC720912 UVW720912:UVY720912 VFS720912:VFU720912 VPO720912:VPQ720912 VZK720912:VZM720912 WJG720912:WJI720912 WTC720912:WTE720912 GQ786448:GS786448 QM786448:QO786448 AAI786448:AAK786448 AKE786448:AKG786448 AUA786448:AUC786448 BDW786448:BDY786448 BNS786448:BNU786448 BXO786448:BXQ786448 CHK786448:CHM786448 CRG786448:CRI786448 DBC786448:DBE786448 DKY786448:DLA786448 DUU786448:DUW786448 EEQ786448:EES786448 EOM786448:EOO786448 EYI786448:EYK786448 FIE786448:FIG786448 FSA786448:FSC786448 GBW786448:GBY786448 GLS786448:GLU786448 GVO786448:GVQ786448 HFK786448:HFM786448 HPG786448:HPI786448 HZC786448:HZE786448 IIY786448:IJA786448 ISU786448:ISW786448 JCQ786448:JCS786448 JMM786448:JMO786448 JWI786448:JWK786448 KGE786448:KGG786448 KQA786448:KQC786448 KZW786448:KZY786448 LJS786448:LJU786448 LTO786448:LTQ786448 MDK786448:MDM786448 MNG786448:MNI786448 MXC786448:MXE786448 NGY786448:NHA786448 NQU786448:NQW786448 OAQ786448:OAS786448 OKM786448:OKO786448 OUI786448:OUK786448 PEE786448:PEG786448 POA786448:POC786448 PXW786448:PXY786448 QHS786448:QHU786448 QRO786448:QRQ786448 RBK786448:RBM786448 RLG786448:RLI786448 RVC786448:RVE786448 SEY786448:SFA786448 SOU786448:SOW786448 SYQ786448:SYS786448 TIM786448:TIO786448 TSI786448:TSK786448 UCE786448:UCG786448 UMA786448:UMC786448 UVW786448:UVY786448 VFS786448:VFU786448 VPO786448:VPQ786448 VZK786448:VZM786448 WJG786448:WJI786448 WTC786448:WTE786448 GQ851984:GS851984 QM851984:QO851984 AAI851984:AAK851984 AKE851984:AKG851984 AUA851984:AUC851984 BDW851984:BDY851984 BNS851984:BNU851984 BXO851984:BXQ851984 CHK851984:CHM851984 CRG851984:CRI851984 DBC851984:DBE851984 DKY851984:DLA851984 DUU851984:DUW851984 EEQ851984:EES851984 EOM851984:EOO851984 EYI851984:EYK851984 FIE851984:FIG851984 FSA851984:FSC851984 GBW851984:GBY851984 GLS851984:GLU851984 GVO851984:GVQ851984 HFK851984:HFM851984 HPG851984:HPI851984 HZC851984:HZE851984 IIY851984:IJA851984 ISU851984:ISW851984 JCQ851984:JCS851984 JMM851984:JMO851984 JWI851984:JWK851984 KGE851984:KGG851984 KQA851984:KQC851984 KZW851984:KZY851984 LJS851984:LJU851984 LTO851984:LTQ851984 MDK851984:MDM851984 MNG851984:MNI851984 MXC851984:MXE851984 NGY851984:NHA851984 NQU851984:NQW851984 OAQ851984:OAS851984 OKM851984:OKO851984 OUI851984:OUK851984 PEE851984:PEG851984 POA851984:POC851984 PXW851984:PXY851984 QHS851984:QHU851984 QRO851984:QRQ851984 RBK851984:RBM851984 RLG851984:RLI851984 RVC851984:RVE851984 SEY851984:SFA851984 SOU851984:SOW851984 SYQ851984:SYS851984 TIM851984:TIO851984 TSI851984:TSK851984 UCE851984:UCG851984 UMA851984:UMC851984 UVW851984:UVY851984 VFS851984:VFU851984 VPO851984:VPQ851984 VZK851984:VZM851984 WJG851984:WJI851984 WTC851984:WTE851984 GQ917520:GS917520 QM917520:QO917520 AAI917520:AAK917520 AKE917520:AKG917520 AUA917520:AUC917520 BDW917520:BDY917520 BNS917520:BNU917520 BXO917520:BXQ917520 CHK917520:CHM917520 CRG917520:CRI917520 DBC917520:DBE917520 DKY917520:DLA917520 DUU917520:DUW917520 EEQ917520:EES917520 EOM917520:EOO917520 EYI917520:EYK917520 FIE917520:FIG917520 FSA917520:FSC917520 GBW917520:GBY917520 GLS917520:GLU917520 GVO917520:GVQ917520 HFK917520:HFM917520 HPG917520:HPI917520 HZC917520:HZE917520 IIY917520:IJA917520 ISU917520:ISW917520 JCQ917520:JCS917520 JMM917520:JMO917520 JWI917520:JWK917520 KGE917520:KGG917520 KQA917520:KQC917520 KZW917520:KZY917520 LJS917520:LJU917520 LTO917520:LTQ917520 MDK917520:MDM917520 MNG917520:MNI917520 MXC917520:MXE917520 NGY917520:NHA917520 NQU917520:NQW917520 OAQ917520:OAS917520 OKM917520:OKO917520 OUI917520:OUK917520 PEE917520:PEG917520 POA917520:POC917520 PXW917520:PXY917520 QHS917520:QHU917520 QRO917520:QRQ917520 RBK917520:RBM917520 RLG917520:RLI917520 RVC917520:RVE917520 SEY917520:SFA917520 SOU917520:SOW917520 SYQ917520:SYS917520 TIM917520:TIO917520 TSI917520:TSK917520 UCE917520:UCG917520 UMA917520:UMC917520 UVW917520:UVY917520 VFS917520:VFU917520 VPO917520:VPQ917520 VZK917520:VZM917520 WJG917520:WJI917520 WTC917520:WTE917520 GQ983056:GS983056 QM983056:QO983056 AAI983056:AAK983056 AKE983056:AKG983056 AUA983056:AUC983056 BDW983056:BDY983056 BNS983056:BNU983056 BXO983056:BXQ983056 CHK983056:CHM983056 CRG983056:CRI983056 DBC983056:DBE983056 DKY983056:DLA983056 DUU983056:DUW983056 EEQ983056:EES983056 EOM983056:EOO983056 EYI983056:EYK983056 FIE983056:FIG983056 FSA983056:FSC983056 GBW983056:GBY983056 GLS983056:GLU983056 GVO983056:GVQ983056 HFK983056:HFM983056 HPG983056:HPI983056 HZC983056:HZE983056 IIY983056:IJA983056 ISU983056:ISW983056 JCQ983056:JCS983056 JMM983056:JMO983056 JWI983056:JWK983056 KGE983056:KGG983056 KQA983056:KQC983056 KZW983056:KZY983056 LJS983056:LJU983056 LTO983056:LTQ983056 MDK983056:MDM983056 MNG983056:MNI983056 MXC983056:MXE983056 NGY983056:NHA983056 NQU983056:NQW983056 OAQ983056:OAS983056 OKM983056:OKO983056 OUI983056:OUK983056 PEE983056:PEG983056 POA983056:POC983056 PXW983056:PXY983056 QHS983056:QHU983056 QRO983056:QRQ983056 RBK983056:RBM983056 RLG983056:RLI983056 RVC983056:RVE983056 SEY983056:SFA983056 SOU983056:SOW983056 SYQ983056:SYS983056 TIM983056:TIO983056 TSI983056:TSK983056 UCE983056:UCG983056 UMA983056:UMC983056 UVW983056:UVY983056 VFS983056:VFU983056 VPO983056:VPQ983056 VZK983056:VZM983056 WJG983056:WJI983056 WTC983056:WTE983056 J983040:K983040 I983056 J917504:K917504 I917520 J851968:K851968 I851984 J786432:K786432 I786448 J720896:K720896 I720912 J655360:K655360 I655376 J589824:K589824 I589840 J524288:K524288 I524304 J458752:K458752 I458768 J393216:K393216 I393232 J327680:K327680 I327696 J262144:K262144 I262160 J196608:K196608 I196624 J131072:K131072 I131088 J65536:K65536 I65552" xr:uid="{00000000-0002-0000-0000-000000000000}">
      <formula1>3</formula1>
      <formula2>7</formula2>
    </dataValidation>
    <dataValidation type="textLength" operator="equal" allowBlank="1" showInputMessage="1" showErrorMessage="1" promptTitle="BMW Sachnummer" prompt="Bitte geben Sie die BMW Sachnummer. immer mit 7 Stellen ein._x000a_z.B. 7654321._x000a_" sqref="I65553 GQ9:GS12 QM9:QO12 AAI9:AAK12 AKE9:AKG12 AUA9:AUC12 BDW9:BDY12 BNS9:BNU12 BXO9:BXQ12 CHK9:CHM12 CRG9:CRI12 DBC9:DBE12 DKY9:DLA12 DUU9:DUW12 EEQ9:EES12 EOM9:EOO12 EYI9:EYK12 FIE9:FIG12 FSA9:FSC12 GBW9:GBY12 GLS9:GLU12 GVO9:GVQ12 HFK9:HFM12 HPG9:HPI12 HZC9:HZE12 IIY9:IJA12 ISU9:ISW12 JCQ9:JCS12 JMM9:JMO12 JWI9:JWK12 KGE9:KGG12 KQA9:KQC12 KZW9:KZY12 LJS9:LJU12 LTO9:LTQ12 MDK9:MDM12 MNG9:MNI12 MXC9:MXE12 NGY9:NHA12 NQU9:NQW12 OAQ9:OAS12 OKM9:OKO12 OUI9:OUK12 PEE9:PEG12 POA9:POC12 PXW9:PXY12 QHS9:QHU12 QRO9:QRQ12 RBK9:RBM12 RLG9:RLI12 RVC9:RVE12 SEY9:SFA12 SOU9:SOW12 SYQ9:SYS12 TIM9:TIO12 TSI9:TSK12 UCE9:UCG12 UMA9:UMC12 UVW9:UVY12 VFS9:VFU12 VPO9:VPQ12 VZK9:VZM12 WJG9:WJI12 WTC9:WTE12 GQ65553:GS65553 QM65553:QO65553 AAI65553:AAK65553 AKE65553:AKG65553 AUA65553:AUC65553 BDW65553:BDY65553 BNS65553:BNU65553 BXO65553:BXQ65553 CHK65553:CHM65553 CRG65553:CRI65553 DBC65553:DBE65553 DKY65553:DLA65553 DUU65553:DUW65553 EEQ65553:EES65553 EOM65553:EOO65553 EYI65553:EYK65553 FIE65553:FIG65553 FSA65553:FSC65553 GBW65553:GBY65553 GLS65553:GLU65553 GVO65553:GVQ65553 HFK65553:HFM65553 HPG65553:HPI65553 HZC65553:HZE65553 IIY65553:IJA65553 ISU65553:ISW65553 JCQ65553:JCS65553 JMM65553:JMO65553 JWI65553:JWK65553 KGE65553:KGG65553 KQA65553:KQC65553 KZW65553:KZY65553 LJS65553:LJU65553 LTO65553:LTQ65553 MDK65553:MDM65553 MNG65553:MNI65553 MXC65553:MXE65553 NGY65553:NHA65553 NQU65553:NQW65553 OAQ65553:OAS65553 OKM65553:OKO65553 OUI65553:OUK65553 PEE65553:PEG65553 POA65553:POC65553 PXW65553:PXY65553 QHS65553:QHU65553 QRO65553:QRQ65553 RBK65553:RBM65553 RLG65553:RLI65553 RVC65553:RVE65553 SEY65553:SFA65553 SOU65553:SOW65553 SYQ65553:SYS65553 TIM65553:TIO65553 TSI65553:TSK65553 UCE65553:UCG65553 UMA65553:UMC65553 UVW65553:UVY65553 VFS65553:VFU65553 VPO65553:VPQ65553 VZK65553:VZM65553 WJG65553:WJI65553 WTC65553:WTE65553 GQ131089:GS131089 QM131089:QO131089 AAI131089:AAK131089 AKE131089:AKG131089 AUA131089:AUC131089 BDW131089:BDY131089 BNS131089:BNU131089 BXO131089:BXQ131089 CHK131089:CHM131089 CRG131089:CRI131089 DBC131089:DBE131089 DKY131089:DLA131089 DUU131089:DUW131089 EEQ131089:EES131089 EOM131089:EOO131089 EYI131089:EYK131089 FIE131089:FIG131089 FSA131089:FSC131089 GBW131089:GBY131089 GLS131089:GLU131089 GVO131089:GVQ131089 HFK131089:HFM131089 HPG131089:HPI131089 HZC131089:HZE131089 IIY131089:IJA131089 ISU131089:ISW131089 JCQ131089:JCS131089 JMM131089:JMO131089 JWI131089:JWK131089 KGE131089:KGG131089 KQA131089:KQC131089 KZW131089:KZY131089 LJS131089:LJU131089 LTO131089:LTQ131089 MDK131089:MDM131089 MNG131089:MNI131089 MXC131089:MXE131089 NGY131089:NHA131089 NQU131089:NQW131089 OAQ131089:OAS131089 OKM131089:OKO131089 OUI131089:OUK131089 PEE131089:PEG131089 POA131089:POC131089 PXW131089:PXY131089 QHS131089:QHU131089 QRO131089:QRQ131089 RBK131089:RBM131089 RLG131089:RLI131089 RVC131089:RVE131089 SEY131089:SFA131089 SOU131089:SOW131089 SYQ131089:SYS131089 TIM131089:TIO131089 TSI131089:TSK131089 UCE131089:UCG131089 UMA131089:UMC131089 UVW131089:UVY131089 VFS131089:VFU131089 VPO131089:VPQ131089 VZK131089:VZM131089 WJG131089:WJI131089 WTC131089:WTE131089 GQ196625:GS196625 QM196625:QO196625 AAI196625:AAK196625 AKE196625:AKG196625 AUA196625:AUC196625 BDW196625:BDY196625 BNS196625:BNU196625 BXO196625:BXQ196625 CHK196625:CHM196625 CRG196625:CRI196625 DBC196625:DBE196625 DKY196625:DLA196625 DUU196625:DUW196625 EEQ196625:EES196625 EOM196625:EOO196625 EYI196625:EYK196625 FIE196625:FIG196625 FSA196625:FSC196625 GBW196625:GBY196625 GLS196625:GLU196625 GVO196625:GVQ196625 HFK196625:HFM196625 HPG196625:HPI196625 HZC196625:HZE196625 IIY196625:IJA196625 ISU196625:ISW196625 JCQ196625:JCS196625 JMM196625:JMO196625 JWI196625:JWK196625 KGE196625:KGG196625 KQA196625:KQC196625 KZW196625:KZY196625 LJS196625:LJU196625 LTO196625:LTQ196625 MDK196625:MDM196625 MNG196625:MNI196625 MXC196625:MXE196625 NGY196625:NHA196625 NQU196625:NQW196625 OAQ196625:OAS196625 OKM196625:OKO196625 OUI196625:OUK196625 PEE196625:PEG196625 POA196625:POC196625 PXW196625:PXY196625 QHS196625:QHU196625 QRO196625:QRQ196625 RBK196625:RBM196625 RLG196625:RLI196625 RVC196625:RVE196625 SEY196625:SFA196625 SOU196625:SOW196625 SYQ196625:SYS196625 TIM196625:TIO196625 TSI196625:TSK196625 UCE196625:UCG196625 UMA196625:UMC196625 UVW196625:UVY196625 VFS196625:VFU196625 VPO196625:VPQ196625 VZK196625:VZM196625 WJG196625:WJI196625 WTC196625:WTE196625 GQ262161:GS262161 QM262161:QO262161 AAI262161:AAK262161 AKE262161:AKG262161 AUA262161:AUC262161 BDW262161:BDY262161 BNS262161:BNU262161 BXO262161:BXQ262161 CHK262161:CHM262161 CRG262161:CRI262161 DBC262161:DBE262161 DKY262161:DLA262161 DUU262161:DUW262161 EEQ262161:EES262161 EOM262161:EOO262161 EYI262161:EYK262161 FIE262161:FIG262161 FSA262161:FSC262161 GBW262161:GBY262161 GLS262161:GLU262161 GVO262161:GVQ262161 HFK262161:HFM262161 HPG262161:HPI262161 HZC262161:HZE262161 IIY262161:IJA262161 ISU262161:ISW262161 JCQ262161:JCS262161 JMM262161:JMO262161 JWI262161:JWK262161 KGE262161:KGG262161 KQA262161:KQC262161 KZW262161:KZY262161 LJS262161:LJU262161 LTO262161:LTQ262161 MDK262161:MDM262161 MNG262161:MNI262161 MXC262161:MXE262161 NGY262161:NHA262161 NQU262161:NQW262161 OAQ262161:OAS262161 OKM262161:OKO262161 OUI262161:OUK262161 PEE262161:PEG262161 POA262161:POC262161 PXW262161:PXY262161 QHS262161:QHU262161 QRO262161:QRQ262161 RBK262161:RBM262161 RLG262161:RLI262161 RVC262161:RVE262161 SEY262161:SFA262161 SOU262161:SOW262161 SYQ262161:SYS262161 TIM262161:TIO262161 TSI262161:TSK262161 UCE262161:UCG262161 UMA262161:UMC262161 UVW262161:UVY262161 VFS262161:VFU262161 VPO262161:VPQ262161 VZK262161:VZM262161 WJG262161:WJI262161 WTC262161:WTE262161 GQ327697:GS327697 QM327697:QO327697 AAI327697:AAK327697 AKE327697:AKG327697 AUA327697:AUC327697 BDW327697:BDY327697 BNS327697:BNU327697 BXO327697:BXQ327697 CHK327697:CHM327697 CRG327697:CRI327697 DBC327697:DBE327697 DKY327697:DLA327697 DUU327697:DUW327697 EEQ327697:EES327697 EOM327697:EOO327697 EYI327697:EYK327697 FIE327697:FIG327697 FSA327697:FSC327697 GBW327697:GBY327697 GLS327697:GLU327697 GVO327697:GVQ327697 HFK327697:HFM327697 HPG327697:HPI327697 HZC327697:HZE327697 IIY327697:IJA327697 ISU327697:ISW327697 JCQ327697:JCS327697 JMM327697:JMO327697 JWI327697:JWK327697 KGE327697:KGG327697 KQA327697:KQC327697 KZW327697:KZY327697 LJS327697:LJU327697 LTO327697:LTQ327697 MDK327697:MDM327697 MNG327697:MNI327697 MXC327697:MXE327697 NGY327697:NHA327697 NQU327697:NQW327697 OAQ327697:OAS327697 OKM327697:OKO327697 OUI327697:OUK327697 PEE327697:PEG327697 POA327697:POC327697 PXW327697:PXY327697 QHS327697:QHU327697 QRO327697:QRQ327697 RBK327697:RBM327697 RLG327697:RLI327697 RVC327697:RVE327697 SEY327697:SFA327697 SOU327697:SOW327697 SYQ327697:SYS327697 TIM327697:TIO327697 TSI327697:TSK327697 UCE327697:UCG327697 UMA327697:UMC327697 UVW327697:UVY327697 VFS327697:VFU327697 VPO327697:VPQ327697 VZK327697:VZM327697 WJG327697:WJI327697 WTC327697:WTE327697 GQ393233:GS393233 QM393233:QO393233 AAI393233:AAK393233 AKE393233:AKG393233 AUA393233:AUC393233 BDW393233:BDY393233 BNS393233:BNU393233 BXO393233:BXQ393233 CHK393233:CHM393233 CRG393233:CRI393233 DBC393233:DBE393233 DKY393233:DLA393233 DUU393233:DUW393233 EEQ393233:EES393233 EOM393233:EOO393233 EYI393233:EYK393233 FIE393233:FIG393233 FSA393233:FSC393233 GBW393233:GBY393233 GLS393233:GLU393233 GVO393233:GVQ393233 HFK393233:HFM393233 HPG393233:HPI393233 HZC393233:HZE393233 IIY393233:IJA393233 ISU393233:ISW393233 JCQ393233:JCS393233 JMM393233:JMO393233 JWI393233:JWK393233 KGE393233:KGG393233 KQA393233:KQC393233 KZW393233:KZY393233 LJS393233:LJU393233 LTO393233:LTQ393233 MDK393233:MDM393233 MNG393233:MNI393233 MXC393233:MXE393233 NGY393233:NHA393233 NQU393233:NQW393233 OAQ393233:OAS393233 OKM393233:OKO393233 OUI393233:OUK393233 PEE393233:PEG393233 POA393233:POC393233 PXW393233:PXY393233 QHS393233:QHU393233 QRO393233:QRQ393233 RBK393233:RBM393233 RLG393233:RLI393233 RVC393233:RVE393233 SEY393233:SFA393233 SOU393233:SOW393233 SYQ393233:SYS393233 TIM393233:TIO393233 TSI393233:TSK393233 UCE393233:UCG393233 UMA393233:UMC393233 UVW393233:UVY393233 VFS393233:VFU393233 VPO393233:VPQ393233 VZK393233:VZM393233 WJG393233:WJI393233 WTC393233:WTE393233 GQ458769:GS458769 QM458769:QO458769 AAI458769:AAK458769 AKE458769:AKG458769 AUA458769:AUC458769 BDW458769:BDY458769 BNS458769:BNU458769 BXO458769:BXQ458769 CHK458769:CHM458769 CRG458769:CRI458769 DBC458769:DBE458769 DKY458769:DLA458769 DUU458769:DUW458769 EEQ458769:EES458769 EOM458769:EOO458769 EYI458769:EYK458769 FIE458769:FIG458769 FSA458769:FSC458769 GBW458769:GBY458769 GLS458769:GLU458769 GVO458769:GVQ458769 HFK458769:HFM458769 HPG458769:HPI458769 HZC458769:HZE458769 IIY458769:IJA458769 ISU458769:ISW458769 JCQ458769:JCS458769 JMM458769:JMO458769 JWI458769:JWK458769 KGE458769:KGG458769 KQA458769:KQC458769 KZW458769:KZY458769 LJS458769:LJU458769 LTO458769:LTQ458769 MDK458769:MDM458769 MNG458769:MNI458769 MXC458769:MXE458769 NGY458769:NHA458769 NQU458769:NQW458769 OAQ458769:OAS458769 OKM458769:OKO458769 OUI458769:OUK458769 PEE458769:PEG458769 POA458769:POC458769 PXW458769:PXY458769 QHS458769:QHU458769 QRO458769:QRQ458769 RBK458769:RBM458769 RLG458769:RLI458769 RVC458769:RVE458769 SEY458769:SFA458769 SOU458769:SOW458769 SYQ458769:SYS458769 TIM458769:TIO458769 TSI458769:TSK458769 UCE458769:UCG458769 UMA458769:UMC458769 UVW458769:UVY458769 VFS458769:VFU458769 VPO458769:VPQ458769 VZK458769:VZM458769 WJG458769:WJI458769 WTC458769:WTE458769 GQ524305:GS524305 QM524305:QO524305 AAI524305:AAK524305 AKE524305:AKG524305 AUA524305:AUC524305 BDW524305:BDY524305 BNS524305:BNU524305 BXO524305:BXQ524305 CHK524305:CHM524305 CRG524305:CRI524305 DBC524305:DBE524305 DKY524305:DLA524305 DUU524305:DUW524305 EEQ524305:EES524305 EOM524305:EOO524305 EYI524305:EYK524305 FIE524305:FIG524305 FSA524305:FSC524305 GBW524305:GBY524305 GLS524305:GLU524305 GVO524305:GVQ524305 HFK524305:HFM524305 HPG524305:HPI524305 HZC524305:HZE524305 IIY524305:IJA524305 ISU524305:ISW524305 JCQ524305:JCS524305 JMM524305:JMO524305 JWI524305:JWK524305 KGE524305:KGG524305 KQA524305:KQC524305 KZW524305:KZY524305 LJS524305:LJU524305 LTO524305:LTQ524305 MDK524305:MDM524305 MNG524305:MNI524305 MXC524305:MXE524305 NGY524305:NHA524305 NQU524305:NQW524305 OAQ524305:OAS524305 OKM524305:OKO524305 OUI524305:OUK524305 PEE524305:PEG524305 POA524305:POC524305 PXW524305:PXY524305 QHS524305:QHU524305 QRO524305:QRQ524305 RBK524305:RBM524305 RLG524305:RLI524305 RVC524305:RVE524305 SEY524305:SFA524305 SOU524305:SOW524305 SYQ524305:SYS524305 TIM524305:TIO524305 TSI524305:TSK524305 UCE524305:UCG524305 UMA524305:UMC524305 UVW524305:UVY524305 VFS524305:VFU524305 VPO524305:VPQ524305 VZK524305:VZM524305 WJG524305:WJI524305 WTC524305:WTE524305 GQ589841:GS589841 QM589841:QO589841 AAI589841:AAK589841 AKE589841:AKG589841 AUA589841:AUC589841 BDW589841:BDY589841 BNS589841:BNU589841 BXO589841:BXQ589841 CHK589841:CHM589841 CRG589841:CRI589841 DBC589841:DBE589841 DKY589841:DLA589841 DUU589841:DUW589841 EEQ589841:EES589841 EOM589841:EOO589841 EYI589841:EYK589841 FIE589841:FIG589841 FSA589841:FSC589841 GBW589841:GBY589841 GLS589841:GLU589841 GVO589841:GVQ589841 HFK589841:HFM589841 HPG589841:HPI589841 HZC589841:HZE589841 IIY589841:IJA589841 ISU589841:ISW589841 JCQ589841:JCS589841 JMM589841:JMO589841 JWI589841:JWK589841 KGE589841:KGG589841 KQA589841:KQC589841 KZW589841:KZY589841 LJS589841:LJU589841 LTO589841:LTQ589841 MDK589841:MDM589841 MNG589841:MNI589841 MXC589841:MXE589841 NGY589841:NHA589841 NQU589841:NQW589841 OAQ589841:OAS589841 OKM589841:OKO589841 OUI589841:OUK589841 PEE589841:PEG589841 POA589841:POC589841 PXW589841:PXY589841 QHS589841:QHU589841 QRO589841:QRQ589841 RBK589841:RBM589841 RLG589841:RLI589841 RVC589841:RVE589841 SEY589841:SFA589841 SOU589841:SOW589841 SYQ589841:SYS589841 TIM589841:TIO589841 TSI589841:TSK589841 UCE589841:UCG589841 UMA589841:UMC589841 UVW589841:UVY589841 VFS589841:VFU589841 VPO589841:VPQ589841 VZK589841:VZM589841 WJG589841:WJI589841 WTC589841:WTE589841 GQ655377:GS655377 QM655377:QO655377 AAI655377:AAK655377 AKE655377:AKG655377 AUA655377:AUC655377 BDW655377:BDY655377 BNS655377:BNU655377 BXO655377:BXQ655377 CHK655377:CHM655377 CRG655377:CRI655377 DBC655377:DBE655377 DKY655377:DLA655377 DUU655377:DUW655377 EEQ655377:EES655377 EOM655377:EOO655377 EYI655377:EYK655377 FIE655377:FIG655377 FSA655377:FSC655377 GBW655377:GBY655377 GLS655377:GLU655377 GVO655377:GVQ655377 HFK655377:HFM655377 HPG655377:HPI655377 HZC655377:HZE655377 IIY655377:IJA655377 ISU655377:ISW655377 JCQ655377:JCS655377 JMM655377:JMO655377 JWI655377:JWK655377 KGE655377:KGG655377 KQA655377:KQC655377 KZW655377:KZY655377 LJS655377:LJU655377 LTO655377:LTQ655377 MDK655377:MDM655377 MNG655377:MNI655377 MXC655377:MXE655377 NGY655377:NHA655377 NQU655377:NQW655377 OAQ655377:OAS655377 OKM655377:OKO655377 OUI655377:OUK655377 PEE655377:PEG655377 POA655377:POC655377 PXW655377:PXY655377 QHS655377:QHU655377 QRO655377:QRQ655377 RBK655377:RBM655377 RLG655377:RLI655377 RVC655377:RVE655377 SEY655377:SFA655377 SOU655377:SOW655377 SYQ655377:SYS655377 TIM655377:TIO655377 TSI655377:TSK655377 UCE655377:UCG655377 UMA655377:UMC655377 UVW655377:UVY655377 VFS655377:VFU655377 VPO655377:VPQ655377 VZK655377:VZM655377 WJG655377:WJI655377 WTC655377:WTE655377 GQ720913:GS720913 QM720913:QO720913 AAI720913:AAK720913 AKE720913:AKG720913 AUA720913:AUC720913 BDW720913:BDY720913 BNS720913:BNU720913 BXO720913:BXQ720913 CHK720913:CHM720913 CRG720913:CRI720913 DBC720913:DBE720913 DKY720913:DLA720913 DUU720913:DUW720913 EEQ720913:EES720913 EOM720913:EOO720913 EYI720913:EYK720913 FIE720913:FIG720913 FSA720913:FSC720913 GBW720913:GBY720913 GLS720913:GLU720913 GVO720913:GVQ720913 HFK720913:HFM720913 HPG720913:HPI720913 HZC720913:HZE720913 IIY720913:IJA720913 ISU720913:ISW720913 JCQ720913:JCS720913 JMM720913:JMO720913 JWI720913:JWK720913 KGE720913:KGG720913 KQA720913:KQC720913 KZW720913:KZY720913 LJS720913:LJU720913 LTO720913:LTQ720913 MDK720913:MDM720913 MNG720913:MNI720913 MXC720913:MXE720913 NGY720913:NHA720913 NQU720913:NQW720913 OAQ720913:OAS720913 OKM720913:OKO720913 OUI720913:OUK720913 PEE720913:PEG720913 POA720913:POC720913 PXW720913:PXY720913 QHS720913:QHU720913 QRO720913:QRQ720913 RBK720913:RBM720913 RLG720913:RLI720913 RVC720913:RVE720913 SEY720913:SFA720913 SOU720913:SOW720913 SYQ720913:SYS720913 TIM720913:TIO720913 TSI720913:TSK720913 UCE720913:UCG720913 UMA720913:UMC720913 UVW720913:UVY720913 VFS720913:VFU720913 VPO720913:VPQ720913 VZK720913:VZM720913 WJG720913:WJI720913 WTC720913:WTE720913 GQ786449:GS786449 QM786449:QO786449 AAI786449:AAK786449 AKE786449:AKG786449 AUA786449:AUC786449 BDW786449:BDY786449 BNS786449:BNU786449 BXO786449:BXQ786449 CHK786449:CHM786449 CRG786449:CRI786449 DBC786449:DBE786449 DKY786449:DLA786449 DUU786449:DUW786449 EEQ786449:EES786449 EOM786449:EOO786449 EYI786449:EYK786449 FIE786449:FIG786449 FSA786449:FSC786449 GBW786449:GBY786449 GLS786449:GLU786449 GVO786449:GVQ786449 HFK786449:HFM786449 HPG786449:HPI786449 HZC786449:HZE786449 IIY786449:IJA786449 ISU786449:ISW786449 JCQ786449:JCS786449 JMM786449:JMO786449 JWI786449:JWK786449 KGE786449:KGG786449 KQA786449:KQC786449 KZW786449:KZY786449 LJS786449:LJU786449 LTO786449:LTQ786449 MDK786449:MDM786449 MNG786449:MNI786449 MXC786449:MXE786449 NGY786449:NHA786449 NQU786449:NQW786449 OAQ786449:OAS786449 OKM786449:OKO786449 OUI786449:OUK786449 PEE786449:PEG786449 POA786449:POC786449 PXW786449:PXY786449 QHS786449:QHU786449 QRO786449:QRQ786449 RBK786449:RBM786449 RLG786449:RLI786449 RVC786449:RVE786449 SEY786449:SFA786449 SOU786449:SOW786449 SYQ786449:SYS786449 TIM786449:TIO786449 TSI786449:TSK786449 UCE786449:UCG786449 UMA786449:UMC786449 UVW786449:UVY786449 VFS786449:VFU786449 VPO786449:VPQ786449 VZK786449:VZM786449 WJG786449:WJI786449 WTC786449:WTE786449 GQ851985:GS851985 QM851985:QO851985 AAI851985:AAK851985 AKE851985:AKG851985 AUA851985:AUC851985 BDW851985:BDY851985 BNS851985:BNU851985 BXO851985:BXQ851985 CHK851985:CHM851985 CRG851985:CRI851985 DBC851985:DBE851985 DKY851985:DLA851985 DUU851985:DUW851985 EEQ851985:EES851985 EOM851985:EOO851985 EYI851985:EYK851985 FIE851985:FIG851985 FSA851985:FSC851985 GBW851985:GBY851985 GLS851985:GLU851985 GVO851985:GVQ851985 HFK851985:HFM851985 HPG851985:HPI851985 HZC851985:HZE851985 IIY851985:IJA851985 ISU851985:ISW851985 JCQ851985:JCS851985 JMM851985:JMO851985 JWI851985:JWK851985 KGE851985:KGG851985 KQA851985:KQC851985 KZW851985:KZY851985 LJS851985:LJU851985 LTO851985:LTQ851985 MDK851985:MDM851985 MNG851985:MNI851985 MXC851985:MXE851985 NGY851985:NHA851985 NQU851985:NQW851985 OAQ851985:OAS851985 OKM851985:OKO851985 OUI851985:OUK851985 PEE851985:PEG851985 POA851985:POC851985 PXW851985:PXY851985 QHS851985:QHU851985 QRO851985:QRQ851985 RBK851985:RBM851985 RLG851985:RLI851985 RVC851985:RVE851985 SEY851985:SFA851985 SOU851985:SOW851985 SYQ851985:SYS851985 TIM851985:TIO851985 TSI851985:TSK851985 UCE851985:UCG851985 UMA851985:UMC851985 UVW851985:UVY851985 VFS851985:VFU851985 VPO851985:VPQ851985 VZK851985:VZM851985 WJG851985:WJI851985 WTC851985:WTE851985 GQ917521:GS917521 QM917521:QO917521 AAI917521:AAK917521 AKE917521:AKG917521 AUA917521:AUC917521 BDW917521:BDY917521 BNS917521:BNU917521 BXO917521:BXQ917521 CHK917521:CHM917521 CRG917521:CRI917521 DBC917521:DBE917521 DKY917521:DLA917521 DUU917521:DUW917521 EEQ917521:EES917521 EOM917521:EOO917521 EYI917521:EYK917521 FIE917521:FIG917521 FSA917521:FSC917521 GBW917521:GBY917521 GLS917521:GLU917521 GVO917521:GVQ917521 HFK917521:HFM917521 HPG917521:HPI917521 HZC917521:HZE917521 IIY917521:IJA917521 ISU917521:ISW917521 JCQ917521:JCS917521 JMM917521:JMO917521 JWI917521:JWK917521 KGE917521:KGG917521 KQA917521:KQC917521 KZW917521:KZY917521 LJS917521:LJU917521 LTO917521:LTQ917521 MDK917521:MDM917521 MNG917521:MNI917521 MXC917521:MXE917521 NGY917521:NHA917521 NQU917521:NQW917521 OAQ917521:OAS917521 OKM917521:OKO917521 OUI917521:OUK917521 PEE917521:PEG917521 POA917521:POC917521 PXW917521:PXY917521 QHS917521:QHU917521 QRO917521:QRQ917521 RBK917521:RBM917521 RLG917521:RLI917521 RVC917521:RVE917521 SEY917521:SFA917521 SOU917521:SOW917521 SYQ917521:SYS917521 TIM917521:TIO917521 TSI917521:TSK917521 UCE917521:UCG917521 UMA917521:UMC917521 UVW917521:UVY917521 VFS917521:VFU917521 VPO917521:VPQ917521 VZK917521:VZM917521 WJG917521:WJI917521 WTC917521:WTE917521 GQ983057:GS983057 QM983057:QO983057 AAI983057:AAK983057 AKE983057:AKG983057 AUA983057:AUC983057 BDW983057:BDY983057 BNS983057:BNU983057 BXO983057:BXQ983057 CHK983057:CHM983057 CRG983057:CRI983057 DBC983057:DBE983057 DKY983057:DLA983057 DUU983057:DUW983057 EEQ983057:EES983057 EOM983057:EOO983057 EYI983057:EYK983057 FIE983057:FIG983057 FSA983057:FSC983057 GBW983057:GBY983057 GLS983057:GLU983057 GVO983057:GVQ983057 HFK983057:HFM983057 HPG983057:HPI983057 HZC983057:HZE983057 IIY983057:IJA983057 ISU983057:ISW983057 JCQ983057:JCS983057 JMM983057:JMO983057 JWI983057:JWK983057 KGE983057:KGG983057 KQA983057:KQC983057 KZW983057:KZY983057 LJS983057:LJU983057 LTO983057:LTQ983057 MDK983057:MDM983057 MNG983057:MNI983057 MXC983057:MXE983057 NGY983057:NHA983057 NQU983057:NQW983057 OAQ983057:OAS983057 OKM983057:OKO983057 OUI983057:OUK983057 PEE983057:PEG983057 POA983057:POC983057 PXW983057:PXY983057 QHS983057:QHU983057 QRO983057:QRQ983057 RBK983057:RBM983057 RLG983057:RLI983057 RVC983057:RVE983057 SEY983057:SFA983057 SOU983057:SOW983057 SYQ983057:SYS983057 TIM983057:TIO983057 TSI983057:TSK983057 UCE983057:UCG983057 UMA983057:UMC983057 UVW983057:UVY983057 VFS983057:VFU983057 VPO983057:VPQ983057 VZK983057:VZM983057 WJG983057:WJI983057 WTC983057:WTE983057 J983041:K983041 I983057 J917505:K917505 I917521 J851969:K851969 I851985 J786433:K786433 I786449 J720897:K720897 I720913 J655361:K655361 I655377 J589825:K589825 I589841 J524289:K524289 I524305 J458753:K458753 I458769 J393217:K393217 I393233 J327681:K327681 I327697 J262145:K262145 I262161 J196609:K196609 I196625 J131073:K131073 I131089 J65537:K65537 I9:K9" xr:uid="{00000000-0002-0000-0000-000001000000}">
      <formula1>7</formula1>
    </dataValidation>
    <dataValidation type="textLength" operator="equal" allowBlank="1" showInputMessage="1" showErrorMessage="1" promptTitle="BMW Lieferanten-Nr." prompt="Bitte geben Sie Ihre Lieferanten-Nr. immer mit 8 Stellen ein._x000a_z.B. 10452710._x000a_Verwenden Sie keinen Bindestrich bzw. Leerzeichen hierzu._x000a_" sqref="I7:K7 GQ7:GS7 QM7:QO7 AAI7:AAK7 AKE7:AKG7 AUA7:AUC7 BDW7:BDY7 BNS7:BNU7 BXO7:BXQ7 CHK7:CHM7 CRG7:CRI7 DBC7:DBE7 DKY7:DLA7 DUU7:DUW7 EEQ7:EES7 EOM7:EOO7 EYI7:EYK7 FIE7:FIG7 FSA7:FSC7 GBW7:GBY7 GLS7:GLU7 GVO7:GVQ7 HFK7:HFM7 HPG7:HPI7 HZC7:HZE7 IIY7:IJA7 ISU7:ISW7 JCQ7:JCS7 JMM7:JMO7 JWI7:JWK7 KGE7:KGG7 KQA7:KQC7 KZW7:KZY7 LJS7:LJU7 LTO7:LTQ7 MDK7:MDM7 MNG7:MNI7 MXC7:MXE7 NGY7:NHA7 NQU7:NQW7 OAQ7:OAS7 OKM7:OKO7 OUI7:OUK7 PEE7:PEG7 POA7:POC7 PXW7:PXY7 QHS7:QHU7 QRO7:QRQ7 RBK7:RBM7 RLG7:RLI7 RVC7:RVE7 SEY7:SFA7 SOU7:SOW7 SYQ7:SYS7 TIM7:TIO7 TSI7:TSK7 UCE7:UCG7 UMA7:UMC7 UVW7:UVY7 VFS7:VFU7 VPO7:VPQ7 VZK7:VZM7 WJG7:WJI7 WTC7:WTE7 GQ65551:GS65551 QM65551:QO65551 AAI65551:AAK65551 AKE65551:AKG65551 AUA65551:AUC65551 BDW65551:BDY65551 BNS65551:BNU65551 BXO65551:BXQ65551 CHK65551:CHM65551 CRG65551:CRI65551 DBC65551:DBE65551 DKY65551:DLA65551 DUU65551:DUW65551 EEQ65551:EES65551 EOM65551:EOO65551 EYI65551:EYK65551 FIE65551:FIG65551 FSA65551:FSC65551 GBW65551:GBY65551 GLS65551:GLU65551 GVO65551:GVQ65551 HFK65551:HFM65551 HPG65551:HPI65551 HZC65551:HZE65551 IIY65551:IJA65551 ISU65551:ISW65551 JCQ65551:JCS65551 JMM65551:JMO65551 JWI65551:JWK65551 KGE65551:KGG65551 KQA65551:KQC65551 KZW65551:KZY65551 LJS65551:LJU65551 LTO65551:LTQ65551 MDK65551:MDM65551 MNG65551:MNI65551 MXC65551:MXE65551 NGY65551:NHA65551 NQU65551:NQW65551 OAQ65551:OAS65551 OKM65551:OKO65551 OUI65551:OUK65551 PEE65551:PEG65551 POA65551:POC65551 PXW65551:PXY65551 QHS65551:QHU65551 QRO65551:QRQ65551 RBK65551:RBM65551 RLG65551:RLI65551 RVC65551:RVE65551 SEY65551:SFA65551 SOU65551:SOW65551 SYQ65551:SYS65551 TIM65551:TIO65551 TSI65551:TSK65551 UCE65551:UCG65551 UMA65551:UMC65551 UVW65551:UVY65551 VFS65551:VFU65551 VPO65551:VPQ65551 VZK65551:VZM65551 WJG65551:WJI65551 WTC65551:WTE65551 GQ131087:GS131087 QM131087:QO131087 AAI131087:AAK131087 AKE131087:AKG131087 AUA131087:AUC131087 BDW131087:BDY131087 BNS131087:BNU131087 BXO131087:BXQ131087 CHK131087:CHM131087 CRG131087:CRI131087 DBC131087:DBE131087 DKY131087:DLA131087 DUU131087:DUW131087 EEQ131087:EES131087 EOM131087:EOO131087 EYI131087:EYK131087 FIE131087:FIG131087 FSA131087:FSC131087 GBW131087:GBY131087 GLS131087:GLU131087 GVO131087:GVQ131087 HFK131087:HFM131087 HPG131087:HPI131087 HZC131087:HZE131087 IIY131087:IJA131087 ISU131087:ISW131087 JCQ131087:JCS131087 JMM131087:JMO131087 JWI131087:JWK131087 KGE131087:KGG131087 KQA131087:KQC131087 KZW131087:KZY131087 LJS131087:LJU131087 LTO131087:LTQ131087 MDK131087:MDM131087 MNG131087:MNI131087 MXC131087:MXE131087 NGY131087:NHA131087 NQU131087:NQW131087 OAQ131087:OAS131087 OKM131087:OKO131087 OUI131087:OUK131087 PEE131087:PEG131087 POA131087:POC131087 PXW131087:PXY131087 QHS131087:QHU131087 QRO131087:QRQ131087 RBK131087:RBM131087 RLG131087:RLI131087 RVC131087:RVE131087 SEY131087:SFA131087 SOU131087:SOW131087 SYQ131087:SYS131087 TIM131087:TIO131087 TSI131087:TSK131087 UCE131087:UCG131087 UMA131087:UMC131087 UVW131087:UVY131087 VFS131087:VFU131087 VPO131087:VPQ131087 VZK131087:VZM131087 WJG131087:WJI131087 WTC131087:WTE131087 GQ196623:GS196623 QM196623:QO196623 AAI196623:AAK196623 AKE196623:AKG196623 AUA196623:AUC196623 BDW196623:BDY196623 BNS196623:BNU196623 BXO196623:BXQ196623 CHK196623:CHM196623 CRG196623:CRI196623 DBC196623:DBE196623 DKY196623:DLA196623 DUU196623:DUW196623 EEQ196623:EES196623 EOM196623:EOO196623 EYI196623:EYK196623 FIE196623:FIG196623 FSA196623:FSC196623 GBW196623:GBY196623 GLS196623:GLU196623 GVO196623:GVQ196623 HFK196623:HFM196623 HPG196623:HPI196623 HZC196623:HZE196623 IIY196623:IJA196623 ISU196623:ISW196623 JCQ196623:JCS196623 JMM196623:JMO196623 JWI196623:JWK196623 KGE196623:KGG196623 KQA196623:KQC196623 KZW196623:KZY196623 LJS196623:LJU196623 LTO196623:LTQ196623 MDK196623:MDM196623 MNG196623:MNI196623 MXC196623:MXE196623 NGY196623:NHA196623 NQU196623:NQW196623 OAQ196623:OAS196623 OKM196623:OKO196623 OUI196623:OUK196623 PEE196623:PEG196623 POA196623:POC196623 PXW196623:PXY196623 QHS196623:QHU196623 QRO196623:QRQ196623 RBK196623:RBM196623 RLG196623:RLI196623 RVC196623:RVE196623 SEY196623:SFA196623 SOU196623:SOW196623 SYQ196623:SYS196623 TIM196623:TIO196623 TSI196623:TSK196623 UCE196623:UCG196623 UMA196623:UMC196623 UVW196623:UVY196623 VFS196623:VFU196623 VPO196623:VPQ196623 VZK196623:VZM196623 WJG196623:WJI196623 WTC196623:WTE196623 GQ262159:GS262159 QM262159:QO262159 AAI262159:AAK262159 AKE262159:AKG262159 AUA262159:AUC262159 BDW262159:BDY262159 BNS262159:BNU262159 BXO262159:BXQ262159 CHK262159:CHM262159 CRG262159:CRI262159 DBC262159:DBE262159 DKY262159:DLA262159 DUU262159:DUW262159 EEQ262159:EES262159 EOM262159:EOO262159 EYI262159:EYK262159 FIE262159:FIG262159 FSA262159:FSC262159 GBW262159:GBY262159 GLS262159:GLU262159 GVO262159:GVQ262159 HFK262159:HFM262159 HPG262159:HPI262159 HZC262159:HZE262159 IIY262159:IJA262159 ISU262159:ISW262159 JCQ262159:JCS262159 JMM262159:JMO262159 JWI262159:JWK262159 KGE262159:KGG262159 KQA262159:KQC262159 KZW262159:KZY262159 LJS262159:LJU262159 LTO262159:LTQ262159 MDK262159:MDM262159 MNG262159:MNI262159 MXC262159:MXE262159 NGY262159:NHA262159 NQU262159:NQW262159 OAQ262159:OAS262159 OKM262159:OKO262159 OUI262159:OUK262159 PEE262159:PEG262159 POA262159:POC262159 PXW262159:PXY262159 QHS262159:QHU262159 QRO262159:QRQ262159 RBK262159:RBM262159 RLG262159:RLI262159 RVC262159:RVE262159 SEY262159:SFA262159 SOU262159:SOW262159 SYQ262159:SYS262159 TIM262159:TIO262159 TSI262159:TSK262159 UCE262159:UCG262159 UMA262159:UMC262159 UVW262159:UVY262159 VFS262159:VFU262159 VPO262159:VPQ262159 VZK262159:VZM262159 WJG262159:WJI262159 WTC262159:WTE262159 GQ327695:GS327695 QM327695:QO327695 AAI327695:AAK327695 AKE327695:AKG327695 AUA327695:AUC327695 BDW327695:BDY327695 BNS327695:BNU327695 BXO327695:BXQ327695 CHK327695:CHM327695 CRG327695:CRI327695 DBC327695:DBE327695 DKY327695:DLA327695 DUU327695:DUW327695 EEQ327695:EES327695 EOM327695:EOO327695 EYI327695:EYK327695 FIE327695:FIG327695 FSA327695:FSC327695 GBW327695:GBY327695 GLS327695:GLU327695 GVO327695:GVQ327695 HFK327695:HFM327695 HPG327695:HPI327695 HZC327695:HZE327695 IIY327695:IJA327695 ISU327695:ISW327695 JCQ327695:JCS327695 JMM327695:JMO327695 JWI327695:JWK327695 KGE327695:KGG327695 KQA327695:KQC327695 KZW327695:KZY327695 LJS327695:LJU327695 LTO327695:LTQ327695 MDK327695:MDM327695 MNG327695:MNI327695 MXC327695:MXE327695 NGY327695:NHA327695 NQU327695:NQW327695 OAQ327695:OAS327695 OKM327695:OKO327695 OUI327695:OUK327695 PEE327695:PEG327695 POA327695:POC327695 PXW327695:PXY327695 QHS327695:QHU327695 QRO327695:QRQ327695 RBK327695:RBM327695 RLG327695:RLI327695 RVC327695:RVE327695 SEY327695:SFA327695 SOU327695:SOW327695 SYQ327695:SYS327695 TIM327695:TIO327695 TSI327695:TSK327695 UCE327695:UCG327695 UMA327695:UMC327695 UVW327695:UVY327695 VFS327695:VFU327695 VPO327695:VPQ327695 VZK327695:VZM327695 WJG327695:WJI327695 WTC327695:WTE327695 GQ393231:GS393231 QM393231:QO393231 AAI393231:AAK393231 AKE393231:AKG393231 AUA393231:AUC393231 BDW393231:BDY393231 BNS393231:BNU393231 BXO393231:BXQ393231 CHK393231:CHM393231 CRG393231:CRI393231 DBC393231:DBE393231 DKY393231:DLA393231 DUU393231:DUW393231 EEQ393231:EES393231 EOM393231:EOO393231 EYI393231:EYK393231 FIE393231:FIG393231 FSA393231:FSC393231 GBW393231:GBY393231 GLS393231:GLU393231 GVO393231:GVQ393231 HFK393231:HFM393231 HPG393231:HPI393231 HZC393231:HZE393231 IIY393231:IJA393231 ISU393231:ISW393231 JCQ393231:JCS393231 JMM393231:JMO393231 JWI393231:JWK393231 KGE393231:KGG393231 KQA393231:KQC393231 KZW393231:KZY393231 LJS393231:LJU393231 LTO393231:LTQ393231 MDK393231:MDM393231 MNG393231:MNI393231 MXC393231:MXE393231 NGY393231:NHA393231 NQU393231:NQW393231 OAQ393231:OAS393231 OKM393231:OKO393231 OUI393231:OUK393231 PEE393231:PEG393231 POA393231:POC393231 PXW393231:PXY393231 QHS393231:QHU393231 QRO393231:QRQ393231 RBK393231:RBM393231 RLG393231:RLI393231 RVC393231:RVE393231 SEY393231:SFA393231 SOU393231:SOW393231 SYQ393231:SYS393231 TIM393231:TIO393231 TSI393231:TSK393231 UCE393231:UCG393231 UMA393231:UMC393231 UVW393231:UVY393231 VFS393231:VFU393231 VPO393231:VPQ393231 VZK393231:VZM393231 WJG393231:WJI393231 WTC393231:WTE393231 GQ458767:GS458767 QM458767:QO458767 AAI458767:AAK458767 AKE458767:AKG458767 AUA458767:AUC458767 BDW458767:BDY458767 BNS458767:BNU458767 BXO458767:BXQ458767 CHK458767:CHM458767 CRG458767:CRI458767 DBC458767:DBE458767 DKY458767:DLA458767 DUU458767:DUW458767 EEQ458767:EES458767 EOM458767:EOO458767 EYI458767:EYK458767 FIE458767:FIG458767 FSA458767:FSC458767 GBW458767:GBY458767 GLS458767:GLU458767 GVO458767:GVQ458767 HFK458767:HFM458767 HPG458767:HPI458767 HZC458767:HZE458767 IIY458767:IJA458767 ISU458767:ISW458767 JCQ458767:JCS458767 JMM458767:JMO458767 JWI458767:JWK458767 KGE458767:KGG458767 KQA458767:KQC458767 KZW458767:KZY458767 LJS458767:LJU458767 LTO458767:LTQ458767 MDK458767:MDM458767 MNG458767:MNI458767 MXC458767:MXE458767 NGY458767:NHA458767 NQU458767:NQW458767 OAQ458767:OAS458767 OKM458767:OKO458767 OUI458767:OUK458767 PEE458767:PEG458767 POA458767:POC458767 PXW458767:PXY458767 QHS458767:QHU458767 QRO458767:QRQ458767 RBK458767:RBM458767 RLG458767:RLI458767 RVC458767:RVE458767 SEY458767:SFA458767 SOU458767:SOW458767 SYQ458767:SYS458767 TIM458767:TIO458767 TSI458767:TSK458767 UCE458767:UCG458767 UMA458767:UMC458767 UVW458767:UVY458767 VFS458767:VFU458767 VPO458767:VPQ458767 VZK458767:VZM458767 WJG458767:WJI458767 WTC458767:WTE458767 GQ524303:GS524303 QM524303:QO524303 AAI524303:AAK524303 AKE524303:AKG524303 AUA524303:AUC524303 BDW524303:BDY524303 BNS524303:BNU524303 BXO524303:BXQ524303 CHK524303:CHM524303 CRG524303:CRI524303 DBC524303:DBE524303 DKY524303:DLA524303 DUU524303:DUW524303 EEQ524303:EES524303 EOM524303:EOO524303 EYI524303:EYK524303 FIE524303:FIG524303 FSA524303:FSC524303 GBW524303:GBY524303 GLS524303:GLU524303 GVO524303:GVQ524303 HFK524303:HFM524303 HPG524303:HPI524303 HZC524303:HZE524303 IIY524303:IJA524303 ISU524303:ISW524303 JCQ524303:JCS524303 JMM524303:JMO524303 JWI524303:JWK524303 KGE524303:KGG524303 KQA524303:KQC524303 KZW524303:KZY524303 LJS524303:LJU524303 LTO524303:LTQ524303 MDK524303:MDM524303 MNG524303:MNI524303 MXC524303:MXE524303 NGY524303:NHA524303 NQU524303:NQW524303 OAQ524303:OAS524303 OKM524303:OKO524303 OUI524303:OUK524303 PEE524303:PEG524303 POA524303:POC524303 PXW524303:PXY524303 QHS524303:QHU524303 QRO524303:QRQ524303 RBK524303:RBM524303 RLG524303:RLI524303 RVC524303:RVE524303 SEY524303:SFA524303 SOU524303:SOW524303 SYQ524303:SYS524303 TIM524303:TIO524303 TSI524303:TSK524303 UCE524303:UCG524303 UMA524303:UMC524303 UVW524303:UVY524303 VFS524303:VFU524303 VPO524303:VPQ524303 VZK524303:VZM524303 WJG524303:WJI524303 WTC524303:WTE524303 GQ589839:GS589839 QM589839:QO589839 AAI589839:AAK589839 AKE589839:AKG589839 AUA589839:AUC589839 BDW589839:BDY589839 BNS589839:BNU589839 BXO589839:BXQ589839 CHK589839:CHM589839 CRG589839:CRI589839 DBC589839:DBE589839 DKY589839:DLA589839 DUU589839:DUW589839 EEQ589839:EES589839 EOM589839:EOO589839 EYI589839:EYK589839 FIE589839:FIG589839 FSA589839:FSC589839 GBW589839:GBY589839 GLS589839:GLU589839 GVO589839:GVQ589839 HFK589839:HFM589839 HPG589839:HPI589839 HZC589839:HZE589839 IIY589839:IJA589839 ISU589839:ISW589839 JCQ589839:JCS589839 JMM589839:JMO589839 JWI589839:JWK589839 KGE589839:KGG589839 KQA589839:KQC589839 KZW589839:KZY589839 LJS589839:LJU589839 LTO589839:LTQ589839 MDK589839:MDM589839 MNG589839:MNI589839 MXC589839:MXE589839 NGY589839:NHA589839 NQU589839:NQW589839 OAQ589839:OAS589839 OKM589839:OKO589839 OUI589839:OUK589839 PEE589839:PEG589839 POA589839:POC589839 PXW589839:PXY589839 QHS589839:QHU589839 QRO589839:QRQ589839 RBK589839:RBM589839 RLG589839:RLI589839 RVC589839:RVE589839 SEY589839:SFA589839 SOU589839:SOW589839 SYQ589839:SYS589839 TIM589839:TIO589839 TSI589839:TSK589839 UCE589839:UCG589839 UMA589839:UMC589839 UVW589839:UVY589839 VFS589839:VFU589839 VPO589839:VPQ589839 VZK589839:VZM589839 WJG589839:WJI589839 WTC589839:WTE589839 GQ655375:GS655375 QM655375:QO655375 AAI655375:AAK655375 AKE655375:AKG655375 AUA655375:AUC655375 BDW655375:BDY655375 BNS655375:BNU655375 BXO655375:BXQ655375 CHK655375:CHM655375 CRG655375:CRI655375 DBC655375:DBE655375 DKY655375:DLA655375 DUU655375:DUW655375 EEQ655375:EES655375 EOM655375:EOO655375 EYI655375:EYK655375 FIE655375:FIG655375 FSA655375:FSC655375 GBW655375:GBY655375 GLS655375:GLU655375 GVO655375:GVQ655375 HFK655375:HFM655375 HPG655375:HPI655375 HZC655375:HZE655375 IIY655375:IJA655375 ISU655375:ISW655375 JCQ655375:JCS655375 JMM655375:JMO655375 JWI655375:JWK655375 KGE655375:KGG655375 KQA655375:KQC655375 KZW655375:KZY655375 LJS655375:LJU655375 LTO655375:LTQ655375 MDK655375:MDM655375 MNG655375:MNI655375 MXC655375:MXE655375 NGY655375:NHA655375 NQU655375:NQW655375 OAQ655375:OAS655375 OKM655375:OKO655375 OUI655375:OUK655375 PEE655375:PEG655375 POA655375:POC655375 PXW655375:PXY655375 QHS655375:QHU655375 QRO655375:QRQ655375 RBK655375:RBM655375 RLG655375:RLI655375 RVC655375:RVE655375 SEY655375:SFA655375 SOU655375:SOW655375 SYQ655375:SYS655375 TIM655375:TIO655375 TSI655375:TSK655375 UCE655375:UCG655375 UMA655375:UMC655375 UVW655375:UVY655375 VFS655375:VFU655375 VPO655375:VPQ655375 VZK655375:VZM655375 WJG655375:WJI655375 WTC655375:WTE655375 GQ720911:GS720911 QM720911:QO720911 AAI720911:AAK720911 AKE720911:AKG720911 AUA720911:AUC720911 BDW720911:BDY720911 BNS720911:BNU720911 BXO720911:BXQ720911 CHK720911:CHM720911 CRG720911:CRI720911 DBC720911:DBE720911 DKY720911:DLA720911 DUU720911:DUW720911 EEQ720911:EES720911 EOM720911:EOO720911 EYI720911:EYK720911 FIE720911:FIG720911 FSA720911:FSC720911 GBW720911:GBY720911 GLS720911:GLU720911 GVO720911:GVQ720911 HFK720911:HFM720911 HPG720911:HPI720911 HZC720911:HZE720911 IIY720911:IJA720911 ISU720911:ISW720911 JCQ720911:JCS720911 JMM720911:JMO720911 JWI720911:JWK720911 KGE720911:KGG720911 KQA720911:KQC720911 KZW720911:KZY720911 LJS720911:LJU720911 LTO720911:LTQ720911 MDK720911:MDM720911 MNG720911:MNI720911 MXC720911:MXE720911 NGY720911:NHA720911 NQU720911:NQW720911 OAQ720911:OAS720911 OKM720911:OKO720911 OUI720911:OUK720911 PEE720911:PEG720911 POA720911:POC720911 PXW720911:PXY720911 QHS720911:QHU720911 QRO720911:QRQ720911 RBK720911:RBM720911 RLG720911:RLI720911 RVC720911:RVE720911 SEY720911:SFA720911 SOU720911:SOW720911 SYQ720911:SYS720911 TIM720911:TIO720911 TSI720911:TSK720911 UCE720911:UCG720911 UMA720911:UMC720911 UVW720911:UVY720911 VFS720911:VFU720911 VPO720911:VPQ720911 VZK720911:VZM720911 WJG720911:WJI720911 WTC720911:WTE720911 GQ786447:GS786447 QM786447:QO786447 AAI786447:AAK786447 AKE786447:AKG786447 AUA786447:AUC786447 BDW786447:BDY786447 BNS786447:BNU786447 BXO786447:BXQ786447 CHK786447:CHM786447 CRG786447:CRI786447 DBC786447:DBE786447 DKY786447:DLA786447 DUU786447:DUW786447 EEQ786447:EES786447 EOM786447:EOO786447 EYI786447:EYK786447 FIE786447:FIG786447 FSA786447:FSC786447 GBW786447:GBY786447 GLS786447:GLU786447 GVO786447:GVQ786447 HFK786447:HFM786447 HPG786447:HPI786447 HZC786447:HZE786447 IIY786447:IJA786447 ISU786447:ISW786447 JCQ786447:JCS786447 JMM786447:JMO786447 JWI786447:JWK786447 KGE786447:KGG786447 KQA786447:KQC786447 KZW786447:KZY786447 LJS786447:LJU786447 LTO786447:LTQ786447 MDK786447:MDM786447 MNG786447:MNI786447 MXC786447:MXE786447 NGY786447:NHA786447 NQU786447:NQW786447 OAQ786447:OAS786447 OKM786447:OKO786447 OUI786447:OUK786447 PEE786447:PEG786447 POA786447:POC786447 PXW786447:PXY786447 QHS786447:QHU786447 QRO786447:QRQ786447 RBK786447:RBM786447 RLG786447:RLI786447 RVC786447:RVE786447 SEY786447:SFA786447 SOU786447:SOW786447 SYQ786447:SYS786447 TIM786447:TIO786447 TSI786447:TSK786447 UCE786447:UCG786447 UMA786447:UMC786447 UVW786447:UVY786447 VFS786447:VFU786447 VPO786447:VPQ786447 VZK786447:VZM786447 WJG786447:WJI786447 WTC786447:WTE786447 GQ851983:GS851983 QM851983:QO851983 AAI851983:AAK851983 AKE851983:AKG851983 AUA851983:AUC851983 BDW851983:BDY851983 BNS851983:BNU851983 BXO851983:BXQ851983 CHK851983:CHM851983 CRG851983:CRI851983 DBC851983:DBE851983 DKY851983:DLA851983 DUU851983:DUW851983 EEQ851983:EES851983 EOM851983:EOO851983 EYI851983:EYK851983 FIE851983:FIG851983 FSA851983:FSC851983 GBW851983:GBY851983 GLS851983:GLU851983 GVO851983:GVQ851983 HFK851983:HFM851983 HPG851983:HPI851983 HZC851983:HZE851983 IIY851983:IJA851983 ISU851983:ISW851983 JCQ851983:JCS851983 JMM851983:JMO851983 JWI851983:JWK851983 KGE851983:KGG851983 KQA851983:KQC851983 KZW851983:KZY851983 LJS851983:LJU851983 LTO851983:LTQ851983 MDK851983:MDM851983 MNG851983:MNI851983 MXC851983:MXE851983 NGY851983:NHA851983 NQU851983:NQW851983 OAQ851983:OAS851983 OKM851983:OKO851983 OUI851983:OUK851983 PEE851983:PEG851983 POA851983:POC851983 PXW851983:PXY851983 QHS851983:QHU851983 QRO851983:QRQ851983 RBK851983:RBM851983 RLG851983:RLI851983 RVC851983:RVE851983 SEY851983:SFA851983 SOU851983:SOW851983 SYQ851983:SYS851983 TIM851983:TIO851983 TSI851983:TSK851983 UCE851983:UCG851983 UMA851983:UMC851983 UVW851983:UVY851983 VFS851983:VFU851983 VPO851983:VPQ851983 VZK851983:VZM851983 WJG851983:WJI851983 WTC851983:WTE851983 GQ917519:GS917519 QM917519:QO917519 AAI917519:AAK917519 AKE917519:AKG917519 AUA917519:AUC917519 BDW917519:BDY917519 BNS917519:BNU917519 BXO917519:BXQ917519 CHK917519:CHM917519 CRG917519:CRI917519 DBC917519:DBE917519 DKY917519:DLA917519 DUU917519:DUW917519 EEQ917519:EES917519 EOM917519:EOO917519 EYI917519:EYK917519 FIE917519:FIG917519 FSA917519:FSC917519 GBW917519:GBY917519 GLS917519:GLU917519 GVO917519:GVQ917519 HFK917519:HFM917519 HPG917519:HPI917519 HZC917519:HZE917519 IIY917519:IJA917519 ISU917519:ISW917519 JCQ917519:JCS917519 JMM917519:JMO917519 JWI917519:JWK917519 KGE917519:KGG917519 KQA917519:KQC917519 KZW917519:KZY917519 LJS917519:LJU917519 LTO917519:LTQ917519 MDK917519:MDM917519 MNG917519:MNI917519 MXC917519:MXE917519 NGY917519:NHA917519 NQU917519:NQW917519 OAQ917519:OAS917519 OKM917519:OKO917519 OUI917519:OUK917519 PEE917519:PEG917519 POA917519:POC917519 PXW917519:PXY917519 QHS917519:QHU917519 QRO917519:QRQ917519 RBK917519:RBM917519 RLG917519:RLI917519 RVC917519:RVE917519 SEY917519:SFA917519 SOU917519:SOW917519 SYQ917519:SYS917519 TIM917519:TIO917519 TSI917519:TSK917519 UCE917519:UCG917519 UMA917519:UMC917519 UVW917519:UVY917519 VFS917519:VFU917519 VPO917519:VPQ917519 VZK917519:VZM917519 WJG917519:WJI917519 WTC917519:WTE917519 GQ983055:GS983055 QM983055:QO983055 AAI983055:AAK983055 AKE983055:AKG983055 AUA983055:AUC983055 BDW983055:BDY983055 BNS983055:BNU983055 BXO983055:BXQ983055 CHK983055:CHM983055 CRG983055:CRI983055 DBC983055:DBE983055 DKY983055:DLA983055 DUU983055:DUW983055 EEQ983055:EES983055 EOM983055:EOO983055 EYI983055:EYK983055 FIE983055:FIG983055 FSA983055:FSC983055 GBW983055:GBY983055 GLS983055:GLU983055 GVO983055:GVQ983055 HFK983055:HFM983055 HPG983055:HPI983055 HZC983055:HZE983055 IIY983055:IJA983055 ISU983055:ISW983055 JCQ983055:JCS983055 JMM983055:JMO983055 JWI983055:JWK983055 KGE983055:KGG983055 KQA983055:KQC983055 KZW983055:KZY983055 LJS983055:LJU983055 LTO983055:LTQ983055 MDK983055:MDM983055 MNG983055:MNI983055 MXC983055:MXE983055 NGY983055:NHA983055 NQU983055:NQW983055 OAQ983055:OAS983055 OKM983055:OKO983055 OUI983055:OUK983055 PEE983055:PEG983055 POA983055:POC983055 PXW983055:PXY983055 QHS983055:QHU983055 QRO983055:QRQ983055 RBK983055:RBM983055 RLG983055:RLI983055 RVC983055:RVE983055 SEY983055:SFA983055 SOU983055:SOW983055 SYQ983055:SYS983055 TIM983055:TIO983055 TSI983055:TSK983055 UCE983055:UCG983055 UMA983055:UMC983055 UVW983055:UVY983055 VFS983055:VFU983055 VPO983055:VPQ983055 VZK983055:VZM983055 WJG983055:WJI983055 WTC983055:WTE983055 J983039:K983039 I983055 J917503:K917503 I917519 J851967:K851967 I851983 J786431:K786431 I786447 J720895:K720895 I720911 J655359:K655359 I655375 J589823:K589823 I589839 J524287:K524287 I524303 J458751:K458751 I458767 J393215:K393215 I393231 J327679:K327679 I327695 J262143:K262143 I262159 J196607:K196607 I196623 J131071:K131071 I131087 J65535:K65535 I65551" xr:uid="{00000000-0002-0000-0000-000002000000}">
      <formula1>8</formula1>
    </dataValidation>
    <dataValidation type="list" allowBlank="1" showInputMessage="1" showErrorMessage="1" sqref="C43 GK43 QG43 AAC43 AJY43 ATU43 BDQ43 BNM43 BXI43 CHE43 CRA43 DAW43 DKS43 DUO43 EEK43 EOG43 EYC43 FHY43 FRU43 GBQ43 GLM43 GVI43 HFE43 HPA43 HYW43 IIS43 ISO43 JCK43 JMG43 JWC43 KFY43 KPU43 KZQ43 LJM43 LTI43 MDE43 MNA43 MWW43 NGS43 NQO43 OAK43 OKG43 OUC43 PDY43 PNU43 PXQ43 QHM43 QRI43 RBE43 RLA43 RUW43 SES43 SOO43 SYK43 TIG43 TSC43 UBY43 ULU43 UVQ43 VFM43 VPI43 VZE43 WJA43 WSW43 C65580 GK65580 QG65580 AAC65580 AJY65580 ATU65580 BDQ65580 BNM65580 BXI65580 CHE65580 CRA65580 DAW65580 DKS65580 DUO65580 EEK65580 EOG65580 EYC65580 FHY65580 FRU65580 GBQ65580 GLM65580 GVI65580 HFE65580 HPA65580 HYW65580 IIS65580 ISO65580 JCK65580 JMG65580 JWC65580 KFY65580 KPU65580 KZQ65580 LJM65580 LTI65580 MDE65580 MNA65580 MWW65580 NGS65580 NQO65580 OAK65580 OKG65580 OUC65580 PDY65580 PNU65580 PXQ65580 QHM65580 QRI65580 RBE65580 RLA65580 RUW65580 SES65580 SOO65580 SYK65580 TIG65580 TSC65580 UBY65580 ULU65580 UVQ65580 VFM65580 VPI65580 VZE65580 WJA65580 WSW65580 C131116 GK131116 QG131116 AAC131116 AJY131116 ATU131116 BDQ131116 BNM131116 BXI131116 CHE131116 CRA131116 DAW131116 DKS131116 DUO131116 EEK131116 EOG131116 EYC131116 FHY131116 FRU131116 GBQ131116 GLM131116 GVI131116 HFE131116 HPA131116 HYW131116 IIS131116 ISO131116 JCK131116 JMG131116 JWC131116 KFY131116 KPU131116 KZQ131116 LJM131116 LTI131116 MDE131116 MNA131116 MWW131116 NGS131116 NQO131116 OAK131116 OKG131116 OUC131116 PDY131116 PNU131116 PXQ131116 QHM131116 QRI131116 RBE131116 RLA131116 RUW131116 SES131116 SOO131116 SYK131116 TIG131116 TSC131116 UBY131116 ULU131116 UVQ131116 VFM131116 VPI131116 VZE131116 WJA131116 WSW131116 C196652 GK196652 QG196652 AAC196652 AJY196652 ATU196652 BDQ196652 BNM196652 BXI196652 CHE196652 CRA196652 DAW196652 DKS196652 DUO196652 EEK196652 EOG196652 EYC196652 FHY196652 FRU196652 GBQ196652 GLM196652 GVI196652 HFE196652 HPA196652 HYW196652 IIS196652 ISO196652 JCK196652 JMG196652 JWC196652 KFY196652 KPU196652 KZQ196652 LJM196652 LTI196652 MDE196652 MNA196652 MWW196652 NGS196652 NQO196652 OAK196652 OKG196652 OUC196652 PDY196652 PNU196652 PXQ196652 QHM196652 QRI196652 RBE196652 RLA196652 RUW196652 SES196652 SOO196652 SYK196652 TIG196652 TSC196652 UBY196652 ULU196652 UVQ196652 VFM196652 VPI196652 VZE196652 WJA196652 WSW196652 C262188 GK262188 QG262188 AAC262188 AJY262188 ATU262188 BDQ262188 BNM262188 BXI262188 CHE262188 CRA262188 DAW262188 DKS262188 DUO262188 EEK262188 EOG262188 EYC262188 FHY262188 FRU262188 GBQ262188 GLM262188 GVI262188 HFE262188 HPA262188 HYW262188 IIS262188 ISO262188 JCK262188 JMG262188 JWC262188 KFY262188 KPU262188 KZQ262188 LJM262188 LTI262188 MDE262188 MNA262188 MWW262188 NGS262188 NQO262188 OAK262188 OKG262188 OUC262188 PDY262188 PNU262188 PXQ262188 QHM262188 QRI262188 RBE262188 RLA262188 RUW262188 SES262188 SOO262188 SYK262188 TIG262188 TSC262188 UBY262188 ULU262188 UVQ262188 VFM262188 VPI262188 VZE262188 WJA262188 WSW262188 C327724 GK327724 QG327724 AAC327724 AJY327724 ATU327724 BDQ327724 BNM327724 BXI327724 CHE327724 CRA327724 DAW327724 DKS327724 DUO327724 EEK327724 EOG327724 EYC327724 FHY327724 FRU327724 GBQ327724 GLM327724 GVI327724 HFE327724 HPA327724 HYW327724 IIS327724 ISO327724 JCK327724 JMG327724 JWC327724 KFY327724 KPU327724 KZQ327724 LJM327724 LTI327724 MDE327724 MNA327724 MWW327724 NGS327724 NQO327724 OAK327724 OKG327724 OUC327724 PDY327724 PNU327724 PXQ327724 QHM327724 QRI327724 RBE327724 RLA327724 RUW327724 SES327724 SOO327724 SYK327724 TIG327724 TSC327724 UBY327724 ULU327724 UVQ327724 VFM327724 VPI327724 VZE327724 WJA327724 WSW327724 C393260 GK393260 QG393260 AAC393260 AJY393260 ATU393260 BDQ393260 BNM393260 BXI393260 CHE393260 CRA393260 DAW393260 DKS393260 DUO393260 EEK393260 EOG393260 EYC393260 FHY393260 FRU393260 GBQ393260 GLM393260 GVI393260 HFE393260 HPA393260 HYW393260 IIS393260 ISO393260 JCK393260 JMG393260 JWC393260 KFY393260 KPU393260 KZQ393260 LJM393260 LTI393260 MDE393260 MNA393260 MWW393260 NGS393260 NQO393260 OAK393260 OKG393260 OUC393260 PDY393260 PNU393260 PXQ393260 QHM393260 QRI393260 RBE393260 RLA393260 RUW393260 SES393260 SOO393260 SYK393260 TIG393260 TSC393260 UBY393260 ULU393260 UVQ393260 VFM393260 VPI393260 VZE393260 WJA393260 WSW393260 C458796 GK458796 QG458796 AAC458796 AJY458796 ATU458796 BDQ458796 BNM458796 BXI458796 CHE458796 CRA458796 DAW458796 DKS458796 DUO458796 EEK458796 EOG458796 EYC458796 FHY458796 FRU458796 GBQ458796 GLM458796 GVI458796 HFE458796 HPA458796 HYW458796 IIS458796 ISO458796 JCK458796 JMG458796 JWC458796 KFY458796 KPU458796 KZQ458796 LJM458796 LTI458796 MDE458796 MNA458796 MWW458796 NGS458796 NQO458796 OAK458796 OKG458796 OUC458796 PDY458796 PNU458796 PXQ458796 QHM458796 QRI458796 RBE458796 RLA458796 RUW458796 SES458796 SOO458796 SYK458796 TIG458796 TSC458796 UBY458796 ULU458796 UVQ458796 VFM458796 VPI458796 VZE458796 WJA458796 WSW458796 C524332 GK524332 QG524332 AAC524332 AJY524332 ATU524332 BDQ524332 BNM524332 BXI524332 CHE524332 CRA524332 DAW524332 DKS524332 DUO524332 EEK524332 EOG524332 EYC524332 FHY524332 FRU524332 GBQ524332 GLM524332 GVI524332 HFE524332 HPA524332 HYW524332 IIS524332 ISO524332 JCK524332 JMG524332 JWC524332 KFY524332 KPU524332 KZQ524332 LJM524332 LTI524332 MDE524332 MNA524332 MWW524332 NGS524332 NQO524332 OAK524332 OKG524332 OUC524332 PDY524332 PNU524332 PXQ524332 QHM524332 QRI524332 RBE524332 RLA524332 RUW524332 SES524332 SOO524332 SYK524332 TIG524332 TSC524332 UBY524332 ULU524332 UVQ524332 VFM524332 VPI524332 VZE524332 WJA524332 WSW524332 C589868 GK589868 QG589868 AAC589868 AJY589868 ATU589868 BDQ589868 BNM589868 BXI589868 CHE589868 CRA589868 DAW589868 DKS589868 DUO589868 EEK589868 EOG589868 EYC589868 FHY589868 FRU589868 GBQ589868 GLM589868 GVI589868 HFE589868 HPA589868 HYW589868 IIS589868 ISO589868 JCK589868 JMG589868 JWC589868 KFY589868 KPU589868 KZQ589868 LJM589868 LTI589868 MDE589868 MNA589868 MWW589868 NGS589868 NQO589868 OAK589868 OKG589868 OUC589868 PDY589868 PNU589868 PXQ589868 QHM589868 QRI589868 RBE589868 RLA589868 RUW589868 SES589868 SOO589868 SYK589868 TIG589868 TSC589868 UBY589868 ULU589868 UVQ589868 VFM589868 VPI589868 VZE589868 WJA589868 WSW589868 C655404 GK655404 QG655404 AAC655404 AJY655404 ATU655404 BDQ655404 BNM655404 BXI655404 CHE655404 CRA655404 DAW655404 DKS655404 DUO655404 EEK655404 EOG655404 EYC655404 FHY655404 FRU655404 GBQ655404 GLM655404 GVI655404 HFE655404 HPA655404 HYW655404 IIS655404 ISO655404 JCK655404 JMG655404 JWC655404 KFY655404 KPU655404 KZQ655404 LJM655404 LTI655404 MDE655404 MNA655404 MWW655404 NGS655404 NQO655404 OAK655404 OKG655404 OUC655404 PDY655404 PNU655404 PXQ655404 QHM655404 QRI655404 RBE655404 RLA655404 RUW655404 SES655404 SOO655404 SYK655404 TIG655404 TSC655404 UBY655404 ULU655404 UVQ655404 VFM655404 VPI655404 VZE655404 WJA655404 WSW655404 C720940 GK720940 QG720940 AAC720940 AJY720940 ATU720940 BDQ720940 BNM720940 BXI720940 CHE720940 CRA720940 DAW720940 DKS720940 DUO720940 EEK720940 EOG720940 EYC720940 FHY720940 FRU720940 GBQ720940 GLM720940 GVI720940 HFE720940 HPA720940 HYW720940 IIS720940 ISO720940 JCK720940 JMG720940 JWC720940 KFY720940 KPU720940 KZQ720940 LJM720940 LTI720940 MDE720940 MNA720940 MWW720940 NGS720940 NQO720940 OAK720940 OKG720940 OUC720940 PDY720940 PNU720940 PXQ720940 QHM720940 QRI720940 RBE720940 RLA720940 RUW720940 SES720940 SOO720940 SYK720940 TIG720940 TSC720940 UBY720940 ULU720940 UVQ720940 VFM720940 VPI720940 VZE720940 WJA720940 WSW720940 C786476 GK786476 QG786476 AAC786476 AJY786476 ATU786476 BDQ786476 BNM786476 BXI786476 CHE786476 CRA786476 DAW786476 DKS786476 DUO786476 EEK786476 EOG786476 EYC786476 FHY786476 FRU786476 GBQ786476 GLM786476 GVI786476 HFE786476 HPA786476 HYW786476 IIS786476 ISO786476 JCK786476 JMG786476 JWC786476 KFY786476 KPU786476 KZQ786476 LJM786476 LTI786476 MDE786476 MNA786476 MWW786476 NGS786476 NQO786476 OAK786476 OKG786476 OUC786476 PDY786476 PNU786476 PXQ786476 QHM786476 QRI786476 RBE786476 RLA786476 RUW786476 SES786476 SOO786476 SYK786476 TIG786476 TSC786476 UBY786476 ULU786476 UVQ786476 VFM786476 VPI786476 VZE786476 WJA786476 WSW786476 C852012 GK852012 QG852012 AAC852012 AJY852012 ATU852012 BDQ852012 BNM852012 BXI852012 CHE852012 CRA852012 DAW852012 DKS852012 DUO852012 EEK852012 EOG852012 EYC852012 FHY852012 FRU852012 GBQ852012 GLM852012 GVI852012 HFE852012 HPA852012 HYW852012 IIS852012 ISO852012 JCK852012 JMG852012 JWC852012 KFY852012 KPU852012 KZQ852012 LJM852012 LTI852012 MDE852012 MNA852012 MWW852012 NGS852012 NQO852012 OAK852012 OKG852012 OUC852012 PDY852012 PNU852012 PXQ852012 QHM852012 QRI852012 RBE852012 RLA852012 RUW852012 SES852012 SOO852012 SYK852012 TIG852012 TSC852012 UBY852012 ULU852012 UVQ852012 VFM852012 VPI852012 VZE852012 WJA852012 WSW852012 C917548 GK917548 QG917548 AAC917548 AJY917548 ATU917548 BDQ917548 BNM917548 BXI917548 CHE917548 CRA917548 DAW917548 DKS917548 DUO917548 EEK917548 EOG917548 EYC917548 FHY917548 FRU917548 GBQ917548 GLM917548 GVI917548 HFE917548 HPA917548 HYW917548 IIS917548 ISO917548 JCK917548 JMG917548 JWC917548 KFY917548 KPU917548 KZQ917548 LJM917548 LTI917548 MDE917548 MNA917548 MWW917548 NGS917548 NQO917548 OAK917548 OKG917548 OUC917548 PDY917548 PNU917548 PXQ917548 QHM917548 QRI917548 RBE917548 RLA917548 RUW917548 SES917548 SOO917548 SYK917548 TIG917548 TSC917548 UBY917548 ULU917548 UVQ917548 VFM917548 VPI917548 VZE917548 WJA917548 WSW917548 C983084 GK983084 QG983084 AAC983084 AJY983084 ATU983084 BDQ983084 BNM983084 BXI983084 CHE983084 CRA983084 DAW983084 DKS983084 DUO983084 EEK983084 EOG983084 EYC983084 FHY983084 FRU983084 GBQ983084 GLM983084 GVI983084 HFE983084 HPA983084 HYW983084 IIS983084 ISO983084 JCK983084 JMG983084 JWC983084 KFY983084 KPU983084 KZQ983084 LJM983084 LTI983084 MDE983084 MNA983084 MWW983084 NGS983084 NQO983084 OAK983084 OKG983084 OUC983084 PDY983084 PNU983084 PXQ983084 QHM983084 QRI983084 RBE983084 RLA983084 RUW983084 SES983084 SOO983084 SYK983084 TIG983084 TSC983084 UBY983084 ULU983084 UVQ983084 VFM983084 VPI983084 VZE983084 WJA983084 WSW983084" xr:uid="{00000000-0002-0000-0000-000003000000}">
      <formula1>"FCA, DAP"</formula1>
    </dataValidation>
    <dataValidation type="list" allowBlank="1" showInputMessage="1" showErrorMessage="1" sqref="C32:C36 GK32:GK36 QG32:QG36 AAC32:AAC36 AJY32:AJY36 ATU32:ATU36 BDQ32:BDQ36 BNM32:BNM36 BXI32:BXI36 CHE32:CHE36 CRA32:CRA36 DAW32:DAW36 DKS32:DKS36 DUO32:DUO36 EEK32:EEK36 EOG32:EOG36 EYC32:EYC36 FHY32:FHY36 FRU32:FRU36 GBQ32:GBQ36 GLM32:GLM36 GVI32:GVI36 HFE32:HFE36 HPA32:HPA36 HYW32:HYW36 IIS32:IIS36 ISO32:ISO36 JCK32:JCK36 JMG32:JMG36 JWC32:JWC36 KFY32:KFY36 KPU32:KPU36 KZQ32:KZQ36 LJM32:LJM36 LTI32:LTI36 MDE32:MDE36 MNA32:MNA36 MWW32:MWW36 NGS32:NGS36 NQO32:NQO36 OAK32:OAK36 OKG32:OKG36 OUC32:OUC36 PDY32:PDY36 PNU32:PNU36 PXQ32:PXQ36 QHM32:QHM36 QRI32:QRI36 RBE32:RBE36 RLA32:RLA36 RUW32:RUW36 SES32:SES36 SOO32:SOO36 SYK32:SYK36 TIG32:TIG36 TSC32:TSC36 UBY32:UBY36 ULU32:ULU36 UVQ32:UVQ36 VFM32:VFM36 VPI32:VPI36 VZE32:VZE36 WJA32:WJA36 WSW32:WSW36 C65571:C65573 GK65571:GK65573 QG65571:QG65573 AAC65571:AAC65573 AJY65571:AJY65573 ATU65571:ATU65573 BDQ65571:BDQ65573 BNM65571:BNM65573 BXI65571:BXI65573 CHE65571:CHE65573 CRA65571:CRA65573 DAW65571:DAW65573 DKS65571:DKS65573 DUO65571:DUO65573 EEK65571:EEK65573 EOG65571:EOG65573 EYC65571:EYC65573 FHY65571:FHY65573 FRU65571:FRU65573 GBQ65571:GBQ65573 GLM65571:GLM65573 GVI65571:GVI65573 HFE65571:HFE65573 HPA65571:HPA65573 HYW65571:HYW65573 IIS65571:IIS65573 ISO65571:ISO65573 JCK65571:JCK65573 JMG65571:JMG65573 JWC65571:JWC65573 KFY65571:KFY65573 KPU65571:KPU65573 KZQ65571:KZQ65573 LJM65571:LJM65573 LTI65571:LTI65573 MDE65571:MDE65573 MNA65571:MNA65573 MWW65571:MWW65573 NGS65571:NGS65573 NQO65571:NQO65573 OAK65571:OAK65573 OKG65571:OKG65573 OUC65571:OUC65573 PDY65571:PDY65573 PNU65571:PNU65573 PXQ65571:PXQ65573 QHM65571:QHM65573 QRI65571:QRI65573 RBE65571:RBE65573 RLA65571:RLA65573 RUW65571:RUW65573 SES65571:SES65573 SOO65571:SOO65573 SYK65571:SYK65573 TIG65571:TIG65573 TSC65571:TSC65573 UBY65571:UBY65573 ULU65571:ULU65573 UVQ65571:UVQ65573 VFM65571:VFM65573 VPI65571:VPI65573 VZE65571:VZE65573 WJA65571:WJA65573 WSW65571:WSW65573 C131107:C131109 GK131107:GK131109 QG131107:QG131109 AAC131107:AAC131109 AJY131107:AJY131109 ATU131107:ATU131109 BDQ131107:BDQ131109 BNM131107:BNM131109 BXI131107:BXI131109 CHE131107:CHE131109 CRA131107:CRA131109 DAW131107:DAW131109 DKS131107:DKS131109 DUO131107:DUO131109 EEK131107:EEK131109 EOG131107:EOG131109 EYC131107:EYC131109 FHY131107:FHY131109 FRU131107:FRU131109 GBQ131107:GBQ131109 GLM131107:GLM131109 GVI131107:GVI131109 HFE131107:HFE131109 HPA131107:HPA131109 HYW131107:HYW131109 IIS131107:IIS131109 ISO131107:ISO131109 JCK131107:JCK131109 JMG131107:JMG131109 JWC131107:JWC131109 KFY131107:KFY131109 KPU131107:KPU131109 KZQ131107:KZQ131109 LJM131107:LJM131109 LTI131107:LTI131109 MDE131107:MDE131109 MNA131107:MNA131109 MWW131107:MWW131109 NGS131107:NGS131109 NQO131107:NQO131109 OAK131107:OAK131109 OKG131107:OKG131109 OUC131107:OUC131109 PDY131107:PDY131109 PNU131107:PNU131109 PXQ131107:PXQ131109 QHM131107:QHM131109 QRI131107:QRI131109 RBE131107:RBE131109 RLA131107:RLA131109 RUW131107:RUW131109 SES131107:SES131109 SOO131107:SOO131109 SYK131107:SYK131109 TIG131107:TIG131109 TSC131107:TSC131109 UBY131107:UBY131109 ULU131107:ULU131109 UVQ131107:UVQ131109 VFM131107:VFM131109 VPI131107:VPI131109 VZE131107:VZE131109 WJA131107:WJA131109 WSW131107:WSW131109 C196643:C196645 GK196643:GK196645 QG196643:QG196645 AAC196643:AAC196645 AJY196643:AJY196645 ATU196643:ATU196645 BDQ196643:BDQ196645 BNM196643:BNM196645 BXI196643:BXI196645 CHE196643:CHE196645 CRA196643:CRA196645 DAW196643:DAW196645 DKS196643:DKS196645 DUO196643:DUO196645 EEK196643:EEK196645 EOG196643:EOG196645 EYC196643:EYC196645 FHY196643:FHY196645 FRU196643:FRU196645 GBQ196643:GBQ196645 GLM196643:GLM196645 GVI196643:GVI196645 HFE196643:HFE196645 HPA196643:HPA196645 HYW196643:HYW196645 IIS196643:IIS196645 ISO196643:ISO196645 JCK196643:JCK196645 JMG196643:JMG196645 JWC196643:JWC196645 KFY196643:KFY196645 KPU196643:KPU196645 KZQ196643:KZQ196645 LJM196643:LJM196645 LTI196643:LTI196645 MDE196643:MDE196645 MNA196643:MNA196645 MWW196643:MWW196645 NGS196643:NGS196645 NQO196643:NQO196645 OAK196643:OAK196645 OKG196643:OKG196645 OUC196643:OUC196645 PDY196643:PDY196645 PNU196643:PNU196645 PXQ196643:PXQ196645 QHM196643:QHM196645 QRI196643:QRI196645 RBE196643:RBE196645 RLA196643:RLA196645 RUW196643:RUW196645 SES196643:SES196645 SOO196643:SOO196645 SYK196643:SYK196645 TIG196643:TIG196645 TSC196643:TSC196645 UBY196643:UBY196645 ULU196643:ULU196645 UVQ196643:UVQ196645 VFM196643:VFM196645 VPI196643:VPI196645 VZE196643:VZE196645 WJA196643:WJA196645 WSW196643:WSW196645 C262179:C262181 GK262179:GK262181 QG262179:QG262181 AAC262179:AAC262181 AJY262179:AJY262181 ATU262179:ATU262181 BDQ262179:BDQ262181 BNM262179:BNM262181 BXI262179:BXI262181 CHE262179:CHE262181 CRA262179:CRA262181 DAW262179:DAW262181 DKS262179:DKS262181 DUO262179:DUO262181 EEK262179:EEK262181 EOG262179:EOG262181 EYC262179:EYC262181 FHY262179:FHY262181 FRU262179:FRU262181 GBQ262179:GBQ262181 GLM262179:GLM262181 GVI262179:GVI262181 HFE262179:HFE262181 HPA262179:HPA262181 HYW262179:HYW262181 IIS262179:IIS262181 ISO262179:ISO262181 JCK262179:JCK262181 JMG262179:JMG262181 JWC262179:JWC262181 KFY262179:KFY262181 KPU262179:KPU262181 KZQ262179:KZQ262181 LJM262179:LJM262181 LTI262179:LTI262181 MDE262179:MDE262181 MNA262179:MNA262181 MWW262179:MWW262181 NGS262179:NGS262181 NQO262179:NQO262181 OAK262179:OAK262181 OKG262179:OKG262181 OUC262179:OUC262181 PDY262179:PDY262181 PNU262179:PNU262181 PXQ262179:PXQ262181 QHM262179:QHM262181 QRI262179:QRI262181 RBE262179:RBE262181 RLA262179:RLA262181 RUW262179:RUW262181 SES262179:SES262181 SOO262179:SOO262181 SYK262179:SYK262181 TIG262179:TIG262181 TSC262179:TSC262181 UBY262179:UBY262181 ULU262179:ULU262181 UVQ262179:UVQ262181 VFM262179:VFM262181 VPI262179:VPI262181 VZE262179:VZE262181 WJA262179:WJA262181 WSW262179:WSW262181 C327715:C327717 GK327715:GK327717 QG327715:QG327717 AAC327715:AAC327717 AJY327715:AJY327717 ATU327715:ATU327717 BDQ327715:BDQ327717 BNM327715:BNM327717 BXI327715:BXI327717 CHE327715:CHE327717 CRA327715:CRA327717 DAW327715:DAW327717 DKS327715:DKS327717 DUO327715:DUO327717 EEK327715:EEK327717 EOG327715:EOG327717 EYC327715:EYC327717 FHY327715:FHY327717 FRU327715:FRU327717 GBQ327715:GBQ327717 GLM327715:GLM327717 GVI327715:GVI327717 HFE327715:HFE327717 HPA327715:HPA327717 HYW327715:HYW327717 IIS327715:IIS327717 ISO327715:ISO327717 JCK327715:JCK327717 JMG327715:JMG327717 JWC327715:JWC327717 KFY327715:KFY327717 KPU327715:KPU327717 KZQ327715:KZQ327717 LJM327715:LJM327717 LTI327715:LTI327717 MDE327715:MDE327717 MNA327715:MNA327717 MWW327715:MWW327717 NGS327715:NGS327717 NQO327715:NQO327717 OAK327715:OAK327717 OKG327715:OKG327717 OUC327715:OUC327717 PDY327715:PDY327717 PNU327715:PNU327717 PXQ327715:PXQ327717 QHM327715:QHM327717 QRI327715:QRI327717 RBE327715:RBE327717 RLA327715:RLA327717 RUW327715:RUW327717 SES327715:SES327717 SOO327715:SOO327717 SYK327715:SYK327717 TIG327715:TIG327717 TSC327715:TSC327717 UBY327715:UBY327717 ULU327715:ULU327717 UVQ327715:UVQ327717 VFM327715:VFM327717 VPI327715:VPI327717 VZE327715:VZE327717 WJA327715:WJA327717 WSW327715:WSW327717 C393251:C393253 GK393251:GK393253 QG393251:QG393253 AAC393251:AAC393253 AJY393251:AJY393253 ATU393251:ATU393253 BDQ393251:BDQ393253 BNM393251:BNM393253 BXI393251:BXI393253 CHE393251:CHE393253 CRA393251:CRA393253 DAW393251:DAW393253 DKS393251:DKS393253 DUO393251:DUO393253 EEK393251:EEK393253 EOG393251:EOG393253 EYC393251:EYC393253 FHY393251:FHY393253 FRU393251:FRU393253 GBQ393251:GBQ393253 GLM393251:GLM393253 GVI393251:GVI393253 HFE393251:HFE393253 HPA393251:HPA393253 HYW393251:HYW393253 IIS393251:IIS393253 ISO393251:ISO393253 JCK393251:JCK393253 JMG393251:JMG393253 JWC393251:JWC393253 KFY393251:KFY393253 KPU393251:KPU393253 KZQ393251:KZQ393253 LJM393251:LJM393253 LTI393251:LTI393253 MDE393251:MDE393253 MNA393251:MNA393253 MWW393251:MWW393253 NGS393251:NGS393253 NQO393251:NQO393253 OAK393251:OAK393253 OKG393251:OKG393253 OUC393251:OUC393253 PDY393251:PDY393253 PNU393251:PNU393253 PXQ393251:PXQ393253 QHM393251:QHM393253 QRI393251:QRI393253 RBE393251:RBE393253 RLA393251:RLA393253 RUW393251:RUW393253 SES393251:SES393253 SOO393251:SOO393253 SYK393251:SYK393253 TIG393251:TIG393253 TSC393251:TSC393253 UBY393251:UBY393253 ULU393251:ULU393253 UVQ393251:UVQ393253 VFM393251:VFM393253 VPI393251:VPI393253 VZE393251:VZE393253 WJA393251:WJA393253 WSW393251:WSW393253 C458787:C458789 GK458787:GK458789 QG458787:QG458789 AAC458787:AAC458789 AJY458787:AJY458789 ATU458787:ATU458789 BDQ458787:BDQ458789 BNM458787:BNM458789 BXI458787:BXI458789 CHE458787:CHE458789 CRA458787:CRA458789 DAW458787:DAW458789 DKS458787:DKS458789 DUO458787:DUO458789 EEK458787:EEK458789 EOG458787:EOG458789 EYC458787:EYC458789 FHY458787:FHY458789 FRU458787:FRU458789 GBQ458787:GBQ458789 GLM458787:GLM458789 GVI458787:GVI458789 HFE458787:HFE458789 HPA458787:HPA458789 HYW458787:HYW458789 IIS458787:IIS458789 ISO458787:ISO458789 JCK458787:JCK458789 JMG458787:JMG458789 JWC458787:JWC458789 KFY458787:KFY458789 KPU458787:KPU458789 KZQ458787:KZQ458789 LJM458787:LJM458789 LTI458787:LTI458789 MDE458787:MDE458789 MNA458787:MNA458789 MWW458787:MWW458789 NGS458787:NGS458789 NQO458787:NQO458789 OAK458787:OAK458789 OKG458787:OKG458789 OUC458787:OUC458789 PDY458787:PDY458789 PNU458787:PNU458789 PXQ458787:PXQ458789 QHM458787:QHM458789 QRI458787:QRI458789 RBE458787:RBE458789 RLA458787:RLA458789 RUW458787:RUW458789 SES458787:SES458789 SOO458787:SOO458789 SYK458787:SYK458789 TIG458787:TIG458789 TSC458787:TSC458789 UBY458787:UBY458789 ULU458787:ULU458789 UVQ458787:UVQ458789 VFM458787:VFM458789 VPI458787:VPI458789 VZE458787:VZE458789 WJA458787:WJA458789 WSW458787:WSW458789 C524323:C524325 GK524323:GK524325 QG524323:QG524325 AAC524323:AAC524325 AJY524323:AJY524325 ATU524323:ATU524325 BDQ524323:BDQ524325 BNM524323:BNM524325 BXI524323:BXI524325 CHE524323:CHE524325 CRA524323:CRA524325 DAW524323:DAW524325 DKS524323:DKS524325 DUO524323:DUO524325 EEK524323:EEK524325 EOG524323:EOG524325 EYC524323:EYC524325 FHY524323:FHY524325 FRU524323:FRU524325 GBQ524323:GBQ524325 GLM524323:GLM524325 GVI524323:GVI524325 HFE524323:HFE524325 HPA524323:HPA524325 HYW524323:HYW524325 IIS524323:IIS524325 ISO524323:ISO524325 JCK524323:JCK524325 JMG524323:JMG524325 JWC524323:JWC524325 KFY524323:KFY524325 KPU524323:KPU524325 KZQ524323:KZQ524325 LJM524323:LJM524325 LTI524323:LTI524325 MDE524323:MDE524325 MNA524323:MNA524325 MWW524323:MWW524325 NGS524323:NGS524325 NQO524323:NQO524325 OAK524323:OAK524325 OKG524323:OKG524325 OUC524323:OUC524325 PDY524323:PDY524325 PNU524323:PNU524325 PXQ524323:PXQ524325 QHM524323:QHM524325 QRI524323:QRI524325 RBE524323:RBE524325 RLA524323:RLA524325 RUW524323:RUW524325 SES524323:SES524325 SOO524323:SOO524325 SYK524323:SYK524325 TIG524323:TIG524325 TSC524323:TSC524325 UBY524323:UBY524325 ULU524323:ULU524325 UVQ524323:UVQ524325 VFM524323:VFM524325 VPI524323:VPI524325 VZE524323:VZE524325 WJA524323:WJA524325 WSW524323:WSW524325 C589859:C589861 GK589859:GK589861 QG589859:QG589861 AAC589859:AAC589861 AJY589859:AJY589861 ATU589859:ATU589861 BDQ589859:BDQ589861 BNM589859:BNM589861 BXI589859:BXI589861 CHE589859:CHE589861 CRA589859:CRA589861 DAW589859:DAW589861 DKS589859:DKS589861 DUO589859:DUO589861 EEK589859:EEK589861 EOG589859:EOG589861 EYC589859:EYC589861 FHY589859:FHY589861 FRU589859:FRU589861 GBQ589859:GBQ589861 GLM589859:GLM589861 GVI589859:GVI589861 HFE589859:HFE589861 HPA589859:HPA589861 HYW589859:HYW589861 IIS589859:IIS589861 ISO589859:ISO589861 JCK589859:JCK589861 JMG589859:JMG589861 JWC589859:JWC589861 KFY589859:KFY589861 KPU589859:KPU589861 KZQ589859:KZQ589861 LJM589859:LJM589861 LTI589859:LTI589861 MDE589859:MDE589861 MNA589859:MNA589861 MWW589859:MWW589861 NGS589859:NGS589861 NQO589859:NQO589861 OAK589859:OAK589861 OKG589859:OKG589861 OUC589859:OUC589861 PDY589859:PDY589861 PNU589859:PNU589861 PXQ589859:PXQ589861 QHM589859:QHM589861 QRI589859:QRI589861 RBE589859:RBE589861 RLA589859:RLA589861 RUW589859:RUW589861 SES589859:SES589861 SOO589859:SOO589861 SYK589859:SYK589861 TIG589859:TIG589861 TSC589859:TSC589861 UBY589859:UBY589861 ULU589859:ULU589861 UVQ589859:UVQ589861 VFM589859:VFM589861 VPI589859:VPI589861 VZE589859:VZE589861 WJA589859:WJA589861 WSW589859:WSW589861 C655395:C655397 GK655395:GK655397 QG655395:QG655397 AAC655395:AAC655397 AJY655395:AJY655397 ATU655395:ATU655397 BDQ655395:BDQ655397 BNM655395:BNM655397 BXI655395:BXI655397 CHE655395:CHE655397 CRA655395:CRA655397 DAW655395:DAW655397 DKS655395:DKS655397 DUO655395:DUO655397 EEK655395:EEK655397 EOG655395:EOG655397 EYC655395:EYC655397 FHY655395:FHY655397 FRU655395:FRU655397 GBQ655395:GBQ655397 GLM655395:GLM655397 GVI655395:GVI655397 HFE655395:HFE655397 HPA655395:HPA655397 HYW655395:HYW655397 IIS655395:IIS655397 ISO655395:ISO655397 JCK655395:JCK655397 JMG655395:JMG655397 JWC655395:JWC655397 KFY655395:KFY655397 KPU655395:KPU655397 KZQ655395:KZQ655397 LJM655395:LJM655397 LTI655395:LTI655397 MDE655395:MDE655397 MNA655395:MNA655397 MWW655395:MWW655397 NGS655395:NGS655397 NQO655395:NQO655397 OAK655395:OAK655397 OKG655395:OKG655397 OUC655395:OUC655397 PDY655395:PDY655397 PNU655395:PNU655397 PXQ655395:PXQ655397 QHM655395:QHM655397 QRI655395:QRI655397 RBE655395:RBE655397 RLA655395:RLA655397 RUW655395:RUW655397 SES655395:SES655397 SOO655395:SOO655397 SYK655395:SYK655397 TIG655395:TIG655397 TSC655395:TSC655397 UBY655395:UBY655397 ULU655395:ULU655397 UVQ655395:UVQ655397 VFM655395:VFM655397 VPI655395:VPI655397 VZE655395:VZE655397 WJA655395:WJA655397 WSW655395:WSW655397 C720931:C720933 GK720931:GK720933 QG720931:QG720933 AAC720931:AAC720933 AJY720931:AJY720933 ATU720931:ATU720933 BDQ720931:BDQ720933 BNM720931:BNM720933 BXI720931:BXI720933 CHE720931:CHE720933 CRA720931:CRA720933 DAW720931:DAW720933 DKS720931:DKS720933 DUO720931:DUO720933 EEK720931:EEK720933 EOG720931:EOG720933 EYC720931:EYC720933 FHY720931:FHY720933 FRU720931:FRU720933 GBQ720931:GBQ720933 GLM720931:GLM720933 GVI720931:GVI720933 HFE720931:HFE720933 HPA720931:HPA720933 HYW720931:HYW720933 IIS720931:IIS720933 ISO720931:ISO720933 JCK720931:JCK720933 JMG720931:JMG720933 JWC720931:JWC720933 KFY720931:KFY720933 KPU720931:KPU720933 KZQ720931:KZQ720933 LJM720931:LJM720933 LTI720931:LTI720933 MDE720931:MDE720933 MNA720931:MNA720933 MWW720931:MWW720933 NGS720931:NGS720933 NQO720931:NQO720933 OAK720931:OAK720933 OKG720931:OKG720933 OUC720931:OUC720933 PDY720931:PDY720933 PNU720931:PNU720933 PXQ720931:PXQ720933 QHM720931:QHM720933 QRI720931:QRI720933 RBE720931:RBE720933 RLA720931:RLA720933 RUW720931:RUW720933 SES720931:SES720933 SOO720931:SOO720933 SYK720931:SYK720933 TIG720931:TIG720933 TSC720931:TSC720933 UBY720931:UBY720933 ULU720931:ULU720933 UVQ720931:UVQ720933 VFM720931:VFM720933 VPI720931:VPI720933 VZE720931:VZE720933 WJA720931:WJA720933 WSW720931:WSW720933 C786467:C786469 GK786467:GK786469 QG786467:QG786469 AAC786467:AAC786469 AJY786467:AJY786469 ATU786467:ATU786469 BDQ786467:BDQ786469 BNM786467:BNM786469 BXI786467:BXI786469 CHE786467:CHE786469 CRA786467:CRA786469 DAW786467:DAW786469 DKS786467:DKS786469 DUO786467:DUO786469 EEK786467:EEK786469 EOG786467:EOG786469 EYC786467:EYC786469 FHY786467:FHY786469 FRU786467:FRU786469 GBQ786467:GBQ786469 GLM786467:GLM786469 GVI786467:GVI786469 HFE786467:HFE786469 HPA786467:HPA786469 HYW786467:HYW786469 IIS786467:IIS786469 ISO786467:ISO786469 JCK786467:JCK786469 JMG786467:JMG786469 JWC786467:JWC786469 KFY786467:KFY786469 KPU786467:KPU786469 KZQ786467:KZQ786469 LJM786467:LJM786469 LTI786467:LTI786469 MDE786467:MDE786469 MNA786467:MNA786469 MWW786467:MWW786469 NGS786467:NGS786469 NQO786467:NQO786469 OAK786467:OAK786469 OKG786467:OKG786469 OUC786467:OUC786469 PDY786467:PDY786469 PNU786467:PNU786469 PXQ786467:PXQ786469 QHM786467:QHM786469 QRI786467:QRI786469 RBE786467:RBE786469 RLA786467:RLA786469 RUW786467:RUW786469 SES786467:SES786469 SOO786467:SOO786469 SYK786467:SYK786469 TIG786467:TIG786469 TSC786467:TSC786469 UBY786467:UBY786469 ULU786467:ULU786469 UVQ786467:UVQ786469 VFM786467:VFM786469 VPI786467:VPI786469 VZE786467:VZE786469 WJA786467:WJA786469 WSW786467:WSW786469 C852003:C852005 GK852003:GK852005 QG852003:QG852005 AAC852003:AAC852005 AJY852003:AJY852005 ATU852003:ATU852005 BDQ852003:BDQ852005 BNM852003:BNM852005 BXI852003:BXI852005 CHE852003:CHE852005 CRA852003:CRA852005 DAW852003:DAW852005 DKS852003:DKS852005 DUO852003:DUO852005 EEK852003:EEK852005 EOG852003:EOG852005 EYC852003:EYC852005 FHY852003:FHY852005 FRU852003:FRU852005 GBQ852003:GBQ852005 GLM852003:GLM852005 GVI852003:GVI852005 HFE852003:HFE852005 HPA852003:HPA852005 HYW852003:HYW852005 IIS852003:IIS852005 ISO852003:ISO852005 JCK852003:JCK852005 JMG852003:JMG852005 JWC852003:JWC852005 KFY852003:KFY852005 KPU852003:KPU852005 KZQ852003:KZQ852005 LJM852003:LJM852005 LTI852003:LTI852005 MDE852003:MDE852005 MNA852003:MNA852005 MWW852003:MWW852005 NGS852003:NGS852005 NQO852003:NQO852005 OAK852003:OAK852005 OKG852003:OKG852005 OUC852003:OUC852005 PDY852003:PDY852005 PNU852003:PNU852005 PXQ852003:PXQ852005 QHM852003:QHM852005 QRI852003:QRI852005 RBE852003:RBE852005 RLA852003:RLA852005 RUW852003:RUW852005 SES852003:SES852005 SOO852003:SOO852005 SYK852003:SYK852005 TIG852003:TIG852005 TSC852003:TSC852005 UBY852003:UBY852005 ULU852003:ULU852005 UVQ852003:UVQ852005 VFM852003:VFM852005 VPI852003:VPI852005 VZE852003:VZE852005 WJA852003:WJA852005 WSW852003:WSW852005 C917539:C917541 GK917539:GK917541 QG917539:QG917541 AAC917539:AAC917541 AJY917539:AJY917541 ATU917539:ATU917541 BDQ917539:BDQ917541 BNM917539:BNM917541 BXI917539:BXI917541 CHE917539:CHE917541 CRA917539:CRA917541 DAW917539:DAW917541 DKS917539:DKS917541 DUO917539:DUO917541 EEK917539:EEK917541 EOG917539:EOG917541 EYC917539:EYC917541 FHY917539:FHY917541 FRU917539:FRU917541 GBQ917539:GBQ917541 GLM917539:GLM917541 GVI917539:GVI917541 HFE917539:HFE917541 HPA917539:HPA917541 HYW917539:HYW917541 IIS917539:IIS917541 ISO917539:ISO917541 JCK917539:JCK917541 JMG917539:JMG917541 JWC917539:JWC917541 KFY917539:KFY917541 KPU917539:KPU917541 KZQ917539:KZQ917541 LJM917539:LJM917541 LTI917539:LTI917541 MDE917539:MDE917541 MNA917539:MNA917541 MWW917539:MWW917541 NGS917539:NGS917541 NQO917539:NQO917541 OAK917539:OAK917541 OKG917539:OKG917541 OUC917539:OUC917541 PDY917539:PDY917541 PNU917539:PNU917541 PXQ917539:PXQ917541 QHM917539:QHM917541 QRI917539:QRI917541 RBE917539:RBE917541 RLA917539:RLA917541 RUW917539:RUW917541 SES917539:SES917541 SOO917539:SOO917541 SYK917539:SYK917541 TIG917539:TIG917541 TSC917539:TSC917541 UBY917539:UBY917541 ULU917539:ULU917541 UVQ917539:UVQ917541 VFM917539:VFM917541 VPI917539:VPI917541 VZE917539:VZE917541 WJA917539:WJA917541 WSW917539:WSW917541 C983075:C983077 GK983075:GK983077 QG983075:QG983077 AAC983075:AAC983077 AJY983075:AJY983077 ATU983075:ATU983077 BDQ983075:BDQ983077 BNM983075:BNM983077 BXI983075:BXI983077 CHE983075:CHE983077 CRA983075:CRA983077 DAW983075:DAW983077 DKS983075:DKS983077 DUO983075:DUO983077 EEK983075:EEK983077 EOG983075:EOG983077 EYC983075:EYC983077 FHY983075:FHY983077 FRU983075:FRU983077 GBQ983075:GBQ983077 GLM983075:GLM983077 GVI983075:GVI983077 HFE983075:HFE983077 HPA983075:HPA983077 HYW983075:HYW983077 IIS983075:IIS983077 ISO983075:ISO983077 JCK983075:JCK983077 JMG983075:JMG983077 JWC983075:JWC983077 KFY983075:KFY983077 KPU983075:KPU983077 KZQ983075:KZQ983077 LJM983075:LJM983077 LTI983075:LTI983077 MDE983075:MDE983077 MNA983075:MNA983077 MWW983075:MWW983077 NGS983075:NGS983077 NQO983075:NQO983077 OAK983075:OAK983077 OKG983075:OKG983077 OUC983075:OUC983077 PDY983075:PDY983077 PNU983075:PNU983077 PXQ983075:PXQ983077 QHM983075:QHM983077 QRI983075:QRI983077 RBE983075:RBE983077 RLA983075:RLA983077 RUW983075:RUW983077 SES983075:SES983077 SOO983075:SOO983077 SYK983075:SYK983077 TIG983075:TIG983077 TSC983075:TSC983077 UBY983075:UBY983077 ULU983075:ULU983077 UVQ983075:UVQ983077 VFM983075:VFM983077 VPI983075:VPI983077 VZE983075:VZE983077 WJA983075:WJA983077 WSW983075:WSW983077" xr:uid="{00000000-0002-0000-0000-000004000000}">
      <formula1>listZulässigeAngebotswährungen</formula1>
    </dataValidation>
  </dataValidations>
  <hyperlinks>
    <hyperlink ref="C7" r:id="rId1" xr:uid="{00000000-0004-0000-0000-000000000000}"/>
  </hyperlinks>
  <pageMargins left="0.39370078740157483" right="0.39370078740157483" top="0.39370078740157483" bottom="0.39370078740157483" header="0.31496062992125984" footer="0.31496062992125984"/>
  <pageSetup paperSize="9" scale="44" orientation="landscape" r:id="rId2"/>
  <headerFooter>
    <oddFooter>&amp;C_x000D_&amp;1#&amp;"BMW Group Condensed"&amp;12&amp;KC00000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L59"/>
  <sheetViews>
    <sheetView showGridLines="0" showZeros="0" topLeftCell="B43" zoomScale="115" zoomScaleNormal="115" zoomScalePageLayoutView="80" workbookViewId="0">
      <selection activeCell="M46" sqref="M46"/>
    </sheetView>
  </sheetViews>
  <sheetFormatPr baseColWidth="10" defaultRowHeight="14.25"/>
  <cols>
    <col min="1" max="1" width="1.25" style="173" customWidth="1"/>
    <col min="2" max="2" width="5" style="173" customWidth="1"/>
    <col min="3" max="3" width="22.5" style="173" customWidth="1"/>
    <col min="4" max="4" width="38.125" style="173" customWidth="1"/>
    <col min="5" max="5" width="13.75" style="173" customWidth="1"/>
    <col min="6" max="6" width="7" style="173" customWidth="1"/>
    <col min="7" max="7" width="5" style="173" customWidth="1"/>
    <col min="8" max="10" width="7.25" style="173" customWidth="1"/>
    <col min="11" max="11" width="9.375" style="173" customWidth="1"/>
    <col min="12" max="12" width="7.25" style="173" customWidth="1"/>
    <col min="13" max="17" width="9.375" style="173" customWidth="1"/>
    <col min="18" max="18" width="5" style="173" customWidth="1"/>
    <col min="19" max="19" width="7.25" style="173" customWidth="1"/>
    <col min="20" max="20" width="7.625" style="173" customWidth="1"/>
    <col min="21" max="21" width="9.375" style="173" customWidth="1"/>
    <col min="22" max="22" width="7.25" style="173" customWidth="1"/>
    <col min="23" max="23" width="9.375" style="173" customWidth="1"/>
    <col min="24" max="24" width="1.25" style="173" customWidth="1"/>
    <col min="25" max="29" width="10" style="173" customWidth="1"/>
    <col min="30" max="30" width="11" style="173" customWidth="1"/>
    <col min="31" max="31" width="13.75" style="173" customWidth="1"/>
    <col min="32" max="250" width="11" style="173"/>
    <col min="251" max="251" width="1.25" style="173" customWidth="1"/>
    <col min="252" max="252" width="5" style="173" customWidth="1"/>
    <col min="253" max="254" width="22.5" style="173" customWidth="1"/>
    <col min="255" max="256" width="13.75" style="173" customWidth="1"/>
    <col min="257" max="257" width="5" style="173" customWidth="1"/>
    <col min="258" max="260" width="7.25" style="173" customWidth="1"/>
    <col min="261" max="261" width="9.375" style="173" customWidth="1"/>
    <col min="262" max="262" width="7.25" style="173" customWidth="1"/>
    <col min="263" max="267" width="9.375" style="173" customWidth="1"/>
    <col min="268" max="268" width="5" style="173" customWidth="1"/>
    <col min="269" max="269" width="7.25" style="173" customWidth="1"/>
    <col min="270" max="270" width="7.625" style="173" customWidth="1"/>
    <col min="271" max="271" width="9.375" style="173" customWidth="1"/>
    <col min="272" max="272" width="7.25" style="173" customWidth="1"/>
    <col min="273" max="273" width="9.375" style="173" customWidth="1"/>
    <col min="274" max="274" width="1.25" style="173" customWidth="1"/>
    <col min="275" max="279" width="10" style="173" customWidth="1"/>
    <col min="280" max="506" width="11" style="173"/>
    <col min="507" max="507" width="1.25" style="173" customWidth="1"/>
    <col min="508" max="508" width="5" style="173" customWidth="1"/>
    <col min="509" max="510" width="22.5" style="173" customWidth="1"/>
    <col min="511" max="512" width="13.75" style="173" customWidth="1"/>
    <col min="513" max="513" width="5" style="173" customWidth="1"/>
    <col min="514" max="516" width="7.25" style="173" customWidth="1"/>
    <col min="517" max="517" width="9.375" style="173" customWidth="1"/>
    <col min="518" max="518" width="7.25" style="173" customWidth="1"/>
    <col min="519" max="523" width="9.375" style="173" customWidth="1"/>
    <col min="524" max="524" width="5" style="173" customWidth="1"/>
    <col min="525" max="525" width="7.25" style="173" customWidth="1"/>
    <col min="526" max="526" width="7.625" style="173" customWidth="1"/>
    <col min="527" max="527" width="9.375" style="173" customWidth="1"/>
    <col min="528" max="528" width="7.25" style="173" customWidth="1"/>
    <col min="529" max="529" width="9.375" style="173" customWidth="1"/>
    <col min="530" max="530" width="1.25" style="173" customWidth="1"/>
    <col min="531" max="535" width="10" style="173" customWidth="1"/>
    <col min="536" max="762" width="11" style="173"/>
    <col min="763" max="763" width="1.25" style="173" customWidth="1"/>
    <col min="764" max="764" width="5" style="173" customWidth="1"/>
    <col min="765" max="766" width="22.5" style="173" customWidth="1"/>
    <col min="767" max="768" width="13.75" style="173" customWidth="1"/>
    <col min="769" max="769" width="5" style="173" customWidth="1"/>
    <col min="770" max="772" width="7.25" style="173" customWidth="1"/>
    <col min="773" max="773" width="9.375" style="173" customWidth="1"/>
    <col min="774" max="774" width="7.25" style="173" customWidth="1"/>
    <col min="775" max="779" width="9.375" style="173" customWidth="1"/>
    <col min="780" max="780" width="5" style="173" customWidth="1"/>
    <col min="781" max="781" width="7.25" style="173" customWidth="1"/>
    <col min="782" max="782" width="7.625" style="173" customWidth="1"/>
    <col min="783" max="783" width="9.375" style="173" customWidth="1"/>
    <col min="784" max="784" width="7.25" style="173" customWidth="1"/>
    <col min="785" max="785" width="9.375" style="173" customWidth="1"/>
    <col min="786" max="786" width="1.25" style="173" customWidth="1"/>
    <col min="787" max="791" width="10" style="173" customWidth="1"/>
    <col min="792" max="1018" width="11" style="173"/>
    <col min="1019" max="1019" width="1.25" style="173" customWidth="1"/>
    <col min="1020" max="1020" width="5" style="173" customWidth="1"/>
    <col min="1021" max="1022" width="22.5" style="173" customWidth="1"/>
    <col min="1023" max="1024" width="13.75" style="173" customWidth="1"/>
    <col min="1025" max="1025" width="5" style="173" customWidth="1"/>
    <col min="1026" max="1028" width="7.25" style="173" customWidth="1"/>
    <col min="1029" max="1029" width="9.375" style="173" customWidth="1"/>
    <col min="1030" max="1030" width="7.25" style="173" customWidth="1"/>
    <col min="1031" max="1035" width="9.375" style="173" customWidth="1"/>
    <col min="1036" max="1036" width="5" style="173" customWidth="1"/>
    <col min="1037" max="1037" width="7.25" style="173" customWidth="1"/>
    <col min="1038" max="1038" width="7.625" style="173" customWidth="1"/>
    <col min="1039" max="1039" width="9.375" style="173" customWidth="1"/>
    <col min="1040" max="1040" width="7.25" style="173" customWidth="1"/>
    <col min="1041" max="1041" width="9.375" style="173" customWidth="1"/>
    <col min="1042" max="1042" width="1.25" style="173" customWidth="1"/>
    <col min="1043" max="1047" width="10" style="173" customWidth="1"/>
    <col min="1048" max="1274" width="11" style="173"/>
    <col min="1275" max="1275" width="1.25" style="173" customWidth="1"/>
    <col min="1276" max="1276" width="5" style="173" customWidth="1"/>
    <col min="1277" max="1278" width="22.5" style="173" customWidth="1"/>
    <col min="1279" max="1280" width="13.75" style="173" customWidth="1"/>
    <col min="1281" max="1281" width="5" style="173" customWidth="1"/>
    <col min="1282" max="1284" width="7.25" style="173" customWidth="1"/>
    <col min="1285" max="1285" width="9.375" style="173" customWidth="1"/>
    <col min="1286" max="1286" width="7.25" style="173" customWidth="1"/>
    <col min="1287" max="1291" width="9.375" style="173" customWidth="1"/>
    <col min="1292" max="1292" width="5" style="173" customWidth="1"/>
    <col min="1293" max="1293" width="7.25" style="173" customWidth="1"/>
    <col min="1294" max="1294" width="7.625" style="173" customWidth="1"/>
    <col min="1295" max="1295" width="9.375" style="173" customWidth="1"/>
    <col min="1296" max="1296" width="7.25" style="173" customWidth="1"/>
    <col min="1297" max="1297" width="9.375" style="173" customWidth="1"/>
    <col min="1298" max="1298" width="1.25" style="173" customWidth="1"/>
    <col min="1299" max="1303" width="10" style="173" customWidth="1"/>
    <col min="1304" max="1530" width="11" style="173"/>
    <col min="1531" max="1531" width="1.25" style="173" customWidth="1"/>
    <col min="1532" max="1532" width="5" style="173" customWidth="1"/>
    <col min="1533" max="1534" width="22.5" style="173" customWidth="1"/>
    <col min="1535" max="1536" width="13.75" style="173" customWidth="1"/>
    <col min="1537" max="1537" width="5" style="173" customWidth="1"/>
    <col min="1538" max="1540" width="7.25" style="173" customWidth="1"/>
    <col min="1541" max="1541" width="9.375" style="173" customWidth="1"/>
    <col min="1542" max="1542" width="7.25" style="173" customWidth="1"/>
    <col min="1543" max="1547" width="9.375" style="173" customWidth="1"/>
    <col min="1548" max="1548" width="5" style="173" customWidth="1"/>
    <col min="1549" max="1549" width="7.25" style="173" customWidth="1"/>
    <col min="1550" max="1550" width="7.625" style="173" customWidth="1"/>
    <col min="1551" max="1551" width="9.375" style="173" customWidth="1"/>
    <col min="1552" max="1552" width="7.25" style="173" customWidth="1"/>
    <col min="1553" max="1553" width="9.375" style="173" customWidth="1"/>
    <col min="1554" max="1554" width="1.25" style="173" customWidth="1"/>
    <col min="1555" max="1559" width="10" style="173" customWidth="1"/>
    <col min="1560" max="1786" width="11" style="173"/>
    <col min="1787" max="1787" width="1.25" style="173" customWidth="1"/>
    <col min="1788" max="1788" width="5" style="173" customWidth="1"/>
    <col min="1789" max="1790" width="22.5" style="173" customWidth="1"/>
    <col min="1791" max="1792" width="13.75" style="173" customWidth="1"/>
    <col min="1793" max="1793" width="5" style="173" customWidth="1"/>
    <col min="1794" max="1796" width="7.25" style="173" customWidth="1"/>
    <col min="1797" max="1797" width="9.375" style="173" customWidth="1"/>
    <col min="1798" max="1798" width="7.25" style="173" customWidth="1"/>
    <col min="1799" max="1803" width="9.375" style="173" customWidth="1"/>
    <col min="1804" max="1804" width="5" style="173" customWidth="1"/>
    <col min="1805" max="1805" width="7.25" style="173" customWidth="1"/>
    <col min="1806" max="1806" width="7.625" style="173" customWidth="1"/>
    <col min="1807" max="1807" width="9.375" style="173" customWidth="1"/>
    <col min="1808" max="1808" width="7.25" style="173" customWidth="1"/>
    <col min="1809" max="1809" width="9.375" style="173" customWidth="1"/>
    <col min="1810" max="1810" width="1.25" style="173" customWidth="1"/>
    <col min="1811" max="1815" width="10" style="173" customWidth="1"/>
    <col min="1816" max="2042" width="11" style="173"/>
    <col min="2043" max="2043" width="1.25" style="173" customWidth="1"/>
    <col min="2044" max="2044" width="5" style="173" customWidth="1"/>
    <col min="2045" max="2046" width="22.5" style="173" customWidth="1"/>
    <col min="2047" max="2048" width="13.75" style="173" customWidth="1"/>
    <col min="2049" max="2049" width="5" style="173" customWidth="1"/>
    <col min="2050" max="2052" width="7.25" style="173" customWidth="1"/>
    <col min="2053" max="2053" width="9.375" style="173" customWidth="1"/>
    <col min="2054" max="2054" width="7.25" style="173" customWidth="1"/>
    <col min="2055" max="2059" width="9.375" style="173" customWidth="1"/>
    <col min="2060" max="2060" width="5" style="173" customWidth="1"/>
    <col min="2061" max="2061" width="7.25" style="173" customWidth="1"/>
    <col min="2062" max="2062" width="7.625" style="173" customWidth="1"/>
    <col min="2063" max="2063" width="9.375" style="173" customWidth="1"/>
    <col min="2064" max="2064" width="7.25" style="173" customWidth="1"/>
    <col min="2065" max="2065" width="9.375" style="173" customWidth="1"/>
    <col min="2066" max="2066" width="1.25" style="173" customWidth="1"/>
    <col min="2067" max="2071" width="10" style="173" customWidth="1"/>
    <col min="2072" max="2298" width="11" style="173"/>
    <col min="2299" max="2299" width="1.25" style="173" customWidth="1"/>
    <col min="2300" max="2300" width="5" style="173" customWidth="1"/>
    <col min="2301" max="2302" width="22.5" style="173" customWidth="1"/>
    <col min="2303" max="2304" width="13.75" style="173" customWidth="1"/>
    <col min="2305" max="2305" width="5" style="173" customWidth="1"/>
    <col min="2306" max="2308" width="7.25" style="173" customWidth="1"/>
    <col min="2309" max="2309" width="9.375" style="173" customWidth="1"/>
    <col min="2310" max="2310" width="7.25" style="173" customWidth="1"/>
    <col min="2311" max="2315" width="9.375" style="173" customWidth="1"/>
    <col min="2316" max="2316" width="5" style="173" customWidth="1"/>
    <col min="2317" max="2317" width="7.25" style="173" customWidth="1"/>
    <col min="2318" max="2318" width="7.625" style="173" customWidth="1"/>
    <col min="2319" max="2319" width="9.375" style="173" customWidth="1"/>
    <col min="2320" max="2320" width="7.25" style="173" customWidth="1"/>
    <col min="2321" max="2321" width="9.375" style="173" customWidth="1"/>
    <col min="2322" max="2322" width="1.25" style="173" customWidth="1"/>
    <col min="2323" max="2327" width="10" style="173" customWidth="1"/>
    <col min="2328" max="2554" width="11" style="173"/>
    <col min="2555" max="2555" width="1.25" style="173" customWidth="1"/>
    <col min="2556" max="2556" width="5" style="173" customWidth="1"/>
    <col min="2557" max="2558" width="22.5" style="173" customWidth="1"/>
    <col min="2559" max="2560" width="13.75" style="173" customWidth="1"/>
    <col min="2561" max="2561" width="5" style="173" customWidth="1"/>
    <col min="2562" max="2564" width="7.25" style="173" customWidth="1"/>
    <col min="2565" max="2565" width="9.375" style="173" customWidth="1"/>
    <col min="2566" max="2566" width="7.25" style="173" customWidth="1"/>
    <col min="2567" max="2571" width="9.375" style="173" customWidth="1"/>
    <col min="2572" max="2572" width="5" style="173" customWidth="1"/>
    <col min="2573" max="2573" width="7.25" style="173" customWidth="1"/>
    <col min="2574" max="2574" width="7.625" style="173" customWidth="1"/>
    <col min="2575" max="2575" width="9.375" style="173" customWidth="1"/>
    <col min="2576" max="2576" width="7.25" style="173" customWidth="1"/>
    <col min="2577" max="2577" width="9.375" style="173" customWidth="1"/>
    <col min="2578" max="2578" width="1.25" style="173" customWidth="1"/>
    <col min="2579" max="2583" width="10" style="173" customWidth="1"/>
    <col min="2584" max="2810" width="11" style="173"/>
    <col min="2811" max="2811" width="1.25" style="173" customWidth="1"/>
    <col min="2812" max="2812" width="5" style="173" customWidth="1"/>
    <col min="2813" max="2814" width="22.5" style="173" customWidth="1"/>
    <col min="2815" max="2816" width="13.75" style="173" customWidth="1"/>
    <col min="2817" max="2817" width="5" style="173" customWidth="1"/>
    <col min="2818" max="2820" width="7.25" style="173" customWidth="1"/>
    <col min="2821" max="2821" width="9.375" style="173" customWidth="1"/>
    <col min="2822" max="2822" width="7.25" style="173" customWidth="1"/>
    <col min="2823" max="2827" width="9.375" style="173" customWidth="1"/>
    <col min="2828" max="2828" width="5" style="173" customWidth="1"/>
    <col min="2829" max="2829" width="7.25" style="173" customWidth="1"/>
    <col min="2830" max="2830" width="7.625" style="173" customWidth="1"/>
    <col min="2831" max="2831" width="9.375" style="173" customWidth="1"/>
    <col min="2832" max="2832" width="7.25" style="173" customWidth="1"/>
    <col min="2833" max="2833" width="9.375" style="173" customWidth="1"/>
    <col min="2834" max="2834" width="1.25" style="173" customWidth="1"/>
    <col min="2835" max="2839" width="10" style="173" customWidth="1"/>
    <col min="2840" max="3066" width="11" style="173"/>
    <col min="3067" max="3067" width="1.25" style="173" customWidth="1"/>
    <col min="3068" max="3068" width="5" style="173" customWidth="1"/>
    <col min="3069" max="3070" width="22.5" style="173" customWidth="1"/>
    <col min="3071" max="3072" width="13.75" style="173" customWidth="1"/>
    <col min="3073" max="3073" width="5" style="173" customWidth="1"/>
    <col min="3074" max="3076" width="7.25" style="173" customWidth="1"/>
    <col min="3077" max="3077" width="9.375" style="173" customWidth="1"/>
    <col min="3078" max="3078" width="7.25" style="173" customWidth="1"/>
    <col min="3079" max="3083" width="9.375" style="173" customWidth="1"/>
    <col min="3084" max="3084" width="5" style="173" customWidth="1"/>
    <col min="3085" max="3085" width="7.25" style="173" customWidth="1"/>
    <col min="3086" max="3086" width="7.625" style="173" customWidth="1"/>
    <col min="3087" max="3087" width="9.375" style="173" customWidth="1"/>
    <col min="3088" max="3088" width="7.25" style="173" customWidth="1"/>
    <col min="3089" max="3089" width="9.375" style="173" customWidth="1"/>
    <col min="3090" max="3090" width="1.25" style="173" customWidth="1"/>
    <col min="3091" max="3095" width="10" style="173" customWidth="1"/>
    <col min="3096" max="3322" width="11" style="173"/>
    <col min="3323" max="3323" width="1.25" style="173" customWidth="1"/>
    <col min="3324" max="3324" width="5" style="173" customWidth="1"/>
    <col min="3325" max="3326" width="22.5" style="173" customWidth="1"/>
    <col min="3327" max="3328" width="13.75" style="173" customWidth="1"/>
    <col min="3329" max="3329" width="5" style="173" customWidth="1"/>
    <col min="3330" max="3332" width="7.25" style="173" customWidth="1"/>
    <col min="3333" max="3333" width="9.375" style="173" customWidth="1"/>
    <col min="3334" max="3334" width="7.25" style="173" customWidth="1"/>
    <col min="3335" max="3339" width="9.375" style="173" customWidth="1"/>
    <col min="3340" max="3340" width="5" style="173" customWidth="1"/>
    <col min="3341" max="3341" width="7.25" style="173" customWidth="1"/>
    <col min="3342" max="3342" width="7.625" style="173" customWidth="1"/>
    <col min="3343" max="3343" width="9.375" style="173" customWidth="1"/>
    <col min="3344" max="3344" width="7.25" style="173" customWidth="1"/>
    <col min="3345" max="3345" width="9.375" style="173" customWidth="1"/>
    <col min="3346" max="3346" width="1.25" style="173" customWidth="1"/>
    <col min="3347" max="3351" width="10" style="173" customWidth="1"/>
    <col min="3352" max="3578" width="11" style="173"/>
    <col min="3579" max="3579" width="1.25" style="173" customWidth="1"/>
    <col min="3580" max="3580" width="5" style="173" customWidth="1"/>
    <col min="3581" max="3582" width="22.5" style="173" customWidth="1"/>
    <col min="3583" max="3584" width="13.75" style="173" customWidth="1"/>
    <col min="3585" max="3585" width="5" style="173" customWidth="1"/>
    <col min="3586" max="3588" width="7.25" style="173" customWidth="1"/>
    <col min="3589" max="3589" width="9.375" style="173" customWidth="1"/>
    <col min="3590" max="3590" width="7.25" style="173" customWidth="1"/>
    <col min="3591" max="3595" width="9.375" style="173" customWidth="1"/>
    <col min="3596" max="3596" width="5" style="173" customWidth="1"/>
    <col min="3597" max="3597" width="7.25" style="173" customWidth="1"/>
    <col min="3598" max="3598" width="7.625" style="173" customWidth="1"/>
    <col min="3599" max="3599" width="9.375" style="173" customWidth="1"/>
    <col min="3600" max="3600" width="7.25" style="173" customWidth="1"/>
    <col min="3601" max="3601" width="9.375" style="173" customWidth="1"/>
    <col min="3602" max="3602" width="1.25" style="173" customWidth="1"/>
    <col min="3603" max="3607" width="10" style="173" customWidth="1"/>
    <col min="3608" max="3834" width="11" style="173"/>
    <col min="3835" max="3835" width="1.25" style="173" customWidth="1"/>
    <col min="3836" max="3836" width="5" style="173" customWidth="1"/>
    <col min="3837" max="3838" width="22.5" style="173" customWidth="1"/>
    <col min="3839" max="3840" width="13.75" style="173" customWidth="1"/>
    <col min="3841" max="3841" width="5" style="173" customWidth="1"/>
    <col min="3842" max="3844" width="7.25" style="173" customWidth="1"/>
    <col min="3845" max="3845" width="9.375" style="173" customWidth="1"/>
    <col min="3846" max="3846" width="7.25" style="173" customWidth="1"/>
    <col min="3847" max="3851" width="9.375" style="173" customWidth="1"/>
    <col min="3852" max="3852" width="5" style="173" customWidth="1"/>
    <col min="3853" max="3853" width="7.25" style="173" customWidth="1"/>
    <col min="3854" max="3854" width="7.625" style="173" customWidth="1"/>
    <col min="3855" max="3855" width="9.375" style="173" customWidth="1"/>
    <col min="3856" max="3856" width="7.25" style="173" customWidth="1"/>
    <col min="3857" max="3857" width="9.375" style="173" customWidth="1"/>
    <col min="3858" max="3858" width="1.25" style="173" customWidth="1"/>
    <col min="3859" max="3863" width="10" style="173" customWidth="1"/>
    <col min="3864" max="4090" width="11" style="173"/>
    <col min="4091" max="4091" width="1.25" style="173" customWidth="1"/>
    <col min="4092" max="4092" width="5" style="173" customWidth="1"/>
    <col min="4093" max="4094" width="22.5" style="173" customWidth="1"/>
    <col min="4095" max="4096" width="13.75" style="173" customWidth="1"/>
    <col min="4097" max="4097" width="5" style="173" customWidth="1"/>
    <col min="4098" max="4100" width="7.25" style="173" customWidth="1"/>
    <col min="4101" max="4101" width="9.375" style="173" customWidth="1"/>
    <col min="4102" max="4102" width="7.25" style="173" customWidth="1"/>
    <col min="4103" max="4107" width="9.375" style="173" customWidth="1"/>
    <col min="4108" max="4108" width="5" style="173" customWidth="1"/>
    <col min="4109" max="4109" width="7.25" style="173" customWidth="1"/>
    <col min="4110" max="4110" width="7.625" style="173" customWidth="1"/>
    <col min="4111" max="4111" width="9.375" style="173" customWidth="1"/>
    <col min="4112" max="4112" width="7.25" style="173" customWidth="1"/>
    <col min="4113" max="4113" width="9.375" style="173" customWidth="1"/>
    <col min="4114" max="4114" width="1.25" style="173" customWidth="1"/>
    <col min="4115" max="4119" width="10" style="173" customWidth="1"/>
    <col min="4120" max="4346" width="11" style="173"/>
    <col min="4347" max="4347" width="1.25" style="173" customWidth="1"/>
    <col min="4348" max="4348" width="5" style="173" customWidth="1"/>
    <col min="4349" max="4350" width="22.5" style="173" customWidth="1"/>
    <col min="4351" max="4352" width="13.75" style="173" customWidth="1"/>
    <col min="4353" max="4353" width="5" style="173" customWidth="1"/>
    <col min="4354" max="4356" width="7.25" style="173" customWidth="1"/>
    <col min="4357" max="4357" width="9.375" style="173" customWidth="1"/>
    <col min="4358" max="4358" width="7.25" style="173" customWidth="1"/>
    <col min="4359" max="4363" width="9.375" style="173" customWidth="1"/>
    <col min="4364" max="4364" width="5" style="173" customWidth="1"/>
    <col min="4365" max="4365" width="7.25" style="173" customWidth="1"/>
    <col min="4366" max="4366" width="7.625" style="173" customWidth="1"/>
    <col min="4367" max="4367" width="9.375" style="173" customWidth="1"/>
    <col min="4368" max="4368" width="7.25" style="173" customWidth="1"/>
    <col min="4369" max="4369" width="9.375" style="173" customWidth="1"/>
    <col min="4370" max="4370" width="1.25" style="173" customWidth="1"/>
    <col min="4371" max="4375" width="10" style="173" customWidth="1"/>
    <col min="4376" max="4602" width="11" style="173"/>
    <col min="4603" max="4603" width="1.25" style="173" customWidth="1"/>
    <col min="4604" max="4604" width="5" style="173" customWidth="1"/>
    <col min="4605" max="4606" width="22.5" style="173" customWidth="1"/>
    <col min="4607" max="4608" width="13.75" style="173" customWidth="1"/>
    <col min="4609" max="4609" width="5" style="173" customWidth="1"/>
    <col min="4610" max="4612" width="7.25" style="173" customWidth="1"/>
    <col min="4613" max="4613" width="9.375" style="173" customWidth="1"/>
    <col min="4614" max="4614" width="7.25" style="173" customWidth="1"/>
    <col min="4615" max="4619" width="9.375" style="173" customWidth="1"/>
    <col min="4620" max="4620" width="5" style="173" customWidth="1"/>
    <col min="4621" max="4621" width="7.25" style="173" customWidth="1"/>
    <col min="4622" max="4622" width="7.625" style="173" customWidth="1"/>
    <col min="4623" max="4623" width="9.375" style="173" customWidth="1"/>
    <col min="4624" max="4624" width="7.25" style="173" customWidth="1"/>
    <col min="4625" max="4625" width="9.375" style="173" customWidth="1"/>
    <col min="4626" max="4626" width="1.25" style="173" customWidth="1"/>
    <col min="4627" max="4631" width="10" style="173" customWidth="1"/>
    <col min="4632" max="4858" width="11" style="173"/>
    <col min="4859" max="4859" width="1.25" style="173" customWidth="1"/>
    <col min="4860" max="4860" width="5" style="173" customWidth="1"/>
    <col min="4861" max="4862" width="22.5" style="173" customWidth="1"/>
    <col min="4863" max="4864" width="13.75" style="173" customWidth="1"/>
    <col min="4865" max="4865" width="5" style="173" customWidth="1"/>
    <col min="4866" max="4868" width="7.25" style="173" customWidth="1"/>
    <col min="4869" max="4869" width="9.375" style="173" customWidth="1"/>
    <col min="4870" max="4870" width="7.25" style="173" customWidth="1"/>
    <col min="4871" max="4875" width="9.375" style="173" customWidth="1"/>
    <col min="4876" max="4876" width="5" style="173" customWidth="1"/>
    <col min="4877" max="4877" width="7.25" style="173" customWidth="1"/>
    <col min="4878" max="4878" width="7.625" style="173" customWidth="1"/>
    <col min="4879" max="4879" width="9.375" style="173" customWidth="1"/>
    <col min="4880" max="4880" width="7.25" style="173" customWidth="1"/>
    <col min="4881" max="4881" width="9.375" style="173" customWidth="1"/>
    <col min="4882" max="4882" width="1.25" style="173" customWidth="1"/>
    <col min="4883" max="4887" width="10" style="173" customWidth="1"/>
    <col min="4888" max="5114" width="11" style="173"/>
    <col min="5115" max="5115" width="1.25" style="173" customWidth="1"/>
    <col min="5116" max="5116" width="5" style="173" customWidth="1"/>
    <col min="5117" max="5118" width="22.5" style="173" customWidth="1"/>
    <col min="5119" max="5120" width="13.75" style="173" customWidth="1"/>
    <col min="5121" max="5121" width="5" style="173" customWidth="1"/>
    <col min="5122" max="5124" width="7.25" style="173" customWidth="1"/>
    <col min="5125" max="5125" width="9.375" style="173" customWidth="1"/>
    <col min="5126" max="5126" width="7.25" style="173" customWidth="1"/>
    <col min="5127" max="5131" width="9.375" style="173" customWidth="1"/>
    <col min="5132" max="5132" width="5" style="173" customWidth="1"/>
    <col min="5133" max="5133" width="7.25" style="173" customWidth="1"/>
    <col min="5134" max="5134" width="7.625" style="173" customWidth="1"/>
    <col min="5135" max="5135" width="9.375" style="173" customWidth="1"/>
    <col min="5136" max="5136" width="7.25" style="173" customWidth="1"/>
    <col min="5137" max="5137" width="9.375" style="173" customWidth="1"/>
    <col min="5138" max="5138" width="1.25" style="173" customWidth="1"/>
    <col min="5139" max="5143" width="10" style="173" customWidth="1"/>
    <col min="5144" max="5370" width="11" style="173"/>
    <col min="5371" max="5371" width="1.25" style="173" customWidth="1"/>
    <col min="5372" max="5372" width="5" style="173" customWidth="1"/>
    <col min="5373" max="5374" width="22.5" style="173" customWidth="1"/>
    <col min="5375" max="5376" width="13.75" style="173" customWidth="1"/>
    <col min="5377" max="5377" width="5" style="173" customWidth="1"/>
    <col min="5378" max="5380" width="7.25" style="173" customWidth="1"/>
    <col min="5381" max="5381" width="9.375" style="173" customWidth="1"/>
    <col min="5382" max="5382" width="7.25" style="173" customWidth="1"/>
    <col min="5383" max="5387" width="9.375" style="173" customWidth="1"/>
    <col min="5388" max="5388" width="5" style="173" customWidth="1"/>
    <col min="5389" max="5389" width="7.25" style="173" customWidth="1"/>
    <col min="5390" max="5390" width="7.625" style="173" customWidth="1"/>
    <col min="5391" max="5391" width="9.375" style="173" customWidth="1"/>
    <col min="5392" max="5392" width="7.25" style="173" customWidth="1"/>
    <col min="5393" max="5393" width="9.375" style="173" customWidth="1"/>
    <col min="5394" max="5394" width="1.25" style="173" customWidth="1"/>
    <col min="5395" max="5399" width="10" style="173" customWidth="1"/>
    <col min="5400" max="5626" width="11" style="173"/>
    <col min="5627" max="5627" width="1.25" style="173" customWidth="1"/>
    <col min="5628" max="5628" width="5" style="173" customWidth="1"/>
    <col min="5629" max="5630" width="22.5" style="173" customWidth="1"/>
    <col min="5631" max="5632" width="13.75" style="173" customWidth="1"/>
    <col min="5633" max="5633" width="5" style="173" customWidth="1"/>
    <col min="5634" max="5636" width="7.25" style="173" customWidth="1"/>
    <col min="5637" max="5637" width="9.375" style="173" customWidth="1"/>
    <col min="5638" max="5638" width="7.25" style="173" customWidth="1"/>
    <col min="5639" max="5643" width="9.375" style="173" customWidth="1"/>
    <col min="5644" max="5644" width="5" style="173" customWidth="1"/>
    <col min="5645" max="5645" width="7.25" style="173" customWidth="1"/>
    <col min="5646" max="5646" width="7.625" style="173" customWidth="1"/>
    <col min="5647" max="5647" width="9.375" style="173" customWidth="1"/>
    <col min="5648" max="5648" width="7.25" style="173" customWidth="1"/>
    <col min="5649" max="5649" width="9.375" style="173" customWidth="1"/>
    <col min="5650" max="5650" width="1.25" style="173" customWidth="1"/>
    <col min="5651" max="5655" width="10" style="173" customWidth="1"/>
    <col min="5656" max="5882" width="11" style="173"/>
    <col min="5883" max="5883" width="1.25" style="173" customWidth="1"/>
    <col min="5884" max="5884" width="5" style="173" customWidth="1"/>
    <col min="5885" max="5886" width="22.5" style="173" customWidth="1"/>
    <col min="5887" max="5888" width="13.75" style="173" customWidth="1"/>
    <col min="5889" max="5889" width="5" style="173" customWidth="1"/>
    <col min="5890" max="5892" width="7.25" style="173" customWidth="1"/>
    <col min="5893" max="5893" width="9.375" style="173" customWidth="1"/>
    <col min="5894" max="5894" width="7.25" style="173" customWidth="1"/>
    <col min="5895" max="5899" width="9.375" style="173" customWidth="1"/>
    <col min="5900" max="5900" width="5" style="173" customWidth="1"/>
    <col min="5901" max="5901" width="7.25" style="173" customWidth="1"/>
    <col min="5902" max="5902" width="7.625" style="173" customWidth="1"/>
    <col min="5903" max="5903" width="9.375" style="173" customWidth="1"/>
    <col min="5904" max="5904" width="7.25" style="173" customWidth="1"/>
    <col min="5905" max="5905" width="9.375" style="173" customWidth="1"/>
    <col min="5906" max="5906" width="1.25" style="173" customWidth="1"/>
    <col min="5907" max="5911" width="10" style="173" customWidth="1"/>
    <col min="5912" max="6138" width="11" style="173"/>
    <col min="6139" max="6139" width="1.25" style="173" customWidth="1"/>
    <col min="6140" max="6140" width="5" style="173" customWidth="1"/>
    <col min="6141" max="6142" width="22.5" style="173" customWidth="1"/>
    <col min="6143" max="6144" width="13.75" style="173" customWidth="1"/>
    <col min="6145" max="6145" width="5" style="173" customWidth="1"/>
    <col min="6146" max="6148" width="7.25" style="173" customWidth="1"/>
    <col min="6149" max="6149" width="9.375" style="173" customWidth="1"/>
    <col min="6150" max="6150" width="7.25" style="173" customWidth="1"/>
    <col min="6151" max="6155" width="9.375" style="173" customWidth="1"/>
    <col min="6156" max="6156" width="5" style="173" customWidth="1"/>
    <col min="6157" max="6157" width="7.25" style="173" customWidth="1"/>
    <col min="6158" max="6158" width="7.625" style="173" customWidth="1"/>
    <col min="6159" max="6159" width="9.375" style="173" customWidth="1"/>
    <col min="6160" max="6160" width="7.25" style="173" customWidth="1"/>
    <col min="6161" max="6161" width="9.375" style="173" customWidth="1"/>
    <col min="6162" max="6162" width="1.25" style="173" customWidth="1"/>
    <col min="6163" max="6167" width="10" style="173" customWidth="1"/>
    <col min="6168" max="6394" width="11" style="173"/>
    <col min="6395" max="6395" width="1.25" style="173" customWidth="1"/>
    <col min="6396" max="6396" width="5" style="173" customWidth="1"/>
    <col min="6397" max="6398" width="22.5" style="173" customWidth="1"/>
    <col min="6399" max="6400" width="13.75" style="173" customWidth="1"/>
    <col min="6401" max="6401" width="5" style="173" customWidth="1"/>
    <col min="6402" max="6404" width="7.25" style="173" customWidth="1"/>
    <col min="6405" max="6405" width="9.375" style="173" customWidth="1"/>
    <col min="6406" max="6406" width="7.25" style="173" customWidth="1"/>
    <col min="6407" max="6411" width="9.375" style="173" customWidth="1"/>
    <col min="6412" max="6412" width="5" style="173" customWidth="1"/>
    <col min="6413" max="6413" width="7.25" style="173" customWidth="1"/>
    <col min="6414" max="6414" width="7.625" style="173" customWidth="1"/>
    <col min="6415" max="6415" width="9.375" style="173" customWidth="1"/>
    <col min="6416" max="6416" width="7.25" style="173" customWidth="1"/>
    <col min="6417" max="6417" width="9.375" style="173" customWidth="1"/>
    <col min="6418" max="6418" width="1.25" style="173" customWidth="1"/>
    <col min="6419" max="6423" width="10" style="173" customWidth="1"/>
    <col min="6424" max="6650" width="11" style="173"/>
    <col min="6651" max="6651" width="1.25" style="173" customWidth="1"/>
    <col min="6652" max="6652" width="5" style="173" customWidth="1"/>
    <col min="6653" max="6654" width="22.5" style="173" customWidth="1"/>
    <col min="6655" max="6656" width="13.75" style="173" customWidth="1"/>
    <col min="6657" max="6657" width="5" style="173" customWidth="1"/>
    <col min="6658" max="6660" width="7.25" style="173" customWidth="1"/>
    <col min="6661" max="6661" width="9.375" style="173" customWidth="1"/>
    <col min="6662" max="6662" width="7.25" style="173" customWidth="1"/>
    <col min="6663" max="6667" width="9.375" style="173" customWidth="1"/>
    <col min="6668" max="6668" width="5" style="173" customWidth="1"/>
    <col min="6669" max="6669" width="7.25" style="173" customWidth="1"/>
    <col min="6670" max="6670" width="7.625" style="173" customWidth="1"/>
    <col min="6671" max="6671" width="9.375" style="173" customWidth="1"/>
    <col min="6672" max="6672" width="7.25" style="173" customWidth="1"/>
    <col min="6673" max="6673" width="9.375" style="173" customWidth="1"/>
    <col min="6674" max="6674" width="1.25" style="173" customWidth="1"/>
    <col min="6675" max="6679" width="10" style="173" customWidth="1"/>
    <col min="6680" max="6906" width="11" style="173"/>
    <col min="6907" max="6907" width="1.25" style="173" customWidth="1"/>
    <col min="6908" max="6908" width="5" style="173" customWidth="1"/>
    <col min="6909" max="6910" width="22.5" style="173" customWidth="1"/>
    <col min="6911" max="6912" width="13.75" style="173" customWidth="1"/>
    <col min="6913" max="6913" width="5" style="173" customWidth="1"/>
    <col min="6914" max="6916" width="7.25" style="173" customWidth="1"/>
    <col min="6917" max="6917" width="9.375" style="173" customWidth="1"/>
    <col min="6918" max="6918" width="7.25" style="173" customWidth="1"/>
    <col min="6919" max="6923" width="9.375" style="173" customWidth="1"/>
    <col min="6924" max="6924" width="5" style="173" customWidth="1"/>
    <col min="6925" max="6925" width="7.25" style="173" customWidth="1"/>
    <col min="6926" max="6926" width="7.625" style="173" customWidth="1"/>
    <col min="6927" max="6927" width="9.375" style="173" customWidth="1"/>
    <col min="6928" max="6928" width="7.25" style="173" customWidth="1"/>
    <col min="6929" max="6929" width="9.375" style="173" customWidth="1"/>
    <col min="6930" max="6930" width="1.25" style="173" customWidth="1"/>
    <col min="6931" max="6935" width="10" style="173" customWidth="1"/>
    <col min="6936" max="7162" width="11" style="173"/>
    <col min="7163" max="7163" width="1.25" style="173" customWidth="1"/>
    <col min="7164" max="7164" width="5" style="173" customWidth="1"/>
    <col min="7165" max="7166" width="22.5" style="173" customWidth="1"/>
    <col min="7167" max="7168" width="13.75" style="173" customWidth="1"/>
    <col min="7169" max="7169" width="5" style="173" customWidth="1"/>
    <col min="7170" max="7172" width="7.25" style="173" customWidth="1"/>
    <col min="7173" max="7173" width="9.375" style="173" customWidth="1"/>
    <col min="7174" max="7174" width="7.25" style="173" customWidth="1"/>
    <col min="7175" max="7179" width="9.375" style="173" customWidth="1"/>
    <col min="7180" max="7180" width="5" style="173" customWidth="1"/>
    <col min="7181" max="7181" width="7.25" style="173" customWidth="1"/>
    <col min="7182" max="7182" width="7.625" style="173" customWidth="1"/>
    <col min="7183" max="7183" width="9.375" style="173" customWidth="1"/>
    <col min="7184" max="7184" width="7.25" style="173" customWidth="1"/>
    <col min="7185" max="7185" width="9.375" style="173" customWidth="1"/>
    <col min="7186" max="7186" width="1.25" style="173" customWidth="1"/>
    <col min="7187" max="7191" width="10" style="173" customWidth="1"/>
    <col min="7192" max="7418" width="11" style="173"/>
    <col min="7419" max="7419" width="1.25" style="173" customWidth="1"/>
    <col min="7420" max="7420" width="5" style="173" customWidth="1"/>
    <col min="7421" max="7422" width="22.5" style="173" customWidth="1"/>
    <col min="7423" max="7424" width="13.75" style="173" customWidth="1"/>
    <col min="7425" max="7425" width="5" style="173" customWidth="1"/>
    <col min="7426" max="7428" width="7.25" style="173" customWidth="1"/>
    <col min="7429" max="7429" width="9.375" style="173" customWidth="1"/>
    <col min="7430" max="7430" width="7.25" style="173" customWidth="1"/>
    <col min="7431" max="7435" width="9.375" style="173" customWidth="1"/>
    <col min="7436" max="7436" width="5" style="173" customWidth="1"/>
    <col min="7437" max="7437" width="7.25" style="173" customWidth="1"/>
    <col min="7438" max="7438" width="7.625" style="173" customWidth="1"/>
    <col min="7439" max="7439" width="9.375" style="173" customWidth="1"/>
    <col min="7440" max="7440" width="7.25" style="173" customWidth="1"/>
    <col min="7441" max="7441" width="9.375" style="173" customWidth="1"/>
    <col min="7442" max="7442" width="1.25" style="173" customWidth="1"/>
    <col min="7443" max="7447" width="10" style="173" customWidth="1"/>
    <col min="7448" max="7674" width="11" style="173"/>
    <col min="7675" max="7675" width="1.25" style="173" customWidth="1"/>
    <col min="7676" max="7676" width="5" style="173" customWidth="1"/>
    <col min="7677" max="7678" width="22.5" style="173" customWidth="1"/>
    <col min="7679" max="7680" width="13.75" style="173" customWidth="1"/>
    <col min="7681" max="7681" width="5" style="173" customWidth="1"/>
    <col min="7682" max="7684" width="7.25" style="173" customWidth="1"/>
    <col min="7685" max="7685" width="9.375" style="173" customWidth="1"/>
    <col min="7686" max="7686" width="7.25" style="173" customWidth="1"/>
    <col min="7687" max="7691" width="9.375" style="173" customWidth="1"/>
    <col min="7692" max="7692" width="5" style="173" customWidth="1"/>
    <col min="7693" max="7693" width="7.25" style="173" customWidth="1"/>
    <col min="7694" max="7694" width="7.625" style="173" customWidth="1"/>
    <col min="7695" max="7695" width="9.375" style="173" customWidth="1"/>
    <col min="7696" max="7696" width="7.25" style="173" customWidth="1"/>
    <col min="7697" max="7697" width="9.375" style="173" customWidth="1"/>
    <col min="7698" max="7698" width="1.25" style="173" customWidth="1"/>
    <col min="7699" max="7703" width="10" style="173" customWidth="1"/>
    <col min="7704" max="7930" width="11" style="173"/>
    <col min="7931" max="7931" width="1.25" style="173" customWidth="1"/>
    <col min="7932" max="7932" width="5" style="173" customWidth="1"/>
    <col min="7933" max="7934" width="22.5" style="173" customWidth="1"/>
    <col min="7935" max="7936" width="13.75" style="173" customWidth="1"/>
    <col min="7937" max="7937" width="5" style="173" customWidth="1"/>
    <col min="7938" max="7940" width="7.25" style="173" customWidth="1"/>
    <col min="7941" max="7941" width="9.375" style="173" customWidth="1"/>
    <col min="7942" max="7942" width="7.25" style="173" customWidth="1"/>
    <col min="7943" max="7947" width="9.375" style="173" customWidth="1"/>
    <col min="7948" max="7948" width="5" style="173" customWidth="1"/>
    <col min="7949" max="7949" width="7.25" style="173" customWidth="1"/>
    <col min="7950" max="7950" width="7.625" style="173" customWidth="1"/>
    <col min="7951" max="7951" width="9.375" style="173" customWidth="1"/>
    <col min="7952" max="7952" width="7.25" style="173" customWidth="1"/>
    <col min="7953" max="7953" width="9.375" style="173" customWidth="1"/>
    <col min="7954" max="7954" width="1.25" style="173" customWidth="1"/>
    <col min="7955" max="7959" width="10" style="173" customWidth="1"/>
    <col min="7960" max="8186" width="11" style="173"/>
    <col min="8187" max="8187" width="1.25" style="173" customWidth="1"/>
    <col min="8188" max="8188" width="5" style="173" customWidth="1"/>
    <col min="8189" max="8190" width="22.5" style="173" customWidth="1"/>
    <col min="8191" max="8192" width="13.75" style="173" customWidth="1"/>
    <col min="8193" max="8193" width="5" style="173" customWidth="1"/>
    <col min="8194" max="8196" width="7.25" style="173" customWidth="1"/>
    <col min="8197" max="8197" width="9.375" style="173" customWidth="1"/>
    <col min="8198" max="8198" width="7.25" style="173" customWidth="1"/>
    <col min="8199" max="8203" width="9.375" style="173" customWidth="1"/>
    <col min="8204" max="8204" width="5" style="173" customWidth="1"/>
    <col min="8205" max="8205" width="7.25" style="173" customWidth="1"/>
    <col min="8206" max="8206" width="7.625" style="173" customWidth="1"/>
    <col min="8207" max="8207" width="9.375" style="173" customWidth="1"/>
    <col min="8208" max="8208" width="7.25" style="173" customWidth="1"/>
    <col min="8209" max="8209" width="9.375" style="173" customWidth="1"/>
    <col min="8210" max="8210" width="1.25" style="173" customWidth="1"/>
    <col min="8211" max="8215" width="10" style="173" customWidth="1"/>
    <col min="8216" max="8442" width="11" style="173"/>
    <col min="8443" max="8443" width="1.25" style="173" customWidth="1"/>
    <col min="8444" max="8444" width="5" style="173" customWidth="1"/>
    <col min="8445" max="8446" width="22.5" style="173" customWidth="1"/>
    <col min="8447" max="8448" width="13.75" style="173" customWidth="1"/>
    <col min="8449" max="8449" width="5" style="173" customWidth="1"/>
    <col min="8450" max="8452" width="7.25" style="173" customWidth="1"/>
    <col min="8453" max="8453" width="9.375" style="173" customWidth="1"/>
    <col min="8454" max="8454" width="7.25" style="173" customWidth="1"/>
    <col min="8455" max="8459" width="9.375" style="173" customWidth="1"/>
    <col min="8460" max="8460" width="5" style="173" customWidth="1"/>
    <col min="8461" max="8461" width="7.25" style="173" customWidth="1"/>
    <col min="8462" max="8462" width="7.625" style="173" customWidth="1"/>
    <col min="8463" max="8463" width="9.375" style="173" customWidth="1"/>
    <col min="8464" max="8464" width="7.25" style="173" customWidth="1"/>
    <col min="8465" max="8465" width="9.375" style="173" customWidth="1"/>
    <col min="8466" max="8466" width="1.25" style="173" customWidth="1"/>
    <col min="8467" max="8471" width="10" style="173" customWidth="1"/>
    <col min="8472" max="8698" width="11" style="173"/>
    <col min="8699" max="8699" width="1.25" style="173" customWidth="1"/>
    <col min="8700" max="8700" width="5" style="173" customWidth="1"/>
    <col min="8701" max="8702" width="22.5" style="173" customWidth="1"/>
    <col min="8703" max="8704" width="13.75" style="173" customWidth="1"/>
    <col min="8705" max="8705" width="5" style="173" customWidth="1"/>
    <col min="8706" max="8708" width="7.25" style="173" customWidth="1"/>
    <col min="8709" max="8709" width="9.375" style="173" customWidth="1"/>
    <col min="8710" max="8710" width="7.25" style="173" customWidth="1"/>
    <col min="8711" max="8715" width="9.375" style="173" customWidth="1"/>
    <col min="8716" max="8716" width="5" style="173" customWidth="1"/>
    <col min="8717" max="8717" width="7.25" style="173" customWidth="1"/>
    <col min="8718" max="8718" width="7.625" style="173" customWidth="1"/>
    <col min="8719" max="8719" width="9.375" style="173" customWidth="1"/>
    <col min="8720" max="8720" width="7.25" style="173" customWidth="1"/>
    <col min="8721" max="8721" width="9.375" style="173" customWidth="1"/>
    <col min="8722" max="8722" width="1.25" style="173" customWidth="1"/>
    <col min="8723" max="8727" width="10" style="173" customWidth="1"/>
    <col min="8728" max="8954" width="11" style="173"/>
    <col min="8955" max="8955" width="1.25" style="173" customWidth="1"/>
    <col min="8956" max="8956" width="5" style="173" customWidth="1"/>
    <col min="8957" max="8958" width="22.5" style="173" customWidth="1"/>
    <col min="8959" max="8960" width="13.75" style="173" customWidth="1"/>
    <col min="8961" max="8961" width="5" style="173" customWidth="1"/>
    <col min="8962" max="8964" width="7.25" style="173" customWidth="1"/>
    <col min="8965" max="8965" width="9.375" style="173" customWidth="1"/>
    <col min="8966" max="8966" width="7.25" style="173" customWidth="1"/>
    <col min="8967" max="8971" width="9.375" style="173" customWidth="1"/>
    <col min="8972" max="8972" width="5" style="173" customWidth="1"/>
    <col min="8973" max="8973" width="7.25" style="173" customWidth="1"/>
    <col min="8974" max="8974" width="7.625" style="173" customWidth="1"/>
    <col min="8975" max="8975" width="9.375" style="173" customWidth="1"/>
    <col min="8976" max="8976" width="7.25" style="173" customWidth="1"/>
    <col min="8977" max="8977" width="9.375" style="173" customWidth="1"/>
    <col min="8978" max="8978" width="1.25" style="173" customWidth="1"/>
    <col min="8979" max="8983" width="10" style="173" customWidth="1"/>
    <col min="8984" max="9210" width="11" style="173"/>
    <col min="9211" max="9211" width="1.25" style="173" customWidth="1"/>
    <col min="9212" max="9212" width="5" style="173" customWidth="1"/>
    <col min="9213" max="9214" width="22.5" style="173" customWidth="1"/>
    <col min="9215" max="9216" width="13.75" style="173" customWidth="1"/>
    <col min="9217" max="9217" width="5" style="173" customWidth="1"/>
    <col min="9218" max="9220" width="7.25" style="173" customWidth="1"/>
    <col min="9221" max="9221" width="9.375" style="173" customWidth="1"/>
    <col min="9222" max="9222" width="7.25" style="173" customWidth="1"/>
    <col min="9223" max="9227" width="9.375" style="173" customWidth="1"/>
    <col min="9228" max="9228" width="5" style="173" customWidth="1"/>
    <col min="9229" max="9229" width="7.25" style="173" customWidth="1"/>
    <col min="9230" max="9230" width="7.625" style="173" customWidth="1"/>
    <col min="9231" max="9231" width="9.375" style="173" customWidth="1"/>
    <col min="9232" max="9232" width="7.25" style="173" customWidth="1"/>
    <col min="9233" max="9233" width="9.375" style="173" customWidth="1"/>
    <col min="9234" max="9234" width="1.25" style="173" customWidth="1"/>
    <col min="9235" max="9239" width="10" style="173" customWidth="1"/>
    <col min="9240" max="9466" width="11" style="173"/>
    <col min="9467" max="9467" width="1.25" style="173" customWidth="1"/>
    <col min="9468" max="9468" width="5" style="173" customWidth="1"/>
    <col min="9469" max="9470" width="22.5" style="173" customWidth="1"/>
    <col min="9471" max="9472" width="13.75" style="173" customWidth="1"/>
    <col min="9473" max="9473" width="5" style="173" customWidth="1"/>
    <col min="9474" max="9476" width="7.25" style="173" customWidth="1"/>
    <col min="9477" max="9477" width="9.375" style="173" customWidth="1"/>
    <col min="9478" max="9478" width="7.25" style="173" customWidth="1"/>
    <col min="9479" max="9483" width="9.375" style="173" customWidth="1"/>
    <col min="9484" max="9484" width="5" style="173" customWidth="1"/>
    <col min="9485" max="9485" width="7.25" style="173" customWidth="1"/>
    <col min="9486" max="9486" width="7.625" style="173" customWidth="1"/>
    <col min="9487" max="9487" width="9.375" style="173" customWidth="1"/>
    <col min="9488" max="9488" width="7.25" style="173" customWidth="1"/>
    <col min="9489" max="9489" width="9.375" style="173" customWidth="1"/>
    <col min="9490" max="9490" width="1.25" style="173" customWidth="1"/>
    <col min="9491" max="9495" width="10" style="173" customWidth="1"/>
    <col min="9496" max="9722" width="11" style="173"/>
    <col min="9723" max="9723" width="1.25" style="173" customWidth="1"/>
    <col min="9724" max="9724" width="5" style="173" customWidth="1"/>
    <col min="9725" max="9726" width="22.5" style="173" customWidth="1"/>
    <col min="9727" max="9728" width="13.75" style="173" customWidth="1"/>
    <col min="9729" max="9729" width="5" style="173" customWidth="1"/>
    <col min="9730" max="9732" width="7.25" style="173" customWidth="1"/>
    <col min="9733" max="9733" width="9.375" style="173" customWidth="1"/>
    <col min="9734" max="9734" width="7.25" style="173" customWidth="1"/>
    <col min="9735" max="9739" width="9.375" style="173" customWidth="1"/>
    <col min="9740" max="9740" width="5" style="173" customWidth="1"/>
    <col min="9741" max="9741" width="7.25" style="173" customWidth="1"/>
    <col min="9742" max="9742" width="7.625" style="173" customWidth="1"/>
    <col min="9743" max="9743" width="9.375" style="173" customWidth="1"/>
    <col min="9744" max="9744" width="7.25" style="173" customWidth="1"/>
    <col min="9745" max="9745" width="9.375" style="173" customWidth="1"/>
    <col min="9746" max="9746" width="1.25" style="173" customWidth="1"/>
    <col min="9747" max="9751" width="10" style="173" customWidth="1"/>
    <col min="9752" max="9978" width="11" style="173"/>
    <col min="9979" max="9979" width="1.25" style="173" customWidth="1"/>
    <col min="9980" max="9980" width="5" style="173" customWidth="1"/>
    <col min="9981" max="9982" width="22.5" style="173" customWidth="1"/>
    <col min="9983" max="9984" width="13.75" style="173" customWidth="1"/>
    <col min="9985" max="9985" width="5" style="173" customWidth="1"/>
    <col min="9986" max="9988" width="7.25" style="173" customWidth="1"/>
    <col min="9989" max="9989" width="9.375" style="173" customWidth="1"/>
    <col min="9990" max="9990" width="7.25" style="173" customWidth="1"/>
    <col min="9991" max="9995" width="9.375" style="173" customWidth="1"/>
    <col min="9996" max="9996" width="5" style="173" customWidth="1"/>
    <col min="9997" max="9997" width="7.25" style="173" customWidth="1"/>
    <col min="9998" max="9998" width="7.625" style="173" customWidth="1"/>
    <col min="9999" max="9999" width="9.375" style="173" customWidth="1"/>
    <col min="10000" max="10000" width="7.25" style="173" customWidth="1"/>
    <col min="10001" max="10001" width="9.375" style="173" customWidth="1"/>
    <col min="10002" max="10002" width="1.25" style="173" customWidth="1"/>
    <col min="10003" max="10007" width="10" style="173" customWidth="1"/>
    <col min="10008" max="10234" width="11" style="173"/>
    <col min="10235" max="10235" width="1.25" style="173" customWidth="1"/>
    <col min="10236" max="10236" width="5" style="173" customWidth="1"/>
    <col min="10237" max="10238" width="22.5" style="173" customWidth="1"/>
    <col min="10239" max="10240" width="13.75" style="173" customWidth="1"/>
    <col min="10241" max="10241" width="5" style="173" customWidth="1"/>
    <col min="10242" max="10244" width="7.25" style="173" customWidth="1"/>
    <col min="10245" max="10245" width="9.375" style="173" customWidth="1"/>
    <col min="10246" max="10246" width="7.25" style="173" customWidth="1"/>
    <col min="10247" max="10251" width="9.375" style="173" customWidth="1"/>
    <col min="10252" max="10252" width="5" style="173" customWidth="1"/>
    <col min="10253" max="10253" width="7.25" style="173" customWidth="1"/>
    <col min="10254" max="10254" width="7.625" style="173" customWidth="1"/>
    <col min="10255" max="10255" width="9.375" style="173" customWidth="1"/>
    <col min="10256" max="10256" width="7.25" style="173" customWidth="1"/>
    <col min="10257" max="10257" width="9.375" style="173" customWidth="1"/>
    <col min="10258" max="10258" width="1.25" style="173" customWidth="1"/>
    <col min="10259" max="10263" width="10" style="173" customWidth="1"/>
    <col min="10264" max="10490" width="11" style="173"/>
    <col min="10491" max="10491" width="1.25" style="173" customWidth="1"/>
    <col min="10492" max="10492" width="5" style="173" customWidth="1"/>
    <col min="10493" max="10494" width="22.5" style="173" customWidth="1"/>
    <col min="10495" max="10496" width="13.75" style="173" customWidth="1"/>
    <col min="10497" max="10497" width="5" style="173" customWidth="1"/>
    <col min="10498" max="10500" width="7.25" style="173" customWidth="1"/>
    <col min="10501" max="10501" width="9.375" style="173" customWidth="1"/>
    <col min="10502" max="10502" width="7.25" style="173" customWidth="1"/>
    <col min="10503" max="10507" width="9.375" style="173" customWidth="1"/>
    <col min="10508" max="10508" width="5" style="173" customWidth="1"/>
    <col min="10509" max="10509" width="7.25" style="173" customWidth="1"/>
    <col min="10510" max="10510" width="7.625" style="173" customWidth="1"/>
    <col min="10511" max="10511" width="9.375" style="173" customWidth="1"/>
    <col min="10512" max="10512" width="7.25" style="173" customWidth="1"/>
    <col min="10513" max="10513" width="9.375" style="173" customWidth="1"/>
    <col min="10514" max="10514" width="1.25" style="173" customWidth="1"/>
    <col min="10515" max="10519" width="10" style="173" customWidth="1"/>
    <col min="10520" max="10746" width="11" style="173"/>
    <col min="10747" max="10747" width="1.25" style="173" customWidth="1"/>
    <col min="10748" max="10748" width="5" style="173" customWidth="1"/>
    <col min="10749" max="10750" width="22.5" style="173" customWidth="1"/>
    <col min="10751" max="10752" width="13.75" style="173" customWidth="1"/>
    <col min="10753" max="10753" width="5" style="173" customWidth="1"/>
    <col min="10754" max="10756" width="7.25" style="173" customWidth="1"/>
    <col min="10757" max="10757" width="9.375" style="173" customWidth="1"/>
    <col min="10758" max="10758" width="7.25" style="173" customWidth="1"/>
    <col min="10759" max="10763" width="9.375" style="173" customWidth="1"/>
    <col min="10764" max="10764" width="5" style="173" customWidth="1"/>
    <col min="10765" max="10765" width="7.25" style="173" customWidth="1"/>
    <col min="10766" max="10766" width="7.625" style="173" customWidth="1"/>
    <col min="10767" max="10767" width="9.375" style="173" customWidth="1"/>
    <col min="10768" max="10768" width="7.25" style="173" customWidth="1"/>
    <col min="10769" max="10769" width="9.375" style="173" customWidth="1"/>
    <col min="10770" max="10770" width="1.25" style="173" customWidth="1"/>
    <col min="10771" max="10775" width="10" style="173" customWidth="1"/>
    <col min="10776" max="11002" width="11" style="173"/>
    <col min="11003" max="11003" width="1.25" style="173" customWidth="1"/>
    <col min="11004" max="11004" width="5" style="173" customWidth="1"/>
    <col min="11005" max="11006" width="22.5" style="173" customWidth="1"/>
    <col min="11007" max="11008" width="13.75" style="173" customWidth="1"/>
    <col min="11009" max="11009" width="5" style="173" customWidth="1"/>
    <col min="11010" max="11012" width="7.25" style="173" customWidth="1"/>
    <col min="11013" max="11013" width="9.375" style="173" customWidth="1"/>
    <col min="11014" max="11014" width="7.25" style="173" customWidth="1"/>
    <col min="11015" max="11019" width="9.375" style="173" customWidth="1"/>
    <col min="11020" max="11020" width="5" style="173" customWidth="1"/>
    <col min="11021" max="11021" width="7.25" style="173" customWidth="1"/>
    <col min="11022" max="11022" width="7.625" style="173" customWidth="1"/>
    <col min="11023" max="11023" width="9.375" style="173" customWidth="1"/>
    <col min="11024" max="11024" width="7.25" style="173" customWidth="1"/>
    <col min="11025" max="11025" width="9.375" style="173" customWidth="1"/>
    <col min="11026" max="11026" width="1.25" style="173" customWidth="1"/>
    <col min="11027" max="11031" width="10" style="173" customWidth="1"/>
    <col min="11032" max="11258" width="11" style="173"/>
    <col min="11259" max="11259" width="1.25" style="173" customWidth="1"/>
    <col min="11260" max="11260" width="5" style="173" customWidth="1"/>
    <col min="11261" max="11262" width="22.5" style="173" customWidth="1"/>
    <col min="11263" max="11264" width="13.75" style="173" customWidth="1"/>
    <col min="11265" max="11265" width="5" style="173" customWidth="1"/>
    <col min="11266" max="11268" width="7.25" style="173" customWidth="1"/>
    <col min="11269" max="11269" width="9.375" style="173" customWidth="1"/>
    <col min="11270" max="11270" width="7.25" style="173" customWidth="1"/>
    <col min="11271" max="11275" width="9.375" style="173" customWidth="1"/>
    <col min="11276" max="11276" width="5" style="173" customWidth="1"/>
    <col min="11277" max="11277" width="7.25" style="173" customWidth="1"/>
    <col min="11278" max="11278" width="7.625" style="173" customWidth="1"/>
    <col min="11279" max="11279" width="9.375" style="173" customWidth="1"/>
    <col min="11280" max="11280" width="7.25" style="173" customWidth="1"/>
    <col min="11281" max="11281" width="9.375" style="173" customWidth="1"/>
    <col min="11282" max="11282" width="1.25" style="173" customWidth="1"/>
    <col min="11283" max="11287" width="10" style="173" customWidth="1"/>
    <col min="11288" max="11514" width="11" style="173"/>
    <col min="11515" max="11515" width="1.25" style="173" customWidth="1"/>
    <col min="11516" max="11516" width="5" style="173" customWidth="1"/>
    <col min="11517" max="11518" width="22.5" style="173" customWidth="1"/>
    <col min="11519" max="11520" width="13.75" style="173" customWidth="1"/>
    <col min="11521" max="11521" width="5" style="173" customWidth="1"/>
    <col min="11522" max="11524" width="7.25" style="173" customWidth="1"/>
    <col min="11525" max="11525" width="9.375" style="173" customWidth="1"/>
    <col min="11526" max="11526" width="7.25" style="173" customWidth="1"/>
    <col min="11527" max="11531" width="9.375" style="173" customWidth="1"/>
    <col min="11532" max="11532" width="5" style="173" customWidth="1"/>
    <col min="11533" max="11533" width="7.25" style="173" customWidth="1"/>
    <col min="11534" max="11534" width="7.625" style="173" customWidth="1"/>
    <col min="11535" max="11535" width="9.375" style="173" customWidth="1"/>
    <col min="11536" max="11536" width="7.25" style="173" customWidth="1"/>
    <col min="11537" max="11537" width="9.375" style="173" customWidth="1"/>
    <col min="11538" max="11538" width="1.25" style="173" customWidth="1"/>
    <col min="11539" max="11543" width="10" style="173" customWidth="1"/>
    <col min="11544" max="11770" width="11" style="173"/>
    <col min="11771" max="11771" width="1.25" style="173" customWidth="1"/>
    <col min="11772" max="11772" width="5" style="173" customWidth="1"/>
    <col min="11773" max="11774" width="22.5" style="173" customWidth="1"/>
    <col min="11775" max="11776" width="13.75" style="173" customWidth="1"/>
    <col min="11777" max="11777" width="5" style="173" customWidth="1"/>
    <col min="11778" max="11780" width="7.25" style="173" customWidth="1"/>
    <col min="11781" max="11781" width="9.375" style="173" customWidth="1"/>
    <col min="11782" max="11782" width="7.25" style="173" customWidth="1"/>
    <col min="11783" max="11787" width="9.375" style="173" customWidth="1"/>
    <col min="11788" max="11788" width="5" style="173" customWidth="1"/>
    <col min="11789" max="11789" width="7.25" style="173" customWidth="1"/>
    <col min="11790" max="11790" width="7.625" style="173" customWidth="1"/>
    <col min="11791" max="11791" width="9.375" style="173" customWidth="1"/>
    <col min="11792" max="11792" width="7.25" style="173" customWidth="1"/>
    <col min="11793" max="11793" width="9.375" style="173" customWidth="1"/>
    <col min="11794" max="11794" width="1.25" style="173" customWidth="1"/>
    <col min="11795" max="11799" width="10" style="173" customWidth="1"/>
    <col min="11800" max="12026" width="11" style="173"/>
    <col min="12027" max="12027" width="1.25" style="173" customWidth="1"/>
    <col min="12028" max="12028" width="5" style="173" customWidth="1"/>
    <col min="12029" max="12030" width="22.5" style="173" customWidth="1"/>
    <col min="12031" max="12032" width="13.75" style="173" customWidth="1"/>
    <col min="12033" max="12033" width="5" style="173" customWidth="1"/>
    <col min="12034" max="12036" width="7.25" style="173" customWidth="1"/>
    <col min="12037" max="12037" width="9.375" style="173" customWidth="1"/>
    <col min="12038" max="12038" width="7.25" style="173" customWidth="1"/>
    <col min="12039" max="12043" width="9.375" style="173" customWidth="1"/>
    <col min="12044" max="12044" width="5" style="173" customWidth="1"/>
    <col min="12045" max="12045" width="7.25" style="173" customWidth="1"/>
    <col min="12046" max="12046" width="7.625" style="173" customWidth="1"/>
    <col min="12047" max="12047" width="9.375" style="173" customWidth="1"/>
    <col min="12048" max="12048" width="7.25" style="173" customWidth="1"/>
    <col min="12049" max="12049" width="9.375" style="173" customWidth="1"/>
    <col min="12050" max="12050" width="1.25" style="173" customWidth="1"/>
    <col min="12051" max="12055" width="10" style="173" customWidth="1"/>
    <col min="12056" max="12282" width="11" style="173"/>
    <col min="12283" max="12283" width="1.25" style="173" customWidth="1"/>
    <col min="12284" max="12284" width="5" style="173" customWidth="1"/>
    <col min="12285" max="12286" width="22.5" style="173" customWidth="1"/>
    <col min="12287" max="12288" width="13.75" style="173" customWidth="1"/>
    <col min="12289" max="12289" width="5" style="173" customWidth="1"/>
    <col min="12290" max="12292" width="7.25" style="173" customWidth="1"/>
    <col min="12293" max="12293" width="9.375" style="173" customWidth="1"/>
    <col min="12294" max="12294" width="7.25" style="173" customWidth="1"/>
    <col min="12295" max="12299" width="9.375" style="173" customWidth="1"/>
    <col min="12300" max="12300" width="5" style="173" customWidth="1"/>
    <col min="12301" max="12301" width="7.25" style="173" customWidth="1"/>
    <col min="12302" max="12302" width="7.625" style="173" customWidth="1"/>
    <col min="12303" max="12303" width="9.375" style="173" customWidth="1"/>
    <col min="12304" max="12304" width="7.25" style="173" customWidth="1"/>
    <col min="12305" max="12305" width="9.375" style="173" customWidth="1"/>
    <col min="12306" max="12306" width="1.25" style="173" customWidth="1"/>
    <col min="12307" max="12311" width="10" style="173" customWidth="1"/>
    <col min="12312" max="12538" width="11" style="173"/>
    <col min="12539" max="12539" width="1.25" style="173" customWidth="1"/>
    <col min="12540" max="12540" width="5" style="173" customWidth="1"/>
    <col min="12541" max="12542" width="22.5" style="173" customWidth="1"/>
    <col min="12543" max="12544" width="13.75" style="173" customWidth="1"/>
    <col min="12545" max="12545" width="5" style="173" customWidth="1"/>
    <col min="12546" max="12548" width="7.25" style="173" customWidth="1"/>
    <col min="12549" max="12549" width="9.375" style="173" customWidth="1"/>
    <col min="12550" max="12550" width="7.25" style="173" customWidth="1"/>
    <col min="12551" max="12555" width="9.375" style="173" customWidth="1"/>
    <col min="12556" max="12556" width="5" style="173" customWidth="1"/>
    <col min="12557" max="12557" width="7.25" style="173" customWidth="1"/>
    <col min="12558" max="12558" width="7.625" style="173" customWidth="1"/>
    <col min="12559" max="12559" width="9.375" style="173" customWidth="1"/>
    <col min="12560" max="12560" width="7.25" style="173" customWidth="1"/>
    <col min="12561" max="12561" width="9.375" style="173" customWidth="1"/>
    <col min="12562" max="12562" width="1.25" style="173" customWidth="1"/>
    <col min="12563" max="12567" width="10" style="173" customWidth="1"/>
    <col min="12568" max="12794" width="11" style="173"/>
    <col min="12795" max="12795" width="1.25" style="173" customWidth="1"/>
    <col min="12796" max="12796" width="5" style="173" customWidth="1"/>
    <col min="12797" max="12798" width="22.5" style="173" customWidth="1"/>
    <col min="12799" max="12800" width="13.75" style="173" customWidth="1"/>
    <col min="12801" max="12801" width="5" style="173" customWidth="1"/>
    <col min="12802" max="12804" width="7.25" style="173" customWidth="1"/>
    <col min="12805" max="12805" width="9.375" style="173" customWidth="1"/>
    <col min="12806" max="12806" width="7.25" style="173" customWidth="1"/>
    <col min="12807" max="12811" width="9.375" style="173" customWidth="1"/>
    <col min="12812" max="12812" width="5" style="173" customWidth="1"/>
    <col min="12813" max="12813" width="7.25" style="173" customWidth="1"/>
    <col min="12814" max="12814" width="7.625" style="173" customWidth="1"/>
    <col min="12815" max="12815" width="9.375" style="173" customWidth="1"/>
    <col min="12816" max="12816" width="7.25" style="173" customWidth="1"/>
    <col min="12817" max="12817" width="9.375" style="173" customWidth="1"/>
    <col min="12818" max="12818" width="1.25" style="173" customWidth="1"/>
    <col min="12819" max="12823" width="10" style="173" customWidth="1"/>
    <col min="12824" max="13050" width="11" style="173"/>
    <col min="13051" max="13051" width="1.25" style="173" customWidth="1"/>
    <col min="13052" max="13052" width="5" style="173" customWidth="1"/>
    <col min="13053" max="13054" width="22.5" style="173" customWidth="1"/>
    <col min="13055" max="13056" width="13.75" style="173" customWidth="1"/>
    <col min="13057" max="13057" width="5" style="173" customWidth="1"/>
    <col min="13058" max="13060" width="7.25" style="173" customWidth="1"/>
    <col min="13061" max="13061" width="9.375" style="173" customWidth="1"/>
    <col min="13062" max="13062" width="7.25" style="173" customWidth="1"/>
    <col min="13063" max="13067" width="9.375" style="173" customWidth="1"/>
    <col min="13068" max="13068" width="5" style="173" customWidth="1"/>
    <col min="13069" max="13069" width="7.25" style="173" customWidth="1"/>
    <col min="13070" max="13070" width="7.625" style="173" customWidth="1"/>
    <col min="13071" max="13071" width="9.375" style="173" customWidth="1"/>
    <col min="13072" max="13072" width="7.25" style="173" customWidth="1"/>
    <col min="13073" max="13073" width="9.375" style="173" customWidth="1"/>
    <col min="13074" max="13074" width="1.25" style="173" customWidth="1"/>
    <col min="13075" max="13079" width="10" style="173" customWidth="1"/>
    <col min="13080" max="13306" width="11" style="173"/>
    <col min="13307" max="13307" width="1.25" style="173" customWidth="1"/>
    <col min="13308" max="13308" width="5" style="173" customWidth="1"/>
    <col min="13309" max="13310" width="22.5" style="173" customWidth="1"/>
    <col min="13311" max="13312" width="13.75" style="173" customWidth="1"/>
    <col min="13313" max="13313" width="5" style="173" customWidth="1"/>
    <col min="13314" max="13316" width="7.25" style="173" customWidth="1"/>
    <col min="13317" max="13317" width="9.375" style="173" customWidth="1"/>
    <col min="13318" max="13318" width="7.25" style="173" customWidth="1"/>
    <col min="13319" max="13323" width="9.375" style="173" customWidth="1"/>
    <col min="13324" max="13324" width="5" style="173" customWidth="1"/>
    <col min="13325" max="13325" width="7.25" style="173" customWidth="1"/>
    <col min="13326" max="13326" width="7.625" style="173" customWidth="1"/>
    <col min="13327" max="13327" width="9.375" style="173" customWidth="1"/>
    <col min="13328" max="13328" width="7.25" style="173" customWidth="1"/>
    <col min="13329" max="13329" width="9.375" style="173" customWidth="1"/>
    <col min="13330" max="13330" width="1.25" style="173" customWidth="1"/>
    <col min="13331" max="13335" width="10" style="173" customWidth="1"/>
    <col min="13336" max="13562" width="11" style="173"/>
    <col min="13563" max="13563" width="1.25" style="173" customWidth="1"/>
    <col min="13564" max="13564" width="5" style="173" customWidth="1"/>
    <col min="13565" max="13566" width="22.5" style="173" customWidth="1"/>
    <col min="13567" max="13568" width="13.75" style="173" customWidth="1"/>
    <col min="13569" max="13569" width="5" style="173" customWidth="1"/>
    <col min="13570" max="13572" width="7.25" style="173" customWidth="1"/>
    <col min="13573" max="13573" width="9.375" style="173" customWidth="1"/>
    <col min="13574" max="13574" width="7.25" style="173" customWidth="1"/>
    <col min="13575" max="13579" width="9.375" style="173" customWidth="1"/>
    <col min="13580" max="13580" width="5" style="173" customWidth="1"/>
    <col min="13581" max="13581" width="7.25" style="173" customWidth="1"/>
    <col min="13582" max="13582" width="7.625" style="173" customWidth="1"/>
    <col min="13583" max="13583" width="9.375" style="173" customWidth="1"/>
    <col min="13584" max="13584" width="7.25" style="173" customWidth="1"/>
    <col min="13585" max="13585" width="9.375" style="173" customWidth="1"/>
    <col min="13586" max="13586" width="1.25" style="173" customWidth="1"/>
    <col min="13587" max="13591" width="10" style="173" customWidth="1"/>
    <col min="13592" max="13818" width="11" style="173"/>
    <col min="13819" max="13819" width="1.25" style="173" customWidth="1"/>
    <col min="13820" max="13820" width="5" style="173" customWidth="1"/>
    <col min="13821" max="13822" width="22.5" style="173" customWidth="1"/>
    <col min="13823" max="13824" width="13.75" style="173" customWidth="1"/>
    <col min="13825" max="13825" width="5" style="173" customWidth="1"/>
    <col min="13826" max="13828" width="7.25" style="173" customWidth="1"/>
    <col min="13829" max="13829" width="9.375" style="173" customWidth="1"/>
    <col min="13830" max="13830" width="7.25" style="173" customWidth="1"/>
    <col min="13831" max="13835" width="9.375" style="173" customWidth="1"/>
    <col min="13836" max="13836" width="5" style="173" customWidth="1"/>
    <col min="13837" max="13837" width="7.25" style="173" customWidth="1"/>
    <col min="13838" max="13838" width="7.625" style="173" customWidth="1"/>
    <col min="13839" max="13839" width="9.375" style="173" customWidth="1"/>
    <col min="13840" max="13840" width="7.25" style="173" customWidth="1"/>
    <col min="13841" max="13841" width="9.375" style="173" customWidth="1"/>
    <col min="13842" max="13842" width="1.25" style="173" customWidth="1"/>
    <col min="13843" max="13847" width="10" style="173" customWidth="1"/>
    <col min="13848" max="14074" width="11" style="173"/>
    <col min="14075" max="14075" width="1.25" style="173" customWidth="1"/>
    <col min="14076" max="14076" width="5" style="173" customWidth="1"/>
    <col min="14077" max="14078" width="22.5" style="173" customWidth="1"/>
    <col min="14079" max="14080" width="13.75" style="173" customWidth="1"/>
    <col min="14081" max="14081" width="5" style="173" customWidth="1"/>
    <col min="14082" max="14084" width="7.25" style="173" customWidth="1"/>
    <col min="14085" max="14085" width="9.375" style="173" customWidth="1"/>
    <col min="14086" max="14086" width="7.25" style="173" customWidth="1"/>
    <col min="14087" max="14091" width="9.375" style="173" customWidth="1"/>
    <col min="14092" max="14092" width="5" style="173" customWidth="1"/>
    <col min="14093" max="14093" width="7.25" style="173" customWidth="1"/>
    <col min="14094" max="14094" width="7.625" style="173" customWidth="1"/>
    <col min="14095" max="14095" width="9.375" style="173" customWidth="1"/>
    <col min="14096" max="14096" width="7.25" style="173" customWidth="1"/>
    <col min="14097" max="14097" width="9.375" style="173" customWidth="1"/>
    <col min="14098" max="14098" width="1.25" style="173" customWidth="1"/>
    <col min="14099" max="14103" width="10" style="173" customWidth="1"/>
    <col min="14104" max="14330" width="11" style="173"/>
    <col min="14331" max="14331" width="1.25" style="173" customWidth="1"/>
    <col min="14332" max="14332" width="5" style="173" customWidth="1"/>
    <col min="14333" max="14334" width="22.5" style="173" customWidth="1"/>
    <col min="14335" max="14336" width="13.75" style="173" customWidth="1"/>
    <col min="14337" max="14337" width="5" style="173" customWidth="1"/>
    <col min="14338" max="14340" width="7.25" style="173" customWidth="1"/>
    <col min="14341" max="14341" width="9.375" style="173" customWidth="1"/>
    <col min="14342" max="14342" width="7.25" style="173" customWidth="1"/>
    <col min="14343" max="14347" width="9.375" style="173" customWidth="1"/>
    <col min="14348" max="14348" width="5" style="173" customWidth="1"/>
    <col min="14349" max="14349" width="7.25" style="173" customWidth="1"/>
    <col min="14350" max="14350" width="7.625" style="173" customWidth="1"/>
    <col min="14351" max="14351" width="9.375" style="173" customWidth="1"/>
    <col min="14352" max="14352" width="7.25" style="173" customWidth="1"/>
    <col min="14353" max="14353" width="9.375" style="173" customWidth="1"/>
    <col min="14354" max="14354" width="1.25" style="173" customWidth="1"/>
    <col min="14355" max="14359" width="10" style="173" customWidth="1"/>
    <col min="14360" max="14586" width="11" style="173"/>
    <col min="14587" max="14587" width="1.25" style="173" customWidth="1"/>
    <col min="14588" max="14588" width="5" style="173" customWidth="1"/>
    <col min="14589" max="14590" width="22.5" style="173" customWidth="1"/>
    <col min="14591" max="14592" width="13.75" style="173" customWidth="1"/>
    <col min="14593" max="14593" width="5" style="173" customWidth="1"/>
    <col min="14594" max="14596" width="7.25" style="173" customWidth="1"/>
    <col min="14597" max="14597" width="9.375" style="173" customWidth="1"/>
    <col min="14598" max="14598" width="7.25" style="173" customWidth="1"/>
    <col min="14599" max="14603" width="9.375" style="173" customWidth="1"/>
    <col min="14604" max="14604" width="5" style="173" customWidth="1"/>
    <col min="14605" max="14605" width="7.25" style="173" customWidth="1"/>
    <col min="14606" max="14606" width="7.625" style="173" customWidth="1"/>
    <col min="14607" max="14607" width="9.375" style="173" customWidth="1"/>
    <col min="14608" max="14608" width="7.25" style="173" customWidth="1"/>
    <col min="14609" max="14609" width="9.375" style="173" customWidth="1"/>
    <col min="14610" max="14610" width="1.25" style="173" customWidth="1"/>
    <col min="14611" max="14615" width="10" style="173" customWidth="1"/>
    <col min="14616" max="14842" width="11" style="173"/>
    <col min="14843" max="14843" width="1.25" style="173" customWidth="1"/>
    <col min="14844" max="14844" width="5" style="173" customWidth="1"/>
    <col min="14845" max="14846" width="22.5" style="173" customWidth="1"/>
    <col min="14847" max="14848" width="13.75" style="173" customWidth="1"/>
    <col min="14849" max="14849" width="5" style="173" customWidth="1"/>
    <col min="14850" max="14852" width="7.25" style="173" customWidth="1"/>
    <col min="14853" max="14853" width="9.375" style="173" customWidth="1"/>
    <col min="14854" max="14854" width="7.25" style="173" customWidth="1"/>
    <col min="14855" max="14859" width="9.375" style="173" customWidth="1"/>
    <col min="14860" max="14860" width="5" style="173" customWidth="1"/>
    <col min="14861" max="14861" width="7.25" style="173" customWidth="1"/>
    <col min="14862" max="14862" width="7.625" style="173" customWidth="1"/>
    <col min="14863" max="14863" width="9.375" style="173" customWidth="1"/>
    <col min="14864" max="14864" width="7.25" style="173" customWidth="1"/>
    <col min="14865" max="14865" width="9.375" style="173" customWidth="1"/>
    <col min="14866" max="14866" width="1.25" style="173" customWidth="1"/>
    <col min="14867" max="14871" width="10" style="173" customWidth="1"/>
    <col min="14872" max="15098" width="11" style="173"/>
    <col min="15099" max="15099" width="1.25" style="173" customWidth="1"/>
    <col min="15100" max="15100" width="5" style="173" customWidth="1"/>
    <col min="15101" max="15102" width="22.5" style="173" customWidth="1"/>
    <col min="15103" max="15104" width="13.75" style="173" customWidth="1"/>
    <col min="15105" max="15105" width="5" style="173" customWidth="1"/>
    <col min="15106" max="15108" width="7.25" style="173" customWidth="1"/>
    <col min="15109" max="15109" width="9.375" style="173" customWidth="1"/>
    <col min="15110" max="15110" width="7.25" style="173" customWidth="1"/>
    <col min="15111" max="15115" width="9.375" style="173" customWidth="1"/>
    <col min="15116" max="15116" width="5" style="173" customWidth="1"/>
    <col min="15117" max="15117" width="7.25" style="173" customWidth="1"/>
    <col min="15118" max="15118" width="7.625" style="173" customWidth="1"/>
    <col min="15119" max="15119" width="9.375" style="173" customWidth="1"/>
    <col min="15120" max="15120" width="7.25" style="173" customWidth="1"/>
    <col min="15121" max="15121" width="9.375" style="173" customWidth="1"/>
    <col min="15122" max="15122" width="1.25" style="173" customWidth="1"/>
    <col min="15123" max="15127" width="10" style="173" customWidth="1"/>
    <col min="15128" max="15354" width="11" style="173"/>
    <col min="15355" max="15355" width="1.25" style="173" customWidth="1"/>
    <col min="15356" max="15356" width="5" style="173" customWidth="1"/>
    <col min="15357" max="15358" width="22.5" style="173" customWidth="1"/>
    <col min="15359" max="15360" width="13.75" style="173" customWidth="1"/>
    <col min="15361" max="15361" width="5" style="173" customWidth="1"/>
    <col min="15362" max="15364" width="7.25" style="173" customWidth="1"/>
    <col min="15365" max="15365" width="9.375" style="173" customWidth="1"/>
    <col min="15366" max="15366" width="7.25" style="173" customWidth="1"/>
    <col min="15367" max="15371" width="9.375" style="173" customWidth="1"/>
    <col min="15372" max="15372" width="5" style="173" customWidth="1"/>
    <col min="15373" max="15373" width="7.25" style="173" customWidth="1"/>
    <col min="15374" max="15374" width="7.625" style="173" customWidth="1"/>
    <col min="15375" max="15375" width="9.375" style="173" customWidth="1"/>
    <col min="15376" max="15376" width="7.25" style="173" customWidth="1"/>
    <col min="15377" max="15377" width="9.375" style="173" customWidth="1"/>
    <col min="15378" max="15378" width="1.25" style="173" customWidth="1"/>
    <col min="15379" max="15383" width="10" style="173" customWidth="1"/>
    <col min="15384" max="15610" width="11" style="173"/>
    <col min="15611" max="15611" width="1.25" style="173" customWidth="1"/>
    <col min="15612" max="15612" width="5" style="173" customWidth="1"/>
    <col min="15613" max="15614" width="22.5" style="173" customWidth="1"/>
    <col min="15615" max="15616" width="13.75" style="173" customWidth="1"/>
    <col min="15617" max="15617" width="5" style="173" customWidth="1"/>
    <col min="15618" max="15620" width="7.25" style="173" customWidth="1"/>
    <col min="15621" max="15621" width="9.375" style="173" customWidth="1"/>
    <col min="15622" max="15622" width="7.25" style="173" customWidth="1"/>
    <col min="15623" max="15627" width="9.375" style="173" customWidth="1"/>
    <col min="15628" max="15628" width="5" style="173" customWidth="1"/>
    <col min="15629" max="15629" width="7.25" style="173" customWidth="1"/>
    <col min="15630" max="15630" width="7.625" style="173" customWidth="1"/>
    <col min="15631" max="15631" width="9.375" style="173" customWidth="1"/>
    <col min="15632" max="15632" width="7.25" style="173" customWidth="1"/>
    <col min="15633" max="15633" width="9.375" style="173" customWidth="1"/>
    <col min="15634" max="15634" width="1.25" style="173" customWidth="1"/>
    <col min="15635" max="15639" width="10" style="173" customWidth="1"/>
    <col min="15640" max="15866" width="11" style="173"/>
    <col min="15867" max="15867" width="1.25" style="173" customWidth="1"/>
    <col min="15868" max="15868" width="5" style="173" customWidth="1"/>
    <col min="15869" max="15870" width="22.5" style="173" customWidth="1"/>
    <col min="15871" max="15872" width="13.75" style="173" customWidth="1"/>
    <col min="15873" max="15873" width="5" style="173" customWidth="1"/>
    <col min="15874" max="15876" width="7.25" style="173" customWidth="1"/>
    <col min="15877" max="15877" width="9.375" style="173" customWidth="1"/>
    <col min="15878" max="15878" width="7.25" style="173" customWidth="1"/>
    <col min="15879" max="15883" width="9.375" style="173" customWidth="1"/>
    <col min="15884" max="15884" width="5" style="173" customWidth="1"/>
    <col min="15885" max="15885" width="7.25" style="173" customWidth="1"/>
    <col min="15886" max="15886" width="7.625" style="173" customWidth="1"/>
    <col min="15887" max="15887" width="9.375" style="173" customWidth="1"/>
    <col min="15888" max="15888" width="7.25" style="173" customWidth="1"/>
    <col min="15889" max="15889" width="9.375" style="173" customWidth="1"/>
    <col min="15890" max="15890" width="1.25" style="173" customWidth="1"/>
    <col min="15891" max="15895" width="10" style="173" customWidth="1"/>
    <col min="15896" max="16122" width="11" style="173"/>
    <col min="16123" max="16123" width="1.25" style="173" customWidth="1"/>
    <col min="16124" max="16124" width="5" style="173" customWidth="1"/>
    <col min="16125" max="16126" width="22.5" style="173" customWidth="1"/>
    <col min="16127" max="16128" width="13.75" style="173" customWidth="1"/>
    <col min="16129" max="16129" width="5" style="173" customWidth="1"/>
    <col min="16130" max="16132" width="7.25" style="173" customWidth="1"/>
    <col min="16133" max="16133" width="9.375" style="173" customWidth="1"/>
    <col min="16134" max="16134" width="7.25" style="173" customWidth="1"/>
    <col min="16135" max="16139" width="9.375" style="173" customWidth="1"/>
    <col min="16140" max="16140" width="5" style="173" customWidth="1"/>
    <col min="16141" max="16141" width="7.25" style="173" customWidth="1"/>
    <col min="16142" max="16142" width="7.625" style="173" customWidth="1"/>
    <col min="16143" max="16143" width="9.375" style="173" customWidth="1"/>
    <col min="16144" max="16144" width="7.25" style="173" customWidth="1"/>
    <col min="16145" max="16145" width="9.375" style="173" customWidth="1"/>
    <col min="16146" max="16146" width="1.25" style="173" customWidth="1"/>
    <col min="16147" max="16151" width="10" style="173" customWidth="1"/>
    <col min="16152" max="16384" width="11" style="173"/>
  </cols>
  <sheetData>
    <row r="1" spans="1:38" s="140" customFormat="1" ht="7.5" customHeight="1" thickBot="1">
      <c r="A1" s="140">
        <v>2</v>
      </c>
      <c r="B1" s="140">
        <v>5</v>
      </c>
      <c r="C1" s="140">
        <v>12</v>
      </c>
      <c r="D1" s="140">
        <v>25</v>
      </c>
      <c r="E1" s="140">
        <v>15</v>
      </c>
      <c r="F1" s="140">
        <v>15</v>
      </c>
      <c r="G1" s="140">
        <v>5</v>
      </c>
      <c r="H1" s="140">
        <v>7.5</v>
      </c>
      <c r="I1" s="140">
        <v>7.5</v>
      </c>
      <c r="J1" s="140">
        <v>7.5</v>
      </c>
      <c r="K1" s="140">
        <v>10</v>
      </c>
      <c r="L1" s="140">
        <v>7.5</v>
      </c>
      <c r="M1" s="140">
        <v>10</v>
      </c>
      <c r="O1" s="140">
        <v>10</v>
      </c>
      <c r="P1" s="140">
        <v>10</v>
      </c>
      <c r="Q1" s="140">
        <v>10</v>
      </c>
      <c r="R1" s="141">
        <v>5</v>
      </c>
      <c r="S1" s="141">
        <v>7.5</v>
      </c>
      <c r="T1" s="141">
        <v>5</v>
      </c>
      <c r="U1" s="141">
        <v>10</v>
      </c>
      <c r="V1" s="140">
        <v>7.5</v>
      </c>
      <c r="W1" s="140">
        <v>10</v>
      </c>
      <c r="X1" s="140">
        <v>2</v>
      </c>
    </row>
    <row r="2" spans="1:38" s="142" customFormat="1" ht="26.25" customHeight="1">
      <c r="B2" s="143" t="s">
        <v>0</v>
      </c>
      <c r="C2" s="143"/>
      <c r="D2" s="144"/>
      <c r="E2" s="144"/>
      <c r="F2" s="143" t="s">
        <v>75</v>
      </c>
      <c r="G2" s="144"/>
      <c r="H2" s="145"/>
      <c r="I2" s="144"/>
      <c r="J2" s="144"/>
      <c r="K2" s="144"/>
      <c r="L2" s="144"/>
      <c r="M2" s="144"/>
      <c r="N2" s="144"/>
      <c r="O2" s="144"/>
      <c r="P2" s="144"/>
      <c r="Q2" s="146" t="s">
        <v>76</v>
      </c>
      <c r="R2" s="147"/>
      <c r="S2" s="148"/>
      <c r="U2" s="149" t="s">
        <v>3</v>
      </c>
      <c r="V2" s="144"/>
      <c r="W2" s="150"/>
    </row>
    <row r="3" spans="1:38" s="142" customFormat="1" ht="18">
      <c r="B3" s="151" t="s">
        <v>4</v>
      </c>
      <c r="C3" s="151"/>
      <c r="D3" s="152"/>
      <c r="E3" s="152"/>
      <c r="F3" s="153" t="s">
        <v>77</v>
      </c>
      <c r="G3" s="152"/>
      <c r="I3" s="154"/>
      <c r="J3" s="154"/>
      <c r="K3" s="154"/>
      <c r="L3" s="154"/>
      <c r="M3" s="154"/>
      <c r="N3" s="154"/>
      <c r="O3" s="154"/>
      <c r="P3" s="154"/>
      <c r="Q3" s="155" t="s">
        <v>78</v>
      </c>
      <c r="R3" s="149"/>
      <c r="S3" s="154"/>
      <c r="T3" s="154"/>
      <c r="U3" s="154"/>
      <c r="V3" s="154"/>
      <c r="W3" s="156"/>
    </row>
    <row r="4" spans="1:38" s="142" customFormat="1" ht="15" thickBot="1">
      <c r="B4" s="966"/>
      <c r="C4" s="967"/>
      <c r="D4" s="157"/>
      <c r="E4" s="157"/>
      <c r="F4" s="158"/>
      <c r="G4" s="157"/>
      <c r="I4" s="159"/>
      <c r="J4" s="159"/>
      <c r="K4" s="159"/>
      <c r="L4" s="159"/>
      <c r="M4" s="159"/>
      <c r="N4" s="159"/>
      <c r="O4" s="159"/>
      <c r="P4" s="159"/>
      <c r="R4" s="159"/>
      <c r="S4" s="159"/>
      <c r="T4" s="159"/>
      <c r="U4" s="159"/>
      <c r="V4" s="159"/>
      <c r="W4" s="160"/>
    </row>
    <row r="5" spans="1:38" s="142" customFormat="1" ht="16.5" customHeight="1">
      <c r="B5" s="161" t="s">
        <v>79</v>
      </c>
      <c r="C5" s="161"/>
      <c r="D5" s="968" t="s">
        <v>191</v>
      </c>
      <c r="E5" s="969"/>
      <c r="F5" s="161" t="s">
        <v>8</v>
      </c>
      <c r="G5" s="162"/>
      <c r="H5" s="162"/>
      <c r="I5" s="970" t="s">
        <v>191</v>
      </c>
      <c r="J5" s="970"/>
      <c r="K5" s="970"/>
      <c r="L5" s="970"/>
      <c r="M5" s="970"/>
      <c r="N5" s="970"/>
      <c r="O5" s="970"/>
      <c r="P5" s="163" t="s">
        <v>9</v>
      </c>
      <c r="Q5" s="164"/>
      <c r="R5" s="417" t="s">
        <v>191</v>
      </c>
      <c r="S5" s="417"/>
      <c r="T5" s="417"/>
      <c r="U5" s="417"/>
      <c r="V5" s="417"/>
      <c r="W5" s="418"/>
    </row>
    <row r="6" spans="1:38" s="142" customFormat="1" ht="17.100000000000001" customHeight="1">
      <c r="B6" s="165" t="s">
        <v>10</v>
      </c>
      <c r="C6" s="165"/>
      <c r="D6" s="971" t="s">
        <v>191</v>
      </c>
      <c r="E6" s="962"/>
      <c r="F6" s="166" t="s">
        <v>11</v>
      </c>
      <c r="G6" s="167"/>
      <c r="H6" s="167"/>
      <c r="I6" s="972" t="s">
        <v>191</v>
      </c>
      <c r="J6" s="972"/>
      <c r="K6" s="972"/>
      <c r="L6" s="972"/>
      <c r="M6" s="972"/>
      <c r="N6" s="972"/>
      <c r="O6" s="972"/>
      <c r="P6" s="167" t="s">
        <v>12</v>
      </c>
      <c r="Q6" s="168"/>
      <c r="R6" s="417" t="s">
        <v>191</v>
      </c>
      <c r="S6" s="417"/>
      <c r="T6" s="417"/>
      <c r="U6" s="417"/>
      <c r="V6" s="417"/>
      <c r="W6" s="419"/>
    </row>
    <row r="7" spans="1:38" s="142" customFormat="1" ht="17.100000000000001" customHeight="1">
      <c r="B7" s="165" t="s">
        <v>13</v>
      </c>
      <c r="C7" s="165"/>
      <c r="D7" s="961" t="s">
        <v>191</v>
      </c>
      <c r="E7" s="962"/>
      <c r="F7" s="166" t="s">
        <v>14</v>
      </c>
      <c r="G7" s="167"/>
      <c r="H7" s="167"/>
      <c r="I7" s="961" t="s">
        <v>191</v>
      </c>
      <c r="J7" s="961"/>
      <c r="K7" s="961"/>
      <c r="L7" s="961"/>
      <c r="M7" s="961"/>
      <c r="N7" s="961"/>
      <c r="O7" s="961"/>
      <c r="P7" s="167" t="s">
        <v>80</v>
      </c>
      <c r="Q7" s="168"/>
      <c r="R7" s="417" t="str">
        <f>Zusammenfassung!M8</f>
        <v>tbd</v>
      </c>
      <c r="S7" s="417"/>
      <c r="T7" s="417"/>
      <c r="U7" s="417"/>
      <c r="V7" s="417"/>
      <c r="W7" s="419"/>
    </row>
    <row r="8" spans="1:38" s="142" customFormat="1" ht="17.100000000000001" customHeight="1" thickBot="1">
      <c r="B8" s="169" t="s">
        <v>16</v>
      </c>
      <c r="C8" s="169"/>
      <c r="D8" s="963" t="s">
        <v>191</v>
      </c>
      <c r="E8" s="964"/>
      <c r="F8" s="170" t="s">
        <v>17</v>
      </c>
      <c r="G8" s="171"/>
      <c r="H8" s="171"/>
      <c r="I8" s="965">
        <f>Zusammenfassung!I9</f>
        <v>0</v>
      </c>
      <c r="J8" s="965"/>
      <c r="K8" s="965"/>
      <c r="L8" s="965"/>
      <c r="M8" s="965"/>
      <c r="N8" s="965"/>
      <c r="O8" s="965"/>
      <c r="P8" s="171" t="s">
        <v>18</v>
      </c>
      <c r="Q8" s="172"/>
      <c r="R8" s="420" t="s">
        <v>191</v>
      </c>
      <c r="S8" s="420"/>
      <c r="T8" s="420"/>
      <c r="U8" s="420"/>
      <c r="V8" s="420"/>
      <c r="W8" s="421"/>
      <c r="AI8" s="142">
        <f>(1+AI10)^4</f>
        <v>1.1038128906249998</v>
      </c>
      <c r="AL8" s="142">
        <f>(1+AL10)^4</f>
        <v>1.1564184861609996</v>
      </c>
    </row>
    <row r="9" spans="1:38" s="142" customFormat="1" ht="12" customHeight="1" thickBot="1">
      <c r="A9" s="173"/>
      <c r="B9" s="173"/>
      <c r="C9" s="173"/>
      <c r="D9" s="174"/>
      <c r="E9" s="174"/>
      <c r="F9" s="175"/>
      <c r="G9" s="175"/>
      <c r="H9" s="175"/>
      <c r="I9" s="175"/>
      <c r="J9" s="175"/>
      <c r="K9" s="175"/>
      <c r="L9" s="175"/>
      <c r="M9" s="176"/>
      <c r="N9" s="176"/>
      <c r="O9" s="177"/>
      <c r="P9" s="177"/>
      <c r="Q9" s="177"/>
      <c r="R9" s="177"/>
      <c r="S9" s="177"/>
      <c r="T9" s="177"/>
      <c r="U9" s="177"/>
      <c r="V9" s="177"/>
    </row>
    <row r="10" spans="1:38" s="178" customFormat="1" ht="15" customHeight="1" thickBot="1">
      <c r="B10" s="179"/>
      <c r="C10" s="180"/>
      <c r="D10" s="180" t="s">
        <v>81</v>
      </c>
      <c r="E10" s="181"/>
      <c r="F10" s="182"/>
      <c r="G10" s="183"/>
      <c r="H10" s="183"/>
      <c r="I10" s="183"/>
      <c r="J10" s="183"/>
      <c r="K10" s="184" t="s">
        <v>82</v>
      </c>
      <c r="L10" s="185"/>
      <c r="M10" s="186"/>
      <c r="N10" s="186"/>
      <c r="O10" s="185"/>
      <c r="P10" s="185"/>
      <c r="Q10" s="185"/>
      <c r="R10" s="187"/>
      <c r="S10" s="184" t="s">
        <v>83</v>
      </c>
      <c r="T10" s="184"/>
      <c r="U10" s="188"/>
      <c r="V10" s="188"/>
      <c r="W10" s="189"/>
      <c r="X10" s="190"/>
      <c r="Y10" s="191"/>
      <c r="Z10" s="186" t="s">
        <v>84</v>
      </c>
      <c r="AA10" s="186"/>
      <c r="AB10" s="183"/>
      <c r="AC10" s="192"/>
      <c r="AH10" s="178" t="s">
        <v>321</v>
      </c>
      <c r="AI10" s="902">
        <v>2.5000000000000001E-2</v>
      </c>
      <c r="AK10" s="178" t="s">
        <v>428</v>
      </c>
      <c r="AL10" s="902">
        <v>3.6999999999999998E-2</v>
      </c>
    </row>
    <row r="11" spans="1:38" s="193" customFormat="1" ht="160.5" customHeight="1" thickBot="1">
      <c r="B11" s="366" t="s">
        <v>144</v>
      </c>
      <c r="C11" s="367" t="s">
        <v>145</v>
      </c>
      <c r="D11" s="368" t="s">
        <v>146</v>
      </c>
      <c r="E11" s="369" t="s">
        <v>147</v>
      </c>
      <c r="F11" s="370" t="s">
        <v>148</v>
      </c>
      <c r="G11" s="371" t="s">
        <v>149</v>
      </c>
      <c r="H11" s="372" t="s">
        <v>150</v>
      </c>
      <c r="I11" s="369" t="s">
        <v>151</v>
      </c>
      <c r="J11" s="373" t="s">
        <v>152</v>
      </c>
      <c r="K11" s="368" t="s">
        <v>171</v>
      </c>
      <c r="L11" s="368" t="s">
        <v>172</v>
      </c>
      <c r="M11" s="374" t="s">
        <v>153</v>
      </c>
      <c r="N11" s="374" t="s">
        <v>170</v>
      </c>
      <c r="O11" s="374" t="s">
        <v>154</v>
      </c>
      <c r="P11" s="374" t="s">
        <v>193</v>
      </c>
      <c r="Q11" s="375" t="s">
        <v>155</v>
      </c>
      <c r="R11" s="376" t="s">
        <v>156</v>
      </c>
      <c r="S11" s="368" t="s">
        <v>157</v>
      </c>
      <c r="T11" s="377" t="s">
        <v>158</v>
      </c>
      <c r="U11" s="378" t="s">
        <v>159</v>
      </c>
      <c r="V11" s="376" t="s">
        <v>160</v>
      </c>
      <c r="W11" s="379" t="s">
        <v>161</v>
      </c>
      <c r="Y11" s="370" t="s">
        <v>162</v>
      </c>
      <c r="Z11" s="380" t="s">
        <v>163</v>
      </c>
      <c r="AA11" s="380" t="s">
        <v>164</v>
      </c>
      <c r="AB11" s="368" t="s">
        <v>165</v>
      </c>
      <c r="AC11" s="381" t="s">
        <v>166</v>
      </c>
    </row>
    <row r="12" spans="1:38" s="198" customFormat="1" ht="26.1" customHeight="1">
      <c r="A12" s="194"/>
      <c r="B12" s="195"/>
      <c r="C12" s="196"/>
      <c r="D12" s="197"/>
      <c r="E12" s="196"/>
      <c r="F12" s="385"/>
      <c r="G12" s="386"/>
      <c r="H12" s="387"/>
      <c r="I12" s="387"/>
      <c r="J12" s="388"/>
      <c r="K12" s="388"/>
      <c r="L12" s="389"/>
      <c r="M12" s="387"/>
      <c r="N12" s="390"/>
      <c r="O12" s="391">
        <f>IF(I12&gt;0, ((J12*K12*(1+L12) + M12)*H12/I12/3600)+N12, 0)</f>
        <v>0</v>
      </c>
      <c r="P12" s="423"/>
      <c r="Q12" s="410">
        <f>IF(I12&gt;0,((J12*K12*(1+L12) + M12+ P12)*H12/I12/3600)+N12, 0)</f>
        <v>0</v>
      </c>
      <c r="R12" s="393"/>
      <c r="S12" s="394"/>
      <c r="T12" s="395"/>
      <c r="U12" s="392">
        <f>Q12*S12*T12</f>
        <v>0</v>
      </c>
      <c r="V12" s="396"/>
      <c r="W12" s="392">
        <f>U12*(1/(1-V12)-1)</f>
        <v>0</v>
      </c>
      <c r="Y12" s="382">
        <f>IF(I12&gt;0, J12*K12*(L12+1)*H12/I12/3600*S12*T12, 0)</f>
        <v>0</v>
      </c>
      <c r="Z12" s="383">
        <f t="shared" ref="Z12" si="0">IF(I12&gt;0, M12*H12/I12/3600*S12*T12, 0)</f>
        <v>0</v>
      </c>
      <c r="AA12" s="383" t="str">
        <f t="shared" ref="AA12" si="1">IF(I12&gt;0,N12*S12*T12,"")</f>
        <v/>
      </c>
      <c r="AB12" s="383">
        <f t="shared" ref="AB12" si="2">O12*S12*T12</f>
        <v>0</v>
      </c>
      <c r="AC12" s="384">
        <f>IF(I12&gt;0, P12*H12/I12/3600*S12*T12, 0)</f>
        <v>0</v>
      </c>
    </row>
    <row r="13" spans="1:38" s="198" customFormat="1" ht="26.1" customHeight="1">
      <c r="A13" s="194"/>
      <c r="B13" s="397"/>
      <c r="C13" s="703"/>
      <c r="D13" s="399" t="s">
        <v>326</v>
      </c>
      <c r="E13" s="703">
        <v>9</v>
      </c>
      <c r="F13" s="199" t="s">
        <v>321</v>
      </c>
      <c r="G13" s="202" t="s">
        <v>49</v>
      </c>
      <c r="H13" s="704">
        <v>101.23456790123456</v>
      </c>
      <c r="I13" s="200">
        <v>1</v>
      </c>
      <c r="J13" s="203">
        <v>0.56666666666666665</v>
      </c>
      <c r="K13" s="203">
        <v>36.564999999999998</v>
      </c>
      <c r="L13" s="409"/>
      <c r="M13" s="204">
        <v>41.120135999999995</v>
      </c>
      <c r="N13" s="204"/>
      <c r="O13" s="205">
        <f t="shared" ref="O13:O42" si="3">IF(I13&gt;0, ((J13*K13*(1+L13) + M13)*H13/I13/3600)+N13, 0)</f>
        <v>1.7389934220393228</v>
      </c>
      <c r="P13" s="204">
        <v>20.560067999999998</v>
      </c>
      <c r="Q13" s="410">
        <f t="shared" ref="Q13:Q42" si="4">IF(I13&gt;0,((J13*K13*(1+L13) + M13+ P13)*H13/I13/3600)+N13, 0)</f>
        <v>2.3171571998171006</v>
      </c>
      <c r="R13" s="207" t="s">
        <v>306</v>
      </c>
      <c r="S13" s="208">
        <v>1.29</v>
      </c>
      <c r="T13" s="209">
        <v>1</v>
      </c>
      <c r="U13" s="206">
        <f t="shared" ref="U13:U42" si="5">Q13*S13*T13</f>
        <v>2.9891327877640599</v>
      </c>
      <c r="V13" s="210">
        <v>0.02</v>
      </c>
      <c r="W13" s="206">
        <f t="shared" ref="W13:W42" si="6">U13*(1/(1-V13)-1)</f>
        <v>6.1002709954368635E-2</v>
      </c>
      <c r="Y13" s="382"/>
      <c r="Z13" s="383"/>
      <c r="AA13" s="383"/>
      <c r="AB13" s="383"/>
      <c r="AC13" s="384"/>
      <c r="AE13" s="901">
        <f>H13*J13*K13/3600</f>
        <v>0.58266586648376761</v>
      </c>
      <c r="AG13" s="198">
        <f>IF(F13="DE",1,2)</f>
        <v>1</v>
      </c>
      <c r="AI13" s="901">
        <f>IF(AG13=1,AE13*$AI$8-AE13,AE13*$AL$8-AE13)</f>
        <v>6.0488227868200073E-2</v>
      </c>
    </row>
    <row r="14" spans="1:38" s="198" customFormat="1" ht="26.1" customHeight="1">
      <c r="A14" s="194"/>
      <c r="B14" s="397"/>
      <c r="C14" s="703"/>
      <c r="D14" s="399" t="s">
        <v>327</v>
      </c>
      <c r="E14" s="703">
        <v>10</v>
      </c>
      <c r="F14" s="199" t="s">
        <v>321</v>
      </c>
      <c r="G14" s="202" t="s">
        <v>49</v>
      </c>
      <c r="H14" s="704">
        <v>45.679012345679013</v>
      </c>
      <c r="I14" s="200">
        <v>1</v>
      </c>
      <c r="J14" s="203">
        <v>0.56666666666666665</v>
      </c>
      <c r="K14" s="203">
        <v>36.564999999999998</v>
      </c>
      <c r="L14" s="409"/>
      <c r="M14" s="204">
        <v>51.847553999999995</v>
      </c>
      <c r="N14" s="204"/>
      <c r="O14" s="205">
        <f t="shared" si="3"/>
        <v>0.92078383561957011</v>
      </c>
      <c r="P14" s="204">
        <v>25.923776999999998</v>
      </c>
      <c r="Q14" s="410">
        <f t="shared" si="4"/>
        <v>1.2497206494055784</v>
      </c>
      <c r="R14" s="207" t="s">
        <v>306</v>
      </c>
      <c r="S14" s="208">
        <v>1.29</v>
      </c>
      <c r="T14" s="209">
        <v>1</v>
      </c>
      <c r="U14" s="206">
        <f t="shared" si="5"/>
        <v>1.6121396377331962</v>
      </c>
      <c r="V14" s="210">
        <v>0.02</v>
      </c>
      <c r="W14" s="206">
        <f t="shared" si="6"/>
        <v>3.2900808933330569E-2</v>
      </c>
      <c r="Y14" s="382"/>
      <c r="Z14" s="383"/>
      <c r="AA14" s="383"/>
      <c r="AB14" s="383"/>
      <c r="AC14" s="384"/>
      <c r="AE14" s="901">
        <f t="shared" ref="AE14:AE47" si="7">H14*J14*K14/3600</f>
        <v>0.26291020804755366</v>
      </c>
      <c r="AG14" s="198">
        <f t="shared" ref="AG14:AG41" si="8">IF(F14="DE",1,2)</f>
        <v>1</v>
      </c>
      <c r="AI14" s="901">
        <f t="shared" ref="AI14:AI41" si="9">IF(AG14=1,AE14*$AI$8-AE14,AE14*$AL$8-AE14)</f>
        <v>2.7293468672236643E-2</v>
      </c>
    </row>
    <row r="15" spans="1:38" s="198" customFormat="1" ht="26.1" customHeight="1">
      <c r="A15" s="194"/>
      <c r="B15" s="397"/>
      <c r="C15" s="703"/>
      <c r="D15" s="399" t="s">
        <v>328</v>
      </c>
      <c r="E15" s="703">
        <v>11</v>
      </c>
      <c r="F15" s="199" t="s">
        <v>321</v>
      </c>
      <c r="G15" s="202" t="s">
        <v>49</v>
      </c>
      <c r="H15" s="704">
        <v>18.518518518518519</v>
      </c>
      <c r="I15" s="200">
        <v>1</v>
      </c>
      <c r="J15" s="203">
        <v>0.56666666666666665</v>
      </c>
      <c r="K15" s="203">
        <v>36.564999999999998</v>
      </c>
      <c r="L15" s="409"/>
      <c r="M15" s="204">
        <v>28.742668973183999</v>
      </c>
      <c r="N15" s="204"/>
      <c r="O15" s="205">
        <f t="shared" si="3"/>
        <v>0.25443845493750344</v>
      </c>
      <c r="P15" s="204">
        <v>14.371334486592</v>
      </c>
      <c r="Q15" s="410">
        <f t="shared" si="4"/>
        <v>0.32836507266688614</v>
      </c>
      <c r="R15" s="207" t="s">
        <v>306</v>
      </c>
      <c r="S15" s="208">
        <v>1.29</v>
      </c>
      <c r="T15" s="209">
        <v>1</v>
      </c>
      <c r="U15" s="206">
        <f t="shared" si="5"/>
        <v>0.42359094374028311</v>
      </c>
      <c r="V15" s="210">
        <v>0.02</v>
      </c>
      <c r="W15" s="206">
        <f t="shared" si="6"/>
        <v>8.644713137556808E-3</v>
      </c>
      <c r="Y15" s="382"/>
      <c r="Z15" s="383"/>
      <c r="AA15" s="383"/>
      <c r="AB15" s="383"/>
      <c r="AC15" s="384"/>
      <c r="AE15" s="901">
        <f t="shared" si="7"/>
        <v>0.10658521947873799</v>
      </c>
      <c r="AG15" s="198">
        <f t="shared" si="8"/>
        <v>1</v>
      </c>
      <c r="AI15" s="901">
        <f t="shared" si="9"/>
        <v>1.1064919731987824E-2</v>
      </c>
    </row>
    <row r="16" spans="1:38" s="198" customFormat="1" ht="26.1" customHeight="1">
      <c r="A16" s="194"/>
      <c r="B16" s="397"/>
      <c r="C16" s="703"/>
      <c r="D16" s="399" t="s">
        <v>329</v>
      </c>
      <c r="E16" s="703">
        <v>12</v>
      </c>
      <c r="F16" s="199" t="s">
        <v>321</v>
      </c>
      <c r="G16" s="202" t="s">
        <v>49</v>
      </c>
      <c r="H16" s="704">
        <v>17.142857142857142</v>
      </c>
      <c r="I16" s="200">
        <v>1</v>
      </c>
      <c r="J16" s="203">
        <v>1.5666666666666667</v>
      </c>
      <c r="K16" s="203">
        <v>36.564999999999998</v>
      </c>
      <c r="L16" s="409"/>
      <c r="M16" s="204">
        <v>32.515440000000005</v>
      </c>
      <c r="N16" s="204"/>
      <c r="O16" s="205">
        <f t="shared" si="3"/>
        <v>0.42762193650793651</v>
      </c>
      <c r="P16" s="204">
        <v>16.257720000000003</v>
      </c>
      <c r="Q16" s="410">
        <f t="shared" si="4"/>
        <v>0.50503965079365076</v>
      </c>
      <c r="R16" s="207" t="s">
        <v>306</v>
      </c>
      <c r="S16" s="208">
        <v>1.29</v>
      </c>
      <c r="T16" s="209">
        <v>1</v>
      </c>
      <c r="U16" s="206">
        <f t="shared" si="5"/>
        <v>0.65150114952380955</v>
      </c>
      <c r="V16" s="210">
        <v>0.02</v>
      </c>
      <c r="W16" s="206">
        <f t="shared" si="6"/>
        <v>1.3295941827016535E-2</v>
      </c>
      <c r="Y16" s="382"/>
      <c r="Z16" s="383"/>
      <c r="AA16" s="383"/>
      <c r="AB16" s="383"/>
      <c r="AC16" s="384"/>
      <c r="AE16" s="901">
        <f t="shared" si="7"/>
        <v>0.27278650793650794</v>
      </c>
      <c r="AG16" s="198">
        <f t="shared" si="8"/>
        <v>1</v>
      </c>
      <c r="AI16" s="901">
        <f t="shared" si="9"/>
        <v>2.8318755912388305E-2</v>
      </c>
    </row>
    <row r="17" spans="1:35" s="198" customFormat="1" ht="26.1" customHeight="1">
      <c r="A17" s="194"/>
      <c r="B17" s="397"/>
      <c r="C17" s="703"/>
      <c r="D17" s="399" t="s">
        <v>330</v>
      </c>
      <c r="E17" s="703">
        <v>13</v>
      </c>
      <c r="F17" s="199" t="s">
        <v>321</v>
      </c>
      <c r="G17" s="202" t="s">
        <v>49</v>
      </c>
      <c r="H17" s="704">
        <v>14.888888888888889</v>
      </c>
      <c r="I17" s="200">
        <v>1</v>
      </c>
      <c r="J17" s="203">
        <v>6.6666666666666666E-2</v>
      </c>
      <c r="K17" s="203">
        <v>36.564999999999998</v>
      </c>
      <c r="L17" s="409"/>
      <c r="M17" s="204">
        <v>33.980564005478399</v>
      </c>
      <c r="N17" s="204"/>
      <c r="O17" s="205">
        <f t="shared" si="3"/>
        <v>0.15061860833541479</v>
      </c>
      <c r="P17" s="204">
        <v>16.9902820027392</v>
      </c>
      <c r="Q17" s="410">
        <f t="shared" si="4"/>
        <v>0.22088705859365715</v>
      </c>
      <c r="R17" s="207" t="s">
        <v>306</v>
      </c>
      <c r="S17" s="208">
        <v>1.29</v>
      </c>
      <c r="T17" s="209">
        <v>1</v>
      </c>
      <c r="U17" s="206">
        <f t="shared" si="5"/>
        <v>0.28494430558581774</v>
      </c>
      <c r="V17" s="210">
        <v>0.02</v>
      </c>
      <c r="W17" s="206">
        <f t="shared" si="6"/>
        <v>5.8151899099146542E-3</v>
      </c>
      <c r="Y17" s="382"/>
      <c r="Z17" s="383"/>
      <c r="AA17" s="383"/>
      <c r="AB17" s="383"/>
      <c r="AC17" s="384"/>
      <c r="AE17" s="901">
        <f t="shared" si="7"/>
        <v>1.0081707818930041E-2</v>
      </c>
      <c r="AG17" s="198">
        <f t="shared" si="8"/>
        <v>1</v>
      </c>
      <c r="AI17" s="901">
        <f t="shared" si="9"/>
        <v>1.0466112311197893E-3</v>
      </c>
    </row>
    <row r="18" spans="1:35" s="198" customFormat="1" ht="26.1" customHeight="1">
      <c r="A18" s="194"/>
      <c r="B18" s="397"/>
      <c r="C18" s="703"/>
      <c r="D18" s="399" t="s">
        <v>331</v>
      </c>
      <c r="E18" s="703">
        <v>14</v>
      </c>
      <c r="F18" s="199" t="s">
        <v>321</v>
      </c>
      <c r="G18" s="202" t="s">
        <v>49</v>
      </c>
      <c r="H18" s="704">
        <v>67.901234567901227</v>
      </c>
      <c r="I18" s="200">
        <v>1</v>
      </c>
      <c r="J18" s="203">
        <v>1.0666666666666667</v>
      </c>
      <c r="K18" s="203">
        <v>36.564999999999998</v>
      </c>
      <c r="L18" s="409"/>
      <c r="M18" s="204">
        <v>74.342855981352955</v>
      </c>
      <c r="N18" s="204"/>
      <c r="O18" s="205">
        <f t="shared" si="3"/>
        <v>2.137861366817928</v>
      </c>
      <c r="P18" s="204">
        <v>37.171427990676477</v>
      </c>
      <c r="Q18" s="410">
        <f t="shared" si="4"/>
        <v>2.8389685477120317</v>
      </c>
      <c r="R18" s="207" t="s">
        <v>306</v>
      </c>
      <c r="S18" s="208">
        <v>1.29</v>
      </c>
      <c r="T18" s="209">
        <v>1</v>
      </c>
      <c r="U18" s="206">
        <f t="shared" si="5"/>
        <v>3.6622694265485212</v>
      </c>
      <c r="V18" s="210">
        <v>0.02</v>
      </c>
      <c r="W18" s="206">
        <f t="shared" si="6"/>
        <v>7.4740192378541334E-2</v>
      </c>
      <c r="Y18" s="382"/>
      <c r="Z18" s="383"/>
      <c r="AA18" s="383"/>
      <c r="AB18" s="383"/>
      <c r="AC18" s="384"/>
      <c r="AE18" s="901">
        <f t="shared" si="7"/>
        <v>0.73564700502972102</v>
      </c>
      <c r="AG18" s="198">
        <f t="shared" si="8"/>
        <v>1</v>
      </c>
      <c r="AI18" s="901">
        <f t="shared" si="9"/>
        <v>7.6369642071759114E-2</v>
      </c>
    </row>
    <row r="19" spans="1:35" s="198" customFormat="1" ht="26.1" customHeight="1">
      <c r="A19" s="194"/>
      <c r="B19" s="397"/>
      <c r="C19" s="703"/>
      <c r="D19" s="399" t="s">
        <v>332</v>
      </c>
      <c r="E19" s="703">
        <v>15</v>
      </c>
      <c r="F19" s="199" t="s">
        <v>321</v>
      </c>
      <c r="G19" s="202" t="s">
        <v>49</v>
      </c>
      <c r="H19" s="704">
        <v>12.345679012345679</v>
      </c>
      <c r="I19" s="200">
        <v>1</v>
      </c>
      <c r="J19" s="203">
        <v>0.31666666666666665</v>
      </c>
      <c r="K19" s="203">
        <v>36.564999999999998</v>
      </c>
      <c r="L19" s="409"/>
      <c r="M19" s="204">
        <v>97.835904215999989</v>
      </c>
      <c r="N19" s="204"/>
      <c r="O19" s="205">
        <f t="shared" si="3"/>
        <v>0.3752222938363054</v>
      </c>
      <c r="P19" s="204">
        <v>48.917952107999994</v>
      </c>
      <c r="Q19" s="410">
        <f t="shared" si="4"/>
        <v>0.54297933124371267</v>
      </c>
      <c r="R19" s="207" t="s">
        <v>306</v>
      </c>
      <c r="S19" s="208">
        <v>1.29</v>
      </c>
      <c r="T19" s="209">
        <v>1</v>
      </c>
      <c r="U19" s="206">
        <f t="shared" si="5"/>
        <v>0.70044333730438935</v>
      </c>
      <c r="V19" s="210">
        <v>0.02</v>
      </c>
      <c r="W19" s="206">
        <f t="shared" si="6"/>
        <v>1.4294761985803881E-2</v>
      </c>
      <c r="Y19" s="382"/>
      <c r="Z19" s="383"/>
      <c r="AA19" s="383"/>
      <c r="AB19" s="383"/>
      <c r="AC19" s="384"/>
      <c r="AE19" s="901">
        <f t="shared" si="7"/>
        <v>3.9708219021490618E-2</v>
      </c>
      <c r="AG19" s="198">
        <f t="shared" si="8"/>
        <v>1</v>
      </c>
      <c r="AI19" s="901">
        <f t="shared" si="9"/>
        <v>4.122224998191544E-3</v>
      </c>
    </row>
    <row r="20" spans="1:35" s="198" customFormat="1" ht="26.1" customHeight="1">
      <c r="A20" s="194"/>
      <c r="B20" s="397"/>
      <c r="C20" s="703"/>
      <c r="D20" s="399" t="s">
        <v>333</v>
      </c>
      <c r="E20" s="703">
        <v>16</v>
      </c>
      <c r="F20" s="199" t="s">
        <v>321</v>
      </c>
      <c r="G20" s="202" t="s">
        <v>49</v>
      </c>
      <c r="H20" s="704">
        <v>25.308641975308639</v>
      </c>
      <c r="I20" s="200">
        <v>1</v>
      </c>
      <c r="J20" s="203">
        <v>0.56666666666666665</v>
      </c>
      <c r="K20" s="203">
        <v>36.564999999999998</v>
      </c>
      <c r="L20" s="409"/>
      <c r="M20" s="204">
        <v>61.533192264222713</v>
      </c>
      <c r="N20" s="204"/>
      <c r="O20" s="205">
        <f t="shared" si="3"/>
        <v>0.57825578123567623</v>
      </c>
      <c r="P20" s="204">
        <v>30.766596132111356</v>
      </c>
      <c r="Q20" s="410">
        <f t="shared" si="4"/>
        <v>0.79455043854304352</v>
      </c>
      <c r="R20" s="207" t="s">
        <v>306</v>
      </c>
      <c r="S20" s="208">
        <v>1.29</v>
      </c>
      <c r="T20" s="209">
        <v>1</v>
      </c>
      <c r="U20" s="206">
        <f t="shared" si="5"/>
        <v>1.0249700657205261</v>
      </c>
      <c r="V20" s="210">
        <v>0.02</v>
      </c>
      <c r="W20" s="206">
        <f t="shared" si="6"/>
        <v>2.0917756443276064E-2</v>
      </c>
      <c r="Y20" s="382"/>
      <c r="Z20" s="383"/>
      <c r="AA20" s="383"/>
      <c r="AB20" s="383"/>
      <c r="AC20" s="384"/>
      <c r="AE20" s="901">
        <f t="shared" si="7"/>
        <v>0.1456664666209419</v>
      </c>
      <c r="AG20" s="198">
        <f t="shared" si="8"/>
        <v>1</v>
      </c>
      <c r="AI20" s="901">
        <f t="shared" si="9"/>
        <v>1.5122056967050018E-2</v>
      </c>
    </row>
    <row r="21" spans="1:35" s="198" customFormat="1" ht="26.1" customHeight="1">
      <c r="A21" s="194"/>
      <c r="B21" s="397"/>
      <c r="C21" s="703"/>
      <c r="D21" s="399" t="s">
        <v>334</v>
      </c>
      <c r="E21" s="703">
        <v>17</v>
      </c>
      <c r="F21" s="199" t="s">
        <v>321</v>
      </c>
      <c r="G21" s="202" t="s">
        <v>49</v>
      </c>
      <c r="H21" s="704">
        <v>25.308641975308639</v>
      </c>
      <c r="I21" s="200">
        <v>1</v>
      </c>
      <c r="J21" s="203">
        <v>0.56666666666666665</v>
      </c>
      <c r="K21" s="203">
        <v>36.564999999999998</v>
      </c>
      <c r="L21" s="409"/>
      <c r="M21" s="204">
        <v>39.943578891909134</v>
      </c>
      <c r="N21" s="204"/>
      <c r="O21" s="205">
        <f t="shared" si="3"/>
        <v>0.42647694922867069</v>
      </c>
      <c r="P21" s="204">
        <v>19.971789445954567</v>
      </c>
      <c r="Q21" s="410">
        <f t="shared" si="4"/>
        <v>0.56688219053253508</v>
      </c>
      <c r="R21" s="207" t="s">
        <v>306</v>
      </c>
      <c r="S21" s="208">
        <v>1.29</v>
      </c>
      <c r="T21" s="209">
        <v>1</v>
      </c>
      <c r="U21" s="206">
        <f t="shared" si="5"/>
        <v>0.73127802578697032</v>
      </c>
      <c r="V21" s="210">
        <v>0.02</v>
      </c>
      <c r="W21" s="206">
        <f t="shared" si="6"/>
        <v>1.4924041342591248E-2</v>
      </c>
      <c r="Y21" s="382"/>
      <c r="Z21" s="383"/>
      <c r="AA21" s="383"/>
      <c r="AB21" s="383"/>
      <c r="AC21" s="384"/>
      <c r="AE21" s="901">
        <f t="shared" si="7"/>
        <v>0.1456664666209419</v>
      </c>
      <c r="AG21" s="198">
        <f t="shared" si="8"/>
        <v>1</v>
      </c>
      <c r="AI21" s="901">
        <f t="shared" si="9"/>
        <v>1.5122056967050018E-2</v>
      </c>
    </row>
    <row r="22" spans="1:35" s="198" customFormat="1" ht="26.1" customHeight="1">
      <c r="A22" s="194"/>
      <c r="B22" s="397"/>
      <c r="C22" s="703"/>
      <c r="D22" s="399" t="s">
        <v>335</v>
      </c>
      <c r="E22" s="703">
        <v>18</v>
      </c>
      <c r="F22" s="199" t="s">
        <v>321</v>
      </c>
      <c r="G22" s="202" t="s">
        <v>49</v>
      </c>
      <c r="H22" s="704">
        <v>39.506172839506171</v>
      </c>
      <c r="I22" s="200">
        <v>1</v>
      </c>
      <c r="J22" s="203">
        <v>0.56666666666666665</v>
      </c>
      <c r="K22" s="203">
        <v>36.564999999999998</v>
      </c>
      <c r="L22" s="409"/>
      <c r="M22" s="204">
        <v>88.23153156289537</v>
      </c>
      <c r="N22" s="204"/>
      <c r="O22" s="205">
        <f t="shared" si="3"/>
        <v>1.1956290615041101</v>
      </c>
      <c r="P22" s="204">
        <v>44.115765781447685</v>
      </c>
      <c r="Q22" s="410">
        <f t="shared" si="4"/>
        <v>1.6797526914788445</v>
      </c>
      <c r="R22" s="207" t="s">
        <v>306</v>
      </c>
      <c r="S22" s="208">
        <v>1.29</v>
      </c>
      <c r="T22" s="209">
        <v>1</v>
      </c>
      <c r="U22" s="206">
        <f t="shared" si="5"/>
        <v>2.1668809720077093</v>
      </c>
      <c r="V22" s="210">
        <v>0.02</v>
      </c>
      <c r="W22" s="206">
        <f t="shared" si="6"/>
        <v>4.4222060653218605E-2</v>
      </c>
      <c r="Y22" s="382"/>
      <c r="Z22" s="383"/>
      <c r="AA22" s="383"/>
      <c r="AB22" s="383"/>
      <c r="AC22" s="384"/>
      <c r="AE22" s="901">
        <f t="shared" si="7"/>
        <v>0.22738180155464102</v>
      </c>
      <c r="AG22" s="198">
        <f t="shared" si="8"/>
        <v>1</v>
      </c>
      <c r="AI22" s="901">
        <f t="shared" si="9"/>
        <v>2.3605162094907345E-2</v>
      </c>
    </row>
    <row r="23" spans="1:35" s="198" customFormat="1" ht="26.1" customHeight="1">
      <c r="A23" s="194"/>
      <c r="B23" s="397"/>
      <c r="C23" s="703"/>
      <c r="D23" s="399" t="s">
        <v>336</v>
      </c>
      <c r="E23" s="703">
        <v>19</v>
      </c>
      <c r="F23" s="199" t="s">
        <v>321</v>
      </c>
      <c r="G23" s="202" t="s">
        <v>49</v>
      </c>
      <c r="H23" s="704">
        <v>21.428571428571431</v>
      </c>
      <c r="I23" s="200">
        <v>1</v>
      </c>
      <c r="J23" s="203">
        <v>1.57</v>
      </c>
      <c r="K23" s="203">
        <v>36.564999999999998</v>
      </c>
      <c r="L23" s="409"/>
      <c r="M23" s="204">
        <v>27.880385349120001</v>
      </c>
      <c r="N23" s="204"/>
      <c r="O23" s="205">
        <f t="shared" si="3"/>
        <v>0.50766330564952389</v>
      </c>
      <c r="P23" s="204">
        <v>13.94019267456</v>
      </c>
      <c r="Q23" s="410">
        <f t="shared" si="4"/>
        <v>0.59064064299809527</v>
      </c>
      <c r="R23" s="207" t="s">
        <v>306</v>
      </c>
      <c r="S23" s="208">
        <v>1.29</v>
      </c>
      <c r="T23" s="209">
        <v>1</v>
      </c>
      <c r="U23" s="206">
        <f t="shared" si="5"/>
        <v>0.76192642946754296</v>
      </c>
      <c r="V23" s="210">
        <v>0.02</v>
      </c>
      <c r="W23" s="206">
        <f t="shared" si="6"/>
        <v>1.5549518968725385E-2</v>
      </c>
      <c r="Y23" s="382"/>
      <c r="Z23" s="383"/>
      <c r="AA23" s="383"/>
      <c r="AB23" s="383"/>
      <c r="AC23" s="384"/>
      <c r="AE23" s="901">
        <f t="shared" si="7"/>
        <v>0.34170863095238097</v>
      </c>
      <c r="AG23" s="198">
        <f t="shared" si="8"/>
        <v>1</v>
      </c>
      <c r="AI23" s="901">
        <f t="shared" si="9"/>
        <v>3.5473760730677928E-2</v>
      </c>
    </row>
    <row r="24" spans="1:35" s="198" customFormat="1" ht="26.1" customHeight="1">
      <c r="A24" s="194"/>
      <c r="B24" s="397"/>
      <c r="C24" s="703"/>
      <c r="D24" s="399" t="s">
        <v>337</v>
      </c>
      <c r="E24" s="703">
        <v>20</v>
      </c>
      <c r="F24" s="199" t="s">
        <v>321</v>
      </c>
      <c r="G24" s="202" t="s">
        <v>49</v>
      </c>
      <c r="H24" s="704">
        <v>8.2222222222222232</v>
      </c>
      <c r="I24" s="200">
        <v>1</v>
      </c>
      <c r="J24" s="203">
        <v>6.6666666666666666E-2</v>
      </c>
      <c r="K24" s="203">
        <v>36.564999999999998</v>
      </c>
      <c r="L24" s="409"/>
      <c r="M24" s="204">
        <v>37.777717250687999</v>
      </c>
      <c r="N24" s="204"/>
      <c r="O24" s="205">
        <f t="shared" si="3"/>
        <v>9.1849950922353263E-2</v>
      </c>
      <c r="P24" s="204">
        <v>18.888858625344</v>
      </c>
      <c r="Q24" s="410">
        <f t="shared" si="4"/>
        <v>0.13499117123949697</v>
      </c>
      <c r="R24" s="207" t="s">
        <v>306</v>
      </c>
      <c r="S24" s="208">
        <v>1.29</v>
      </c>
      <c r="T24" s="209">
        <v>1</v>
      </c>
      <c r="U24" s="206">
        <f t="shared" si="5"/>
        <v>0.17413861089895111</v>
      </c>
      <c r="V24" s="210">
        <v>0.02</v>
      </c>
      <c r="W24" s="206">
        <f t="shared" si="6"/>
        <v>3.5538492020194142E-3</v>
      </c>
      <c r="Y24" s="382"/>
      <c r="Z24" s="383"/>
      <c r="AA24" s="383"/>
      <c r="AB24" s="383"/>
      <c r="AC24" s="384"/>
      <c r="AE24" s="901">
        <f t="shared" si="7"/>
        <v>5.5675102880658432E-3</v>
      </c>
      <c r="AG24" s="198">
        <f t="shared" si="8"/>
        <v>1</v>
      </c>
      <c r="AI24" s="901">
        <f t="shared" si="9"/>
        <v>5.7797933658854019E-4</v>
      </c>
    </row>
    <row r="25" spans="1:35" s="198" customFormat="1" ht="26.1" customHeight="1">
      <c r="A25" s="194"/>
      <c r="B25" s="397"/>
      <c r="C25" s="703"/>
      <c r="D25" s="399"/>
      <c r="E25" s="703"/>
      <c r="F25" s="199"/>
      <c r="G25" s="202"/>
      <c r="H25" s="200"/>
      <c r="I25" s="200"/>
      <c r="J25" s="203"/>
      <c r="K25" s="203"/>
      <c r="L25" s="409"/>
      <c r="M25" s="200"/>
      <c r="N25" s="204"/>
      <c r="O25" s="205">
        <f t="shared" si="3"/>
        <v>0</v>
      </c>
      <c r="P25" s="204"/>
      <c r="Q25" s="410">
        <f t="shared" si="4"/>
        <v>0</v>
      </c>
      <c r="R25" s="207"/>
      <c r="S25" s="208"/>
      <c r="T25" s="209"/>
      <c r="U25" s="206">
        <f t="shared" si="5"/>
        <v>0</v>
      </c>
      <c r="V25" s="210"/>
      <c r="W25" s="206">
        <f t="shared" si="6"/>
        <v>0</v>
      </c>
      <c r="Y25" s="382"/>
      <c r="Z25" s="383"/>
      <c r="AA25" s="383"/>
      <c r="AB25" s="383"/>
      <c r="AC25" s="384"/>
      <c r="AE25" s="901">
        <f t="shared" si="7"/>
        <v>0</v>
      </c>
      <c r="AI25" s="901">
        <f t="shared" si="9"/>
        <v>0</v>
      </c>
    </row>
    <row r="26" spans="1:35" s="198" customFormat="1" ht="26.1" customHeight="1">
      <c r="A26" s="194"/>
      <c r="B26" s="397"/>
      <c r="C26" s="703"/>
      <c r="D26" s="399"/>
      <c r="E26" s="703"/>
      <c r="F26" s="199"/>
      <c r="G26" s="202"/>
      <c r="H26" s="200"/>
      <c r="I26" s="200"/>
      <c r="J26" s="203"/>
      <c r="K26" s="203"/>
      <c r="L26" s="409"/>
      <c r="M26" s="200"/>
      <c r="N26" s="204"/>
      <c r="O26" s="205">
        <f t="shared" si="3"/>
        <v>0</v>
      </c>
      <c r="P26" s="204"/>
      <c r="Q26" s="410">
        <f t="shared" si="4"/>
        <v>0</v>
      </c>
      <c r="R26" s="207"/>
      <c r="S26" s="208"/>
      <c r="T26" s="209"/>
      <c r="U26" s="206">
        <f t="shared" si="5"/>
        <v>0</v>
      </c>
      <c r="V26" s="210"/>
      <c r="W26" s="206">
        <f t="shared" si="6"/>
        <v>0</v>
      </c>
      <c r="Y26" s="382"/>
      <c r="Z26" s="383"/>
      <c r="AA26" s="383"/>
      <c r="AB26" s="383"/>
      <c r="AC26" s="384"/>
      <c r="AE26" s="901">
        <f t="shared" si="7"/>
        <v>0</v>
      </c>
      <c r="AI26" s="901">
        <f t="shared" si="9"/>
        <v>0</v>
      </c>
    </row>
    <row r="27" spans="1:35" s="198" customFormat="1" ht="26.1" customHeight="1">
      <c r="A27" s="194"/>
      <c r="B27" s="397"/>
      <c r="C27" s="703"/>
      <c r="D27" s="399"/>
      <c r="E27" s="703"/>
      <c r="F27" s="199"/>
      <c r="G27" s="202"/>
      <c r="H27" s="200"/>
      <c r="I27" s="200"/>
      <c r="J27" s="203"/>
      <c r="K27" s="203"/>
      <c r="L27" s="409"/>
      <c r="M27" s="200"/>
      <c r="N27" s="204"/>
      <c r="O27" s="205">
        <f t="shared" si="3"/>
        <v>0</v>
      </c>
      <c r="P27" s="204"/>
      <c r="Q27" s="410">
        <f t="shared" si="4"/>
        <v>0</v>
      </c>
      <c r="R27" s="207"/>
      <c r="S27" s="208"/>
      <c r="T27" s="209"/>
      <c r="U27" s="206">
        <f t="shared" si="5"/>
        <v>0</v>
      </c>
      <c r="V27" s="210"/>
      <c r="W27" s="206">
        <f t="shared" si="6"/>
        <v>0</v>
      </c>
      <c r="Y27" s="382"/>
      <c r="Z27" s="383"/>
      <c r="AA27" s="383"/>
      <c r="AB27" s="383"/>
      <c r="AC27" s="384"/>
      <c r="AE27" s="901">
        <f t="shared" si="7"/>
        <v>0</v>
      </c>
      <c r="AI27" s="901">
        <f t="shared" si="9"/>
        <v>0</v>
      </c>
    </row>
    <row r="28" spans="1:35" s="198" customFormat="1" ht="26.1" customHeight="1">
      <c r="A28" s="194"/>
      <c r="B28" s="397"/>
      <c r="C28" s="703"/>
      <c r="D28" s="399" t="s">
        <v>338</v>
      </c>
      <c r="E28" s="703">
        <v>21</v>
      </c>
      <c r="F28" s="199" t="s">
        <v>321</v>
      </c>
      <c r="G28" s="202" t="s">
        <v>49</v>
      </c>
      <c r="H28" s="704">
        <v>20</v>
      </c>
      <c r="I28" s="200">
        <v>1</v>
      </c>
      <c r="J28" s="203">
        <v>3</v>
      </c>
      <c r="K28" s="203">
        <v>36.564999999999998</v>
      </c>
      <c r="L28" s="409"/>
      <c r="M28" s="204">
        <v>372.00122727272731</v>
      </c>
      <c r="N28" s="204"/>
      <c r="O28" s="205">
        <f t="shared" si="3"/>
        <v>2.6760901515151514</v>
      </c>
      <c r="P28" s="204">
        <v>186.00061363636365</v>
      </c>
      <c r="Q28" s="410">
        <f t="shared" si="4"/>
        <v>3.7094268939393942</v>
      </c>
      <c r="R28" s="207" t="s">
        <v>306</v>
      </c>
      <c r="S28" s="208">
        <v>1.29</v>
      </c>
      <c r="T28" s="209">
        <v>1</v>
      </c>
      <c r="U28" s="206">
        <f t="shared" si="5"/>
        <v>4.7851606931818189</v>
      </c>
      <c r="V28" s="210">
        <v>0.02</v>
      </c>
      <c r="W28" s="206">
        <f t="shared" si="6"/>
        <v>9.7656340677180084E-2</v>
      </c>
      <c r="Y28" s="382"/>
      <c r="Z28" s="383"/>
      <c r="AA28" s="383"/>
      <c r="AB28" s="383"/>
      <c r="AC28" s="384"/>
      <c r="AE28" s="901">
        <f t="shared" si="7"/>
        <v>0.60941666666666661</v>
      </c>
      <c r="AG28" s="198">
        <f t="shared" si="8"/>
        <v>1</v>
      </c>
      <c r="AI28" s="901">
        <f t="shared" si="9"/>
        <v>6.3265305761718627E-2</v>
      </c>
    </row>
    <row r="29" spans="1:35" s="198" customFormat="1" ht="26.1" customHeight="1">
      <c r="A29" s="194"/>
      <c r="B29" s="397"/>
      <c r="C29" s="703"/>
      <c r="D29" s="399"/>
      <c r="E29" s="703"/>
      <c r="F29" s="199"/>
      <c r="G29" s="202"/>
      <c r="H29" s="200"/>
      <c r="I29" s="200"/>
      <c r="J29" s="203"/>
      <c r="K29" s="203"/>
      <c r="L29" s="409"/>
      <c r="M29" s="204"/>
      <c r="N29" s="204"/>
      <c r="O29" s="205">
        <f t="shared" si="3"/>
        <v>0</v>
      </c>
      <c r="P29" s="204"/>
      <c r="Q29" s="410">
        <f t="shared" si="4"/>
        <v>0</v>
      </c>
      <c r="R29" s="207"/>
      <c r="S29" s="208"/>
      <c r="T29" s="209"/>
      <c r="U29" s="206">
        <f t="shared" si="5"/>
        <v>0</v>
      </c>
      <c r="V29" s="210"/>
      <c r="W29" s="206">
        <f t="shared" si="6"/>
        <v>0</v>
      </c>
      <c r="Y29" s="382"/>
      <c r="Z29" s="383"/>
      <c r="AA29" s="383"/>
      <c r="AB29" s="383"/>
      <c r="AC29" s="384"/>
      <c r="AE29" s="901">
        <f t="shared" si="7"/>
        <v>0</v>
      </c>
      <c r="AI29" s="901">
        <f t="shared" si="9"/>
        <v>0</v>
      </c>
    </row>
    <row r="30" spans="1:35" s="198" customFormat="1" ht="26.1" customHeight="1">
      <c r="A30" s="194"/>
      <c r="B30" s="397"/>
      <c r="C30" s="703"/>
      <c r="D30" s="399"/>
      <c r="E30" s="703"/>
      <c r="F30" s="199"/>
      <c r="G30" s="202"/>
      <c r="H30" s="200"/>
      <c r="I30" s="200"/>
      <c r="J30" s="203"/>
      <c r="K30" s="203"/>
      <c r="L30" s="409"/>
      <c r="M30" s="204"/>
      <c r="N30" s="204"/>
      <c r="O30" s="205">
        <f t="shared" si="3"/>
        <v>0</v>
      </c>
      <c r="P30" s="204"/>
      <c r="Q30" s="410">
        <f t="shared" si="4"/>
        <v>0</v>
      </c>
      <c r="R30" s="207"/>
      <c r="S30" s="208"/>
      <c r="T30" s="209"/>
      <c r="U30" s="206">
        <f t="shared" si="5"/>
        <v>0</v>
      </c>
      <c r="V30" s="210"/>
      <c r="W30" s="206">
        <f t="shared" si="6"/>
        <v>0</v>
      </c>
      <c r="Y30" s="382"/>
      <c r="Z30" s="383"/>
      <c r="AA30" s="383"/>
      <c r="AB30" s="383"/>
      <c r="AC30" s="384"/>
      <c r="AE30" s="901">
        <f t="shared" si="7"/>
        <v>0</v>
      </c>
      <c r="AI30" s="901">
        <f t="shared" si="9"/>
        <v>0</v>
      </c>
    </row>
    <row r="31" spans="1:35" s="198" customFormat="1" ht="26.1" customHeight="1">
      <c r="A31" s="194"/>
      <c r="B31" s="397"/>
      <c r="C31" s="703"/>
      <c r="D31" s="399"/>
      <c r="E31" s="703"/>
      <c r="F31" s="199"/>
      <c r="G31" s="202"/>
      <c r="H31" s="200"/>
      <c r="I31" s="200"/>
      <c r="J31" s="203"/>
      <c r="K31" s="203"/>
      <c r="L31" s="409"/>
      <c r="M31" s="204"/>
      <c r="N31" s="204"/>
      <c r="O31" s="205">
        <f t="shared" si="3"/>
        <v>0</v>
      </c>
      <c r="P31" s="204"/>
      <c r="Q31" s="410">
        <f t="shared" si="4"/>
        <v>0</v>
      </c>
      <c r="R31" s="207"/>
      <c r="S31" s="208"/>
      <c r="T31" s="209"/>
      <c r="U31" s="206">
        <f t="shared" si="5"/>
        <v>0</v>
      </c>
      <c r="V31" s="210"/>
      <c r="W31" s="206">
        <f t="shared" si="6"/>
        <v>0</v>
      </c>
      <c r="Y31" s="382"/>
      <c r="Z31" s="383"/>
      <c r="AA31" s="383"/>
      <c r="AB31" s="383"/>
      <c r="AC31" s="384"/>
      <c r="AE31" s="901">
        <f t="shared" si="7"/>
        <v>0</v>
      </c>
      <c r="AI31" s="901">
        <f t="shared" si="9"/>
        <v>0</v>
      </c>
    </row>
    <row r="32" spans="1:35" s="198" customFormat="1" ht="26.1" customHeight="1">
      <c r="A32" s="194"/>
      <c r="B32" s="397"/>
      <c r="C32" s="703"/>
      <c r="D32" s="399" t="s">
        <v>339</v>
      </c>
      <c r="E32" s="703">
        <v>23</v>
      </c>
      <c r="F32" s="199" t="s">
        <v>322</v>
      </c>
      <c r="G32" s="202" t="s">
        <v>306</v>
      </c>
      <c r="H32" s="704">
        <v>18.518518518518519</v>
      </c>
      <c r="I32" s="200">
        <v>1</v>
      </c>
      <c r="J32" s="203">
        <v>1.5</v>
      </c>
      <c r="K32" s="203">
        <v>8.7899999999999991</v>
      </c>
      <c r="L32" s="409"/>
      <c r="M32" s="204">
        <v>124.97320636363636</v>
      </c>
      <c r="N32" s="204"/>
      <c r="O32" s="205">
        <f t="shared" si="3"/>
        <v>0.71069036195286206</v>
      </c>
      <c r="P32" s="204">
        <v>87.481244454545447</v>
      </c>
      <c r="Q32" s="410">
        <f t="shared" si="4"/>
        <v>1.1606967634680134</v>
      </c>
      <c r="R32" s="207" t="s">
        <v>306</v>
      </c>
      <c r="S32" s="208">
        <v>1</v>
      </c>
      <c r="T32" s="209">
        <v>1</v>
      </c>
      <c r="U32" s="206">
        <f t="shared" si="5"/>
        <v>1.1606967634680134</v>
      </c>
      <c r="V32" s="210">
        <v>0.02</v>
      </c>
      <c r="W32" s="206">
        <f t="shared" si="6"/>
        <v>2.3687689050367649E-2</v>
      </c>
      <c r="Y32" s="382"/>
      <c r="Z32" s="383"/>
      <c r="AA32" s="383"/>
      <c r="AB32" s="383"/>
      <c r="AC32" s="384"/>
      <c r="AE32" s="901">
        <f t="shared" si="7"/>
        <v>6.7824074074074078E-2</v>
      </c>
      <c r="AG32" s="198">
        <f t="shared" si="8"/>
        <v>2</v>
      </c>
      <c r="AI32" s="901">
        <f t="shared" si="9"/>
        <v>1.0608938991938169E-2</v>
      </c>
    </row>
    <row r="33" spans="1:35" s="198" customFormat="1" ht="26.1" customHeight="1">
      <c r="A33" s="194"/>
      <c r="B33" s="397"/>
      <c r="C33" s="703"/>
      <c r="D33" s="399"/>
      <c r="E33" s="703"/>
      <c r="F33" s="199"/>
      <c r="G33" s="202"/>
      <c r="H33" s="704"/>
      <c r="I33" s="200"/>
      <c r="J33" s="203"/>
      <c r="K33" s="203"/>
      <c r="L33" s="409"/>
      <c r="M33" s="204"/>
      <c r="N33" s="204"/>
      <c r="O33" s="205">
        <f t="shared" si="3"/>
        <v>0</v>
      </c>
      <c r="P33" s="204"/>
      <c r="Q33" s="410">
        <f t="shared" si="4"/>
        <v>0</v>
      </c>
      <c r="R33" s="207"/>
      <c r="S33" s="208"/>
      <c r="T33" s="209"/>
      <c r="U33" s="206">
        <f t="shared" si="5"/>
        <v>0</v>
      </c>
      <c r="V33" s="210"/>
      <c r="W33" s="206">
        <f t="shared" si="6"/>
        <v>0</v>
      </c>
      <c r="Y33" s="382"/>
      <c r="Z33" s="383"/>
      <c r="AA33" s="383"/>
      <c r="AB33" s="383"/>
      <c r="AC33" s="384"/>
      <c r="AE33" s="901">
        <f t="shared" si="7"/>
        <v>0</v>
      </c>
      <c r="AI33" s="901">
        <f t="shared" si="9"/>
        <v>0</v>
      </c>
    </row>
    <row r="34" spans="1:35" s="198" customFormat="1" ht="26.1" customHeight="1">
      <c r="A34" s="194"/>
      <c r="B34" s="397"/>
      <c r="C34" s="703"/>
      <c r="D34" s="399"/>
      <c r="E34" s="703"/>
      <c r="F34" s="199"/>
      <c r="G34" s="202"/>
      <c r="H34" s="704"/>
      <c r="I34" s="200"/>
      <c r="J34" s="203"/>
      <c r="K34" s="203"/>
      <c r="L34" s="409"/>
      <c r="M34" s="204"/>
      <c r="N34" s="204"/>
      <c r="O34" s="205">
        <f t="shared" si="3"/>
        <v>0</v>
      </c>
      <c r="P34" s="204"/>
      <c r="Q34" s="410">
        <f t="shared" si="4"/>
        <v>0</v>
      </c>
      <c r="R34" s="207"/>
      <c r="S34" s="208"/>
      <c r="T34" s="209"/>
      <c r="U34" s="206">
        <f t="shared" si="5"/>
        <v>0</v>
      </c>
      <c r="V34" s="210"/>
      <c r="W34" s="206">
        <f t="shared" si="6"/>
        <v>0</v>
      </c>
      <c r="Y34" s="382"/>
      <c r="Z34" s="383"/>
      <c r="AA34" s="383"/>
      <c r="AB34" s="383"/>
      <c r="AC34" s="384"/>
      <c r="AE34" s="901">
        <f t="shared" si="7"/>
        <v>0</v>
      </c>
      <c r="AI34" s="901">
        <f t="shared" si="9"/>
        <v>0</v>
      </c>
    </row>
    <row r="35" spans="1:35" s="198" customFormat="1" ht="26.1" customHeight="1">
      <c r="A35" s="194"/>
      <c r="B35" s="397"/>
      <c r="C35" s="703"/>
      <c r="D35" s="399"/>
      <c r="E35" s="703"/>
      <c r="F35" s="199"/>
      <c r="G35" s="202"/>
      <c r="H35" s="704"/>
      <c r="I35" s="200"/>
      <c r="J35" s="203"/>
      <c r="K35" s="203"/>
      <c r="L35" s="409"/>
      <c r="M35" s="204"/>
      <c r="N35" s="204"/>
      <c r="O35" s="205">
        <f t="shared" si="3"/>
        <v>0</v>
      </c>
      <c r="P35" s="204"/>
      <c r="Q35" s="410">
        <f t="shared" si="4"/>
        <v>0</v>
      </c>
      <c r="R35" s="207"/>
      <c r="S35" s="208"/>
      <c r="T35" s="209"/>
      <c r="U35" s="206">
        <f t="shared" si="5"/>
        <v>0</v>
      </c>
      <c r="V35" s="210"/>
      <c r="W35" s="206">
        <f t="shared" si="6"/>
        <v>0</v>
      </c>
      <c r="Y35" s="382"/>
      <c r="Z35" s="383"/>
      <c r="AA35" s="383"/>
      <c r="AB35" s="383"/>
      <c r="AC35" s="384"/>
      <c r="AE35" s="901">
        <f t="shared" si="7"/>
        <v>0</v>
      </c>
      <c r="AI35" s="901">
        <f t="shared" si="9"/>
        <v>0</v>
      </c>
    </row>
    <row r="36" spans="1:35" s="198" customFormat="1" ht="26.1" customHeight="1">
      <c r="A36" s="194"/>
      <c r="B36" s="397"/>
      <c r="C36" s="703"/>
      <c r="D36" s="399" t="s">
        <v>342</v>
      </c>
      <c r="E36" s="703">
        <v>22</v>
      </c>
      <c r="F36" s="199" t="s">
        <v>322</v>
      </c>
      <c r="G36" s="202" t="s">
        <v>306</v>
      </c>
      <c r="H36" s="704">
        <v>41.095890410958908</v>
      </c>
      <c r="I36" s="200">
        <v>1</v>
      </c>
      <c r="J36" s="203">
        <v>4</v>
      </c>
      <c r="K36" s="203">
        <v>8.7899999999999991</v>
      </c>
      <c r="L36" s="409"/>
      <c r="M36" s="204">
        <v>227.39240454545453</v>
      </c>
      <c r="N36" s="204"/>
      <c r="O36" s="205">
        <f t="shared" si="3"/>
        <v>2.9971735678704858</v>
      </c>
      <c r="P36" s="204">
        <v>159.17468318181815</v>
      </c>
      <c r="Q36" s="410">
        <f t="shared" si="4"/>
        <v>4.8142361612702365</v>
      </c>
      <c r="R36" s="207" t="s">
        <v>306</v>
      </c>
      <c r="S36" s="208">
        <v>1</v>
      </c>
      <c r="T36" s="209">
        <v>1</v>
      </c>
      <c r="U36" s="206">
        <f t="shared" si="5"/>
        <v>4.8142361612702365</v>
      </c>
      <c r="V36" s="210">
        <v>0.02</v>
      </c>
      <c r="W36" s="206">
        <f t="shared" si="6"/>
        <v>9.8249717576943715E-2</v>
      </c>
      <c r="Y36" s="382"/>
      <c r="Z36" s="383"/>
      <c r="AA36" s="383"/>
      <c r="AB36" s="383"/>
      <c r="AC36" s="384"/>
      <c r="AE36" s="901">
        <f t="shared" si="7"/>
        <v>0.40136986301369865</v>
      </c>
      <c r="AG36" s="198">
        <f t="shared" si="8"/>
        <v>2</v>
      </c>
      <c r="AI36" s="901">
        <f t="shared" si="9"/>
        <v>6.2781666363250554E-2</v>
      </c>
    </row>
    <row r="37" spans="1:35" s="198" customFormat="1" ht="26.1" customHeight="1">
      <c r="A37" s="194"/>
      <c r="B37" s="397"/>
      <c r="C37" s="703"/>
      <c r="D37" s="399" t="s">
        <v>340</v>
      </c>
      <c r="E37" s="703">
        <v>22.1</v>
      </c>
      <c r="F37" s="199" t="s">
        <v>322</v>
      </c>
      <c r="G37" s="202" t="s">
        <v>306</v>
      </c>
      <c r="H37" s="704">
        <v>26.666666666666668</v>
      </c>
      <c r="I37" s="200"/>
      <c r="J37" s="203">
        <v>3</v>
      </c>
      <c r="K37" s="203">
        <v>8.7899999999999991</v>
      </c>
      <c r="L37" s="409"/>
      <c r="M37" s="204">
        <v>205.75558636363635</v>
      </c>
      <c r="N37" s="204"/>
      <c r="O37" s="205">
        <f t="shared" si="3"/>
        <v>0</v>
      </c>
      <c r="P37" s="204">
        <v>144.02891045454544</v>
      </c>
      <c r="Q37" s="410">
        <f t="shared" si="4"/>
        <v>0</v>
      </c>
      <c r="R37" s="207" t="s">
        <v>306</v>
      </c>
      <c r="S37" s="208">
        <v>1</v>
      </c>
      <c r="T37" s="209">
        <v>1</v>
      </c>
      <c r="U37" s="206">
        <f t="shared" si="5"/>
        <v>0</v>
      </c>
      <c r="V37" s="210">
        <v>0.02</v>
      </c>
      <c r="W37" s="206">
        <f t="shared" si="6"/>
        <v>0</v>
      </c>
      <c r="Y37" s="382"/>
      <c r="Z37" s="383"/>
      <c r="AA37" s="383"/>
      <c r="AB37" s="383"/>
      <c r="AC37" s="384"/>
      <c r="AE37" s="901">
        <f t="shared" si="7"/>
        <v>0.1953333333333333</v>
      </c>
      <c r="AG37" s="198">
        <f t="shared" si="8"/>
        <v>2</v>
      </c>
      <c r="AI37" s="901">
        <f t="shared" si="9"/>
        <v>3.0553744296781926E-2</v>
      </c>
    </row>
    <row r="38" spans="1:35" s="198" customFormat="1" ht="26.1" customHeight="1">
      <c r="A38" s="194"/>
      <c r="B38" s="397"/>
      <c r="C38" s="703"/>
      <c r="D38" s="399"/>
      <c r="E38" s="703"/>
      <c r="F38" s="199"/>
      <c r="G38" s="202"/>
      <c r="H38" s="704"/>
      <c r="I38" s="200"/>
      <c r="J38" s="203"/>
      <c r="K38" s="203"/>
      <c r="L38" s="409"/>
      <c r="M38" s="204"/>
      <c r="N38" s="204"/>
      <c r="O38" s="205">
        <f t="shared" si="3"/>
        <v>0</v>
      </c>
      <c r="P38" s="204"/>
      <c r="Q38" s="410">
        <f t="shared" si="4"/>
        <v>0</v>
      </c>
      <c r="R38" s="207"/>
      <c r="S38" s="208"/>
      <c r="T38" s="209"/>
      <c r="U38" s="206">
        <f t="shared" si="5"/>
        <v>0</v>
      </c>
      <c r="V38" s="210"/>
      <c r="W38" s="206">
        <f t="shared" si="6"/>
        <v>0</v>
      </c>
      <c r="Y38" s="382"/>
      <c r="Z38" s="383"/>
      <c r="AA38" s="383"/>
      <c r="AB38" s="383"/>
      <c r="AC38" s="384"/>
      <c r="AE38" s="901">
        <f t="shared" si="7"/>
        <v>0</v>
      </c>
      <c r="AI38" s="901">
        <f t="shared" si="9"/>
        <v>0</v>
      </c>
    </row>
    <row r="39" spans="1:35" s="198" customFormat="1" ht="26.1" customHeight="1">
      <c r="A39" s="194"/>
      <c r="B39" s="397"/>
      <c r="C39" s="703"/>
      <c r="D39" s="399"/>
      <c r="E39" s="703"/>
      <c r="F39" s="199"/>
      <c r="G39" s="202"/>
      <c r="H39" s="704"/>
      <c r="I39" s="200"/>
      <c r="J39" s="203"/>
      <c r="K39" s="203"/>
      <c r="L39" s="409"/>
      <c r="M39" s="204"/>
      <c r="N39" s="204"/>
      <c r="O39" s="205">
        <f t="shared" si="3"/>
        <v>0</v>
      </c>
      <c r="P39" s="204"/>
      <c r="Q39" s="410">
        <f t="shared" si="4"/>
        <v>0</v>
      </c>
      <c r="R39" s="207"/>
      <c r="S39" s="208"/>
      <c r="T39" s="209"/>
      <c r="U39" s="206">
        <f t="shared" si="5"/>
        <v>0</v>
      </c>
      <c r="V39" s="210"/>
      <c r="W39" s="206">
        <f t="shared" si="6"/>
        <v>0</v>
      </c>
      <c r="Y39" s="382"/>
      <c r="Z39" s="383"/>
      <c r="AA39" s="383"/>
      <c r="AB39" s="383"/>
      <c r="AC39" s="384"/>
      <c r="AE39" s="901">
        <f t="shared" si="7"/>
        <v>0</v>
      </c>
      <c r="AI39" s="901">
        <f t="shared" si="9"/>
        <v>0</v>
      </c>
    </row>
    <row r="40" spans="1:35" s="198" customFormat="1" ht="26.1" customHeight="1">
      <c r="A40" s="194"/>
      <c r="B40" s="397"/>
      <c r="C40" s="703"/>
      <c r="D40" s="399"/>
      <c r="E40" s="703"/>
      <c r="F40" s="199"/>
      <c r="G40" s="202"/>
      <c r="H40" s="704"/>
      <c r="I40" s="200"/>
      <c r="J40" s="203"/>
      <c r="K40" s="203"/>
      <c r="L40" s="409"/>
      <c r="M40" s="204"/>
      <c r="N40" s="204"/>
      <c r="O40" s="205">
        <f t="shared" si="3"/>
        <v>0</v>
      </c>
      <c r="P40" s="204"/>
      <c r="Q40" s="410">
        <f t="shared" si="4"/>
        <v>0</v>
      </c>
      <c r="R40" s="207"/>
      <c r="S40" s="208"/>
      <c r="T40" s="209"/>
      <c r="U40" s="206">
        <f t="shared" si="5"/>
        <v>0</v>
      </c>
      <c r="V40" s="210"/>
      <c r="W40" s="206">
        <f t="shared" si="6"/>
        <v>0</v>
      </c>
      <c r="Y40" s="382"/>
      <c r="Z40" s="383"/>
      <c r="AA40" s="383"/>
      <c r="AB40" s="383"/>
      <c r="AC40" s="384"/>
      <c r="AE40" s="901">
        <f t="shared" si="7"/>
        <v>0</v>
      </c>
      <c r="AI40" s="901">
        <f t="shared" si="9"/>
        <v>0</v>
      </c>
    </row>
    <row r="41" spans="1:35" s="198" customFormat="1" ht="26.1" customHeight="1">
      <c r="A41" s="194"/>
      <c r="B41" s="397"/>
      <c r="C41" s="703"/>
      <c r="D41" s="399" t="s">
        <v>341</v>
      </c>
      <c r="E41" s="703">
        <v>28</v>
      </c>
      <c r="F41" s="199" t="s">
        <v>322</v>
      </c>
      <c r="G41" s="202" t="s">
        <v>306</v>
      </c>
      <c r="H41" s="704">
        <v>41.666666666666671</v>
      </c>
      <c r="I41" s="200">
        <v>1</v>
      </c>
      <c r="J41" s="203">
        <v>26</v>
      </c>
      <c r="K41" s="203">
        <v>8.7899999999999991</v>
      </c>
      <c r="L41" s="409"/>
      <c r="M41" s="204">
        <v>745.00842272727277</v>
      </c>
      <c r="N41" s="204"/>
      <c r="O41" s="205">
        <f t="shared" si="3"/>
        <v>11.267921559343435</v>
      </c>
      <c r="P41" s="204">
        <v>521.5058959090909</v>
      </c>
      <c r="Q41" s="410">
        <f t="shared" si="4"/>
        <v>17.303869428661617</v>
      </c>
      <c r="R41" s="207" t="s">
        <v>306</v>
      </c>
      <c r="S41" s="208">
        <v>1</v>
      </c>
      <c r="T41" s="209">
        <v>1</v>
      </c>
      <c r="U41" s="206">
        <f t="shared" si="5"/>
        <v>17.303869428661617</v>
      </c>
      <c r="V41" s="210">
        <v>0.02</v>
      </c>
      <c r="W41" s="206">
        <f t="shared" si="6"/>
        <v>0.35314019242166605</v>
      </c>
      <c r="Y41" s="382"/>
      <c r="Z41" s="383"/>
      <c r="AA41" s="383"/>
      <c r="AB41" s="383"/>
      <c r="AC41" s="384"/>
      <c r="AE41" s="901">
        <f t="shared" si="7"/>
        <v>2.6451388888888889</v>
      </c>
      <c r="AG41" s="198">
        <f t="shared" si="8"/>
        <v>2</v>
      </c>
      <c r="AI41" s="901">
        <f t="shared" si="9"/>
        <v>0.41374862068558871</v>
      </c>
    </row>
    <row r="42" spans="1:35" s="198" customFormat="1" ht="26.1" customHeight="1">
      <c r="A42" s="194"/>
      <c r="B42" s="397"/>
      <c r="C42" s="703"/>
      <c r="D42" s="399"/>
      <c r="E42" s="703"/>
      <c r="F42" s="199"/>
      <c r="G42" s="202"/>
      <c r="H42" s="200"/>
      <c r="I42" s="200"/>
      <c r="J42" s="203"/>
      <c r="K42" s="203"/>
      <c r="L42" s="409"/>
      <c r="M42" s="200"/>
      <c r="N42" s="204"/>
      <c r="O42" s="205">
        <f t="shared" si="3"/>
        <v>0</v>
      </c>
      <c r="P42" s="204"/>
      <c r="Q42" s="410">
        <f t="shared" si="4"/>
        <v>0</v>
      </c>
      <c r="R42" s="207"/>
      <c r="S42" s="208"/>
      <c r="T42" s="209"/>
      <c r="U42" s="206">
        <f t="shared" si="5"/>
        <v>0</v>
      </c>
      <c r="V42" s="210"/>
      <c r="W42" s="206">
        <f t="shared" si="6"/>
        <v>0</v>
      </c>
      <c r="Y42" s="382"/>
      <c r="Z42" s="383"/>
      <c r="AA42" s="383"/>
      <c r="AB42" s="383"/>
      <c r="AC42" s="384"/>
      <c r="AE42" s="901">
        <f t="shared" si="7"/>
        <v>0</v>
      </c>
    </row>
    <row r="43" spans="1:35" s="198" customFormat="1" ht="26.1" customHeight="1">
      <c r="B43" s="199"/>
      <c r="C43" s="211"/>
      <c r="D43" s="200"/>
      <c r="E43" s="212"/>
      <c r="F43" s="199"/>
      <c r="G43" s="202"/>
      <c r="H43" s="200"/>
      <c r="I43" s="200"/>
      <c r="J43" s="203"/>
      <c r="K43" s="203"/>
      <c r="L43" s="409"/>
      <c r="M43" s="200"/>
      <c r="N43" s="204"/>
      <c r="O43" s="205"/>
      <c r="P43" s="204"/>
      <c r="Q43" s="410"/>
      <c r="R43" s="207"/>
      <c r="S43" s="208"/>
      <c r="T43" s="209"/>
      <c r="U43" s="206"/>
      <c r="V43" s="210"/>
      <c r="W43" s="206"/>
      <c r="Y43" s="382">
        <f t="shared" ref="Y43" si="10">IF(I43&gt;0, J43*K43*(L43+1)*H43/I43/3600*S43*T43, 0)</f>
        <v>0</v>
      </c>
      <c r="Z43" s="383">
        <f t="shared" ref="Z43" si="11">IF(I43&gt;0, M43*H43/I43/3600*S43*T43, 0)</f>
        <v>0</v>
      </c>
      <c r="AA43" s="383" t="str">
        <f t="shared" ref="AA43" si="12">IF(I43&gt;0,N43*S43*T43,"")</f>
        <v/>
      </c>
      <c r="AB43" s="383">
        <f t="shared" ref="AB43" si="13">O43*S43*T43</f>
        <v>0</v>
      </c>
      <c r="AC43" s="384">
        <f t="shared" ref="AC43" si="14">IF(I43&gt;0, P43*H43/I43/3600*S43*T43, 0)</f>
        <v>0</v>
      </c>
      <c r="AE43" s="901">
        <f t="shared" si="7"/>
        <v>0</v>
      </c>
    </row>
    <row r="44" spans="1:35" s="198" customFormat="1" ht="26.1" customHeight="1">
      <c r="B44" s="199"/>
      <c r="C44" s="211"/>
      <c r="D44" s="211"/>
      <c r="E44" s="212"/>
      <c r="F44" s="199"/>
      <c r="G44" s="202"/>
      <c r="H44" s="200"/>
      <c r="I44" s="200"/>
      <c r="J44" s="203"/>
      <c r="K44" s="203"/>
      <c r="L44" s="409"/>
      <c r="M44" s="200"/>
      <c r="N44" s="204"/>
      <c r="O44" s="205">
        <f t="shared" ref="O44" si="15">IF(I44&gt;0, ((J44*K44*(1+L44) + M44)*H44/I44/3600)+N44, 0)</f>
        <v>0</v>
      </c>
      <c r="P44" s="204"/>
      <c r="Q44" s="410">
        <f t="shared" ref="Q44:Q50" si="16">IF(I44&gt;0,((J44*K44*(1+L44) + M44+ P44)*H44/I44/3600)+N44, 0)</f>
        <v>0</v>
      </c>
      <c r="R44" s="207"/>
      <c r="S44" s="208"/>
      <c r="T44" s="209"/>
      <c r="U44" s="206">
        <f t="shared" ref="U44" si="17">Q44*S44*T44</f>
        <v>0</v>
      </c>
      <c r="V44" s="210"/>
      <c r="W44" s="206">
        <f t="shared" ref="W44:W50" si="18">U44*(1/(1-V44)-1)</f>
        <v>0</v>
      </c>
      <c r="Y44" s="382">
        <f t="shared" ref="Y44:Y48" si="19">IF(I44&gt;0, J44*K44*(L44+1)*H44/I44/3600*S44*T44, 0)</f>
        <v>0</v>
      </c>
      <c r="Z44" s="383">
        <f t="shared" ref="Z44:Z48" si="20">IF(I44&gt;0, M44*H44/I44/3600*S44*T44, 0)</f>
        <v>0</v>
      </c>
      <c r="AA44" s="383" t="str">
        <f t="shared" ref="AA44:AA48" si="21">IF(I44&gt;0,N44*S44*T44,"")</f>
        <v/>
      </c>
      <c r="AB44" s="383">
        <f t="shared" ref="AB44:AB48" si="22">O44*S44*T44</f>
        <v>0</v>
      </c>
      <c r="AC44" s="384">
        <f t="shared" ref="AC44:AC48" si="23">IF(I44&gt;0, P44*H44/I44/3600*S44*T44, 0)</f>
        <v>0</v>
      </c>
      <c r="AE44" s="901">
        <f t="shared" si="7"/>
        <v>0</v>
      </c>
    </row>
    <row r="45" spans="1:35" s="198" customFormat="1" ht="26.1" customHeight="1">
      <c r="B45" s="199"/>
      <c r="C45" s="211"/>
      <c r="D45" s="211"/>
      <c r="E45" s="212"/>
      <c r="F45" s="199"/>
      <c r="G45" s="202"/>
      <c r="H45" s="200"/>
      <c r="I45" s="200"/>
      <c r="J45" s="203"/>
      <c r="K45" s="203"/>
      <c r="L45" s="409"/>
      <c r="M45" s="200"/>
      <c r="N45" s="204"/>
      <c r="O45" s="205"/>
      <c r="P45" s="204"/>
      <c r="Q45" s="410"/>
      <c r="R45" s="207"/>
      <c r="S45" s="208"/>
      <c r="T45" s="209"/>
      <c r="U45" s="206"/>
      <c r="V45" s="210"/>
      <c r="W45" s="206"/>
      <c r="Y45" s="382">
        <f t="shared" si="19"/>
        <v>0</v>
      </c>
      <c r="Z45" s="383">
        <f t="shared" si="20"/>
        <v>0</v>
      </c>
      <c r="AA45" s="383" t="str">
        <f t="shared" si="21"/>
        <v/>
      </c>
      <c r="AB45" s="383">
        <f t="shared" si="22"/>
        <v>0</v>
      </c>
      <c r="AC45" s="384">
        <f t="shared" si="23"/>
        <v>0</v>
      </c>
      <c r="AE45" s="901">
        <f t="shared" si="7"/>
        <v>0</v>
      </c>
    </row>
    <row r="46" spans="1:35" s="198" customFormat="1" ht="26.1" customHeight="1">
      <c r="B46" s="199"/>
      <c r="C46" s="211"/>
      <c r="D46" s="200"/>
      <c r="E46" s="212"/>
      <c r="F46" s="199"/>
      <c r="G46" s="202"/>
      <c r="H46" s="200"/>
      <c r="I46" s="200"/>
      <c r="J46" s="203"/>
      <c r="K46" s="203"/>
      <c r="L46" s="409"/>
      <c r="M46" s="200"/>
      <c r="N46" s="204"/>
      <c r="O46" s="205"/>
      <c r="P46" s="204"/>
      <c r="Q46" s="410"/>
      <c r="R46" s="207"/>
      <c r="S46" s="208"/>
      <c r="T46" s="209"/>
      <c r="U46" s="206"/>
      <c r="V46" s="210"/>
      <c r="W46" s="206"/>
      <c r="Y46" s="382">
        <f t="shared" si="19"/>
        <v>0</v>
      </c>
      <c r="Z46" s="383">
        <f t="shared" si="20"/>
        <v>0</v>
      </c>
      <c r="AA46" s="383" t="str">
        <f t="shared" si="21"/>
        <v/>
      </c>
      <c r="AB46" s="383">
        <f t="shared" si="22"/>
        <v>0</v>
      </c>
      <c r="AC46" s="384">
        <f t="shared" si="23"/>
        <v>0</v>
      </c>
      <c r="AE46" s="901">
        <f t="shared" si="7"/>
        <v>0</v>
      </c>
    </row>
    <row r="47" spans="1:35" s="198" customFormat="1" ht="26.1" customHeight="1">
      <c r="B47" s="576"/>
      <c r="C47" s="211"/>
      <c r="D47" s="200"/>
      <c r="E47" s="212"/>
      <c r="F47" s="199"/>
      <c r="G47" s="202"/>
      <c r="H47" s="200"/>
      <c r="I47" s="200"/>
      <c r="J47" s="203"/>
      <c r="K47" s="203"/>
      <c r="L47" s="409"/>
      <c r="M47" s="200"/>
      <c r="N47" s="204"/>
      <c r="O47" s="205"/>
      <c r="P47" s="204"/>
      <c r="Q47" s="410"/>
      <c r="R47" s="207"/>
      <c r="S47" s="208"/>
      <c r="T47" s="209"/>
      <c r="U47" s="206"/>
      <c r="V47" s="210"/>
      <c r="W47" s="206"/>
      <c r="Y47" s="382">
        <f t="shared" si="19"/>
        <v>0</v>
      </c>
      <c r="Z47" s="383">
        <f t="shared" si="20"/>
        <v>0</v>
      </c>
      <c r="AA47" s="383" t="str">
        <f t="shared" si="21"/>
        <v/>
      </c>
      <c r="AB47" s="383">
        <f t="shared" si="22"/>
        <v>0</v>
      </c>
      <c r="AC47" s="384">
        <f t="shared" si="23"/>
        <v>0</v>
      </c>
      <c r="AE47" s="901">
        <f t="shared" si="7"/>
        <v>0</v>
      </c>
    </row>
    <row r="48" spans="1:35" s="198" customFormat="1" ht="26.1" customHeight="1">
      <c r="B48" s="199"/>
      <c r="C48" s="211"/>
      <c r="D48" s="200"/>
      <c r="E48" s="212"/>
      <c r="F48" s="199"/>
      <c r="G48" s="202"/>
      <c r="H48" s="200"/>
      <c r="I48" s="200"/>
      <c r="J48" s="203"/>
      <c r="K48" s="203"/>
      <c r="L48" s="409"/>
      <c r="M48" s="200"/>
      <c r="N48" s="204"/>
      <c r="O48" s="205"/>
      <c r="P48" s="204"/>
      <c r="Q48" s="410"/>
      <c r="R48" s="207"/>
      <c r="S48" s="208"/>
      <c r="T48" s="209"/>
      <c r="U48" s="206"/>
      <c r="V48" s="210"/>
      <c r="W48" s="206"/>
      <c r="Y48" s="382">
        <f t="shared" si="19"/>
        <v>0</v>
      </c>
      <c r="Z48" s="383">
        <f t="shared" si="20"/>
        <v>0</v>
      </c>
      <c r="AA48" s="383" t="str">
        <f t="shared" si="21"/>
        <v/>
      </c>
      <c r="AB48" s="383">
        <f t="shared" si="22"/>
        <v>0</v>
      </c>
      <c r="AC48" s="384">
        <f t="shared" si="23"/>
        <v>0</v>
      </c>
    </row>
    <row r="49" spans="1:35" s="198" customFormat="1" ht="26.1" customHeight="1">
      <c r="B49" s="199"/>
      <c r="C49" s="213"/>
      <c r="D49" s="211"/>
      <c r="E49" s="214"/>
      <c r="F49" s="199"/>
      <c r="G49" s="202"/>
      <c r="H49" s="200"/>
      <c r="I49" s="200"/>
      <c r="J49" s="203"/>
      <c r="K49" s="203"/>
      <c r="L49" s="409"/>
      <c r="M49" s="200"/>
      <c r="N49" s="204"/>
      <c r="O49" s="205">
        <f t="shared" ref="O49:O51" si="24">IF(I49&gt;0, ((J49*K49*(1+L49) + M49)*H49/I49/3600)+N49, 0)</f>
        <v>0</v>
      </c>
      <c r="P49" s="204"/>
      <c r="Q49" s="410">
        <f t="shared" si="16"/>
        <v>0</v>
      </c>
      <c r="R49" s="207"/>
      <c r="S49" s="208"/>
      <c r="T49" s="209"/>
      <c r="U49" s="206">
        <f t="shared" ref="U49:U51" si="25">Q49*S49*T49</f>
        <v>0</v>
      </c>
      <c r="V49" s="210"/>
      <c r="W49" s="206">
        <f t="shared" si="18"/>
        <v>0</v>
      </c>
      <c r="Y49" s="382">
        <f t="shared" ref="Y49:Y51" si="26">IF(I49&gt;0, J49*K49*(L49+1)*H49/I49/3600*S49*T49, 0)</f>
        <v>0</v>
      </c>
      <c r="Z49" s="383">
        <f t="shared" ref="Z49:Z51" si="27">IF(I49&gt;0, M49*H49/I49/3600*S49*T49, 0)</f>
        <v>0</v>
      </c>
      <c r="AA49" s="383" t="str">
        <f t="shared" ref="AA49:AA51" si="28">IF(I49&gt;0,N49*S49*T49,"")</f>
        <v/>
      </c>
      <c r="AB49" s="383">
        <f t="shared" ref="AB49:AB51" si="29">O49*S49*T49</f>
        <v>0</v>
      </c>
      <c r="AC49" s="384">
        <f t="shared" ref="AC49:AC51" si="30">IF(I49&gt;0, P49*H49/I49/3600*S49*T49, 0)</f>
        <v>0</v>
      </c>
    </row>
    <row r="50" spans="1:35" s="198" customFormat="1" ht="26.1" customHeight="1">
      <c r="B50" s="199"/>
      <c r="C50" s="200"/>
      <c r="D50" s="200"/>
      <c r="E50" s="201"/>
      <c r="F50" s="397"/>
      <c r="G50" s="398"/>
      <c r="H50" s="399"/>
      <c r="I50" s="399"/>
      <c r="J50" s="400"/>
      <c r="K50" s="400"/>
      <c r="L50" s="401"/>
      <c r="M50" s="399"/>
      <c r="N50" s="402"/>
      <c r="O50" s="403">
        <f t="shared" si="24"/>
        <v>0</v>
      </c>
      <c r="P50" s="204"/>
      <c r="Q50" s="410">
        <f t="shared" si="16"/>
        <v>0</v>
      </c>
      <c r="R50" s="405"/>
      <c r="S50" s="406"/>
      <c r="T50" s="407"/>
      <c r="U50" s="404">
        <f t="shared" si="25"/>
        <v>0</v>
      </c>
      <c r="V50" s="408"/>
      <c r="W50" s="206">
        <f t="shared" si="18"/>
        <v>0</v>
      </c>
      <c r="Y50" s="382">
        <f t="shared" si="26"/>
        <v>0</v>
      </c>
      <c r="Z50" s="383">
        <f t="shared" si="27"/>
        <v>0</v>
      </c>
      <c r="AA50" s="383" t="str">
        <f t="shared" si="28"/>
        <v/>
      </c>
      <c r="AB50" s="383">
        <f t="shared" si="29"/>
        <v>0</v>
      </c>
      <c r="AC50" s="384">
        <f t="shared" si="30"/>
        <v>0</v>
      </c>
    </row>
    <row r="51" spans="1:35" s="198" customFormat="1" ht="26.1" customHeight="1" thickBot="1">
      <c r="B51" s="215"/>
      <c r="C51" s="216"/>
      <c r="D51" s="217"/>
      <c r="E51" s="218"/>
      <c r="F51" s="472"/>
      <c r="G51" s="473"/>
      <c r="H51" s="474"/>
      <c r="I51" s="474"/>
      <c r="J51" s="475"/>
      <c r="K51" s="475"/>
      <c r="L51" s="476"/>
      <c r="M51" s="474"/>
      <c r="N51" s="477"/>
      <c r="O51" s="478">
        <f t="shared" si="24"/>
        <v>0</v>
      </c>
      <c r="P51" s="477"/>
      <c r="Q51" s="479">
        <f t="shared" ref="Q51" si="31">O51*P51+O51</f>
        <v>0</v>
      </c>
      <c r="R51" s="480"/>
      <c r="S51" s="481"/>
      <c r="T51" s="482"/>
      <c r="U51" s="479">
        <f t="shared" si="25"/>
        <v>0</v>
      </c>
      <c r="V51" s="483"/>
      <c r="W51" s="479">
        <f t="shared" ref="W51" si="32">U51*(1/(1-V51)-1)</f>
        <v>0</v>
      </c>
      <c r="Y51" s="484">
        <f t="shared" si="26"/>
        <v>0</v>
      </c>
      <c r="Z51" s="485">
        <f t="shared" si="27"/>
        <v>0</v>
      </c>
      <c r="AA51" s="485" t="str">
        <f t="shared" si="28"/>
        <v/>
      </c>
      <c r="AB51" s="485">
        <f t="shared" si="29"/>
        <v>0</v>
      </c>
      <c r="AC51" s="486">
        <f t="shared" si="30"/>
        <v>0</v>
      </c>
    </row>
    <row r="52" spans="1:35" s="142" customFormat="1" ht="12" customHeight="1" thickBot="1">
      <c r="D52" s="219"/>
      <c r="E52" s="219"/>
      <c r="F52" s="219"/>
      <c r="G52" s="219"/>
      <c r="H52" s="219"/>
      <c r="I52" s="219"/>
      <c r="J52" s="219"/>
      <c r="K52" s="219"/>
      <c r="L52" s="219"/>
      <c r="M52" s="219"/>
      <c r="N52" s="220"/>
      <c r="O52" s="221"/>
      <c r="P52" s="219"/>
      <c r="Q52" s="219"/>
      <c r="R52" s="219"/>
      <c r="S52" s="219"/>
      <c r="T52" s="219"/>
    </row>
    <row r="53" spans="1:35" ht="17.100000000000001" customHeight="1">
      <c r="A53" s="142"/>
      <c r="B53" s="222" t="s">
        <v>85</v>
      </c>
      <c r="C53" s="223"/>
      <c r="D53" s="223"/>
      <c r="E53" s="223"/>
      <c r="F53" s="223"/>
      <c r="G53" s="223"/>
      <c r="H53" s="223"/>
      <c r="I53" s="223"/>
      <c r="J53" s="223"/>
      <c r="K53" s="227"/>
      <c r="L53" s="225" t="s">
        <v>86</v>
      </c>
      <c r="M53" s="226" t="s">
        <v>87</v>
      </c>
      <c r="N53" s="226" t="s">
        <v>88</v>
      </c>
      <c r="O53" s="226" t="s">
        <v>89</v>
      </c>
      <c r="P53" s="224" t="s">
        <v>90</v>
      </c>
      <c r="Q53" s="227"/>
      <c r="R53" s="227"/>
      <c r="S53" s="227"/>
      <c r="T53" s="227"/>
      <c r="U53" s="224" t="s">
        <v>44</v>
      </c>
      <c r="V53" s="227"/>
      <c r="W53" s="228" t="s">
        <v>91</v>
      </c>
      <c r="AI53" s="713">
        <f>SUM(AI13:AI49)</f>
        <v>0.8795631426814351</v>
      </c>
    </row>
    <row r="54" spans="1:35" ht="17.100000000000001" customHeight="1">
      <c r="B54" s="229"/>
      <c r="C54" s="230"/>
      <c r="D54" s="230"/>
      <c r="E54" s="230"/>
      <c r="F54" s="230"/>
      <c r="G54" s="230"/>
      <c r="H54" s="230"/>
      <c r="I54" s="230"/>
      <c r="J54" s="500"/>
      <c r="K54" s="234" t="s">
        <v>306</v>
      </c>
      <c r="L54" s="231">
        <f>SUMIF($R12:$R42,$K54,Y12:Y42)</f>
        <v>0</v>
      </c>
      <c r="M54" s="231">
        <f>SUMIF($R12:$R42,$K54,Z12:Z42)</f>
        <v>0</v>
      </c>
      <c r="N54" s="231">
        <f>SUMIF($R12:$R42,$K54,AA12:AA42)</f>
        <v>0</v>
      </c>
      <c r="O54" s="231">
        <f>SUM(O12:O42)</f>
        <v>26.457290607316249</v>
      </c>
      <c r="P54" s="231">
        <f>SUM(Q12:Q42)-O54</f>
        <v>12.300873285047647</v>
      </c>
      <c r="Q54" s="232"/>
      <c r="R54" s="233"/>
      <c r="S54" s="233" t="s">
        <v>323</v>
      </c>
      <c r="T54" s="234"/>
      <c r="U54" s="231">
        <f>SUMIF($R12:$R42,$K54,U12:U42)</f>
        <v>43.247178738663465</v>
      </c>
      <c r="V54" s="235"/>
      <c r="W54" s="236">
        <f>SUMIF($R12:$R42, $K54, W12:W42)</f>
        <v>0.88259548446252067</v>
      </c>
      <c r="Y54" s="713"/>
      <c r="Z54" s="713"/>
      <c r="AA54" s="713"/>
    </row>
    <row r="55" spans="1:35" ht="17.100000000000001" customHeight="1">
      <c r="B55" s="229"/>
      <c r="C55" s="230"/>
      <c r="D55" s="230"/>
      <c r="E55" s="230"/>
      <c r="F55" s="230"/>
      <c r="G55" s="230"/>
      <c r="H55" s="230"/>
      <c r="I55" s="230"/>
      <c r="J55" s="500"/>
      <c r="K55" s="234" t="s">
        <v>49</v>
      </c>
      <c r="L55" s="231">
        <f>SUMIF($R43:$R43,$K55,Y43:Y43)</f>
        <v>0</v>
      </c>
      <c r="M55" s="231">
        <f>SUMIF($R43:$R43,$K55,Z43:Z43)</f>
        <v>0</v>
      </c>
      <c r="N55" s="231">
        <f>SUMIF($R43:$R43,$K55,AA43:AA43)</f>
        <v>0</v>
      </c>
      <c r="O55" s="231">
        <f>SUM(O43:O43)</f>
        <v>0</v>
      </c>
      <c r="P55" s="231">
        <f>SUM(Q43:Q43)-O55</f>
        <v>0</v>
      </c>
      <c r="Q55" s="232"/>
      <c r="R55" s="233"/>
      <c r="S55" s="233" t="s">
        <v>324</v>
      </c>
      <c r="U55" s="708">
        <v>41.219272183453825</v>
      </c>
      <c r="V55" s="235"/>
      <c r="W55" s="236">
        <f>SUMIF($R43:$R43, $K55, W43:W43)</f>
        <v>0</v>
      </c>
      <c r="Z55" s="713"/>
      <c r="AA55" s="713"/>
    </row>
    <row r="56" spans="1:35" ht="17.100000000000001" customHeight="1">
      <c r="B56" s="229"/>
      <c r="C56" s="230"/>
      <c r="D56" s="230"/>
      <c r="E56" s="230"/>
      <c r="F56" s="230"/>
      <c r="G56" s="230"/>
      <c r="H56" s="230"/>
      <c r="I56" s="230"/>
      <c r="J56" s="500"/>
      <c r="K56" s="234" t="s">
        <v>49</v>
      </c>
      <c r="L56" s="231">
        <f>SUMIF($R45:$R48,$K56,Y45:Y48)</f>
        <v>0</v>
      </c>
      <c r="M56" s="231">
        <f>SUMIF($R45:$R48,$K56,Z45:Z48)</f>
        <v>0</v>
      </c>
      <c r="N56" s="231">
        <f>SUMIF($R45:$R48,$K56,AA45:AA48)</f>
        <v>0</v>
      </c>
      <c r="O56" s="231">
        <f>SUM(O45:O48)</f>
        <v>0</v>
      </c>
      <c r="P56" s="231">
        <f>SUM(Q45:Q48)-O56</f>
        <v>0</v>
      </c>
      <c r="Q56" s="232"/>
      <c r="R56" s="233"/>
      <c r="S56" s="233"/>
      <c r="T56" s="237"/>
      <c r="U56" s="705"/>
      <c r="V56" s="235"/>
      <c r="W56" s="236">
        <f>SUMIF($R45:$R48, $K56, W45:W48)</f>
        <v>0</v>
      </c>
    </row>
    <row r="57" spans="1:35" ht="17.100000000000001" customHeight="1" thickBot="1">
      <c r="B57" s="238" t="s">
        <v>92</v>
      </c>
      <c r="C57" s="239"/>
      <c r="D57" s="239"/>
      <c r="E57" s="239"/>
      <c r="F57" s="239"/>
      <c r="G57" s="239"/>
      <c r="H57" s="239"/>
      <c r="I57" s="239"/>
      <c r="J57" s="239"/>
      <c r="K57" s="471"/>
      <c r="L57" s="469"/>
      <c r="M57" s="469"/>
      <c r="N57" s="469"/>
      <c r="O57" s="469"/>
      <c r="P57" s="469"/>
      <c r="Q57" s="240"/>
      <c r="R57" s="240"/>
      <c r="S57" s="240"/>
      <c r="T57" s="240"/>
      <c r="U57" s="716"/>
      <c r="V57" s="240"/>
      <c r="W57" s="470"/>
    </row>
    <row r="58" spans="1:35" ht="7.5" customHeight="1"/>
    <row r="59" spans="1:35">
      <c r="U59" s="713"/>
    </row>
  </sheetData>
  <sheetProtection insertRows="0" deleteRows="0"/>
  <mergeCells count="9">
    <mergeCell ref="D7:E7"/>
    <mergeCell ref="I7:O7"/>
    <mergeCell ref="D8:E8"/>
    <mergeCell ref="I8:O8"/>
    <mergeCell ref="B4:C4"/>
    <mergeCell ref="D5:E5"/>
    <mergeCell ref="I5:O5"/>
    <mergeCell ref="D6:E6"/>
    <mergeCell ref="I6:O6"/>
  </mergeCells>
  <conditionalFormatting sqref="L57:P57 U57 W57">
    <cfRule type="expression" dxfId="21" priority="11" stopIfTrue="1">
      <formula>$K$57=0</formula>
    </cfRule>
  </conditionalFormatting>
  <dataValidations count="4">
    <dataValidation type="list" allowBlank="1" showInputMessage="1" showErrorMessage="1" sqref="II52:IJ52 SE52:SF52 ACA52:ACB52 ALW52:ALX52 AVS52:AVT52 BFO52:BFP52 BPK52:BPL52 BZG52:BZH52 CJC52:CJD52 CSY52:CSZ52 DCU52:DCV52 DMQ52:DMR52 DWM52:DWN52 EGI52:EGJ52 EQE52:EQF52 FAA52:FAB52 FJW52:FJX52 FTS52:FTT52 GDO52:GDP52 GNK52:GNL52 GXG52:GXH52 HHC52:HHD52 HQY52:HQZ52 IAU52:IAV52 IKQ52:IKR52 IUM52:IUN52 JEI52:JEJ52 JOE52:JOF52 JYA52:JYB52 KHW52:KHX52 KRS52:KRT52 LBO52:LBP52 LLK52:LLL52 LVG52:LVH52 MFC52:MFD52 MOY52:MOZ52 MYU52:MYV52 NIQ52:NIR52 NSM52:NSN52 OCI52:OCJ52 OME52:OMF52 OWA52:OWB52 PFW52:PFX52 PPS52:PPT52 PZO52:PZP52 QJK52:QJL52 QTG52:QTH52 RDC52:RDD52 RMY52:RMZ52 RWU52:RWV52 SGQ52:SGR52 SQM52:SQN52 TAI52:TAJ52 TKE52:TKF52 TUA52:TUB52 UDW52:UDX52 UNS52:UNT52 UXO52:UXP52 VHK52:VHL52 VRG52:VRH52 WBC52:WBD52 WKY52:WKZ52 WUU52:WUV52 II65578:IJ65578 SE65578:SF65578 ACA65578:ACB65578 ALW65578:ALX65578 AVS65578:AVT65578 BFO65578:BFP65578 BPK65578:BPL65578 BZG65578:BZH65578 CJC65578:CJD65578 CSY65578:CSZ65578 DCU65578:DCV65578 DMQ65578:DMR65578 DWM65578:DWN65578 EGI65578:EGJ65578 EQE65578:EQF65578 FAA65578:FAB65578 FJW65578:FJX65578 FTS65578:FTT65578 GDO65578:GDP65578 GNK65578:GNL65578 GXG65578:GXH65578 HHC65578:HHD65578 HQY65578:HQZ65578 IAU65578:IAV65578 IKQ65578:IKR65578 IUM65578:IUN65578 JEI65578:JEJ65578 JOE65578:JOF65578 JYA65578:JYB65578 KHW65578:KHX65578 KRS65578:KRT65578 LBO65578:LBP65578 LLK65578:LLL65578 LVG65578:LVH65578 MFC65578:MFD65578 MOY65578:MOZ65578 MYU65578:MYV65578 NIQ65578:NIR65578 NSM65578:NSN65578 OCI65578:OCJ65578 OME65578:OMF65578 OWA65578:OWB65578 PFW65578:PFX65578 PPS65578:PPT65578 PZO65578:PZP65578 QJK65578:QJL65578 QTG65578:QTH65578 RDC65578:RDD65578 RMY65578:RMZ65578 RWU65578:RWV65578 SGQ65578:SGR65578 SQM65578:SQN65578 TAI65578:TAJ65578 TKE65578:TKF65578 TUA65578:TUB65578 UDW65578:UDX65578 UNS65578:UNT65578 UXO65578:UXP65578 VHK65578:VHL65578 VRG65578:VRH65578 WBC65578:WBD65578 WKY65578:WKZ65578 WUU65578:WUV65578 II131114:IJ131114 SE131114:SF131114 ACA131114:ACB131114 ALW131114:ALX131114 AVS131114:AVT131114 BFO131114:BFP131114 BPK131114:BPL131114 BZG131114:BZH131114 CJC131114:CJD131114 CSY131114:CSZ131114 DCU131114:DCV131114 DMQ131114:DMR131114 DWM131114:DWN131114 EGI131114:EGJ131114 EQE131114:EQF131114 FAA131114:FAB131114 FJW131114:FJX131114 FTS131114:FTT131114 GDO131114:GDP131114 GNK131114:GNL131114 GXG131114:GXH131114 HHC131114:HHD131114 HQY131114:HQZ131114 IAU131114:IAV131114 IKQ131114:IKR131114 IUM131114:IUN131114 JEI131114:JEJ131114 JOE131114:JOF131114 JYA131114:JYB131114 KHW131114:KHX131114 KRS131114:KRT131114 LBO131114:LBP131114 LLK131114:LLL131114 LVG131114:LVH131114 MFC131114:MFD131114 MOY131114:MOZ131114 MYU131114:MYV131114 NIQ131114:NIR131114 NSM131114:NSN131114 OCI131114:OCJ131114 OME131114:OMF131114 OWA131114:OWB131114 PFW131114:PFX131114 PPS131114:PPT131114 PZO131114:PZP131114 QJK131114:QJL131114 QTG131114:QTH131114 RDC131114:RDD131114 RMY131114:RMZ131114 RWU131114:RWV131114 SGQ131114:SGR131114 SQM131114:SQN131114 TAI131114:TAJ131114 TKE131114:TKF131114 TUA131114:TUB131114 UDW131114:UDX131114 UNS131114:UNT131114 UXO131114:UXP131114 VHK131114:VHL131114 VRG131114:VRH131114 WBC131114:WBD131114 WKY131114:WKZ131114 WUU131114:WUV131114 II196650:IJ196650 SE196650:SF196650 ACA196650:ACB196650 ALW196650:ALX196650 AVS196650:AVT196650 BFO196650:BFP196650 BPK196650:BPL196650 BZG196650:BZH196650 CJC196650:CJD196650 CSY196650:CSZ196650 DCU196650:DCV196650 DMQ196650:DMR196650 DWM196650:DWN196650 EGI196650:EGJ196650 EQE196650:EQF196650 FAA196650:FAB196650 FJW196650:FJX196650 FTS196650:FTT196650 GDO196650:GDP196650 GNK196650:GNL196650 GXG196650:GXH196650 HHC196650:HHD196650 HQY196650:HQZ196650 IAU196650:IAV196650 IKQ196650:IKR196650 IUM196650:IUN196650 JEI196650:JEJ196650 JOE196650:JOF196650 JYA196650:JYB196650 KHW196650:KHX196650 KRS196650:KRT196650 LBO196650:LBP196650 LLK196650:LLL196650 LVG196650:LVH196650 MFC196650:MFD196650 MOY196650:MOZ196650 MYU196650:MYV196650 NIQ196650:NIR196650 NSM196650:NSN196650 OCI196650:OCJ196650 OME196650:OMF196650 OWA196650:OWB196650 PFW196650:PFX196650 PPS196650:PPT196650 PZO196650:PZP196650 QJK196650:QJL196650 QTG196650:QTH196650 RDC196650:RDD196650 RMY196650:RMZ196650 RWU196650:RWV196650 SGQ196650:SGR196650 SQM196650:SQN196650 TAI196650:TAJ196650 TKE196650:TKF196650 TUA196650:TUB196650 UDW196650:UDX196650 UNS196650:UNT196650 UXO196650:UXP196650 VHK196650:VHL196650 VRG196650:VRH196650 WBC196650:WBD196650 WKY196650:WKZ196650 WUU196650:WUV196650 II262186:IJ262186 SE262186:SF262186 ACA262186:ACB262186 ALW262186:ALX262186 AVS262186:AVT262186 BFO262186:BFP262186 BPK262186:BPL262186 BZG262186:BZH262186 CJC262186:CJD262186 CSY262186:CSZ262186 DCU262186:DCV262186 DMQ262186:DMR262186 DWM262186:DWN262186 EGI262186:EGJ262186 EQE262186:EQF262186 FAA262186:FAB262186 FJW262186:FJX262186 FTS262186:FTT262186 GDO262186:GDP262186 GNK262186:GNL262186 GXG262186:GXH262186 HHC262186:HHD262186 HQY262186:HQZ262186 IAU262186:IAV262186 IKQ262186:IKR262186 IUM262186:IUN262186 JEI262186:JEJ262186 JOE262186:JOF262186 JYA262186:JYB262186 KHW262186:KHX262186 KRS262186:KRT262186 LBO262186:LBP262186 LLK262186:LLL262186 LVG262186:LVH262186 MFC262186:MFD262186 MOY262186:MOZ262186 MYU262186:MYV262186 NIQ262186:NIR262186 NSM262186:NSN262186 OCI262186:OCJ262186 OME262186:OMF262186 OWA262186:OWB262186 PFW262186:PFX262186 PPS262186:PPT262186 PZO262186:PZP262186 QJK262186:QJL262186 QTG262186:QTH262186 RDC262186:RDD262186 RMY262186:RMZ262186 RWU262186:RWV262186 SGQ262186:SGR262186 SQM262186:SQN262186 TAI262186:TAJ262186 TKE262186:TKF262186 TUA262186:TUB262186 UDW262186:UDX262186 UNS262186:UNT262186 UXO262186:UXP262186 VHK262186:VHL262186 VRG262186:VRH262186 WBC262186:WBD262186 WKY262186:WKZ262186 WUU262186:WUV262186 II327722:IJ327722 SE327722:SF327722 ACA327722:ACB327722 ALW327722:ALX327722 AVS327722:AVT327722 BFO327722:BFP327722 BPK327722:BPL327722 BZG327722:BZH327722 CJC327722:CJD327722 CSY327722:CSZ327722 DCU327722:DCV327722 DMQ327722:DMR327722 DWM327722:DWN327722 EGI327722:EGJ327722 EQE327722:EQF327722 FAA327722:FAB327722 FJW327722:FJX327722 FTS327722:FTT327722 GDO327722:GDP327722 GNK327722:GNL327722 GXG327722:GXH327722 HHC327722:HHD327722 HQY327722:HQZ327722 IAU327722:IAV327722 IKQ327722:IKR327722 IUM327722:IUN327722 JEI327722:JEJ327722 JOE327722:JOF327722 JYA327722:JYB327722 KHW327722:KHX327722 KRS327722:KRT327722 LBO327722:LBP327722 LLK327722:LLL327722 LVG327722:LVH327722 MFC327722:MFD327722 MOY327722:MOZ327722 MYU327722:MYV327722 NIQ327722:NIR327722 NSM327722:NSN327722 OCI327722:OCJ327722 OME327722:OMF327722 OWA327722:OWB327722 PFW327722:PFX327722 PPS327722:PPT327722 PZO327722:PZP327722 QJK327722:QJL327722 QTG327722:QTH327722 RDC327722:RDD327722 RMY327722:RMZ327722 RWU327722:RWV327722 SGQ327722:SGR327722 SQM327722:SQN327722 TAI327722:TAJ327722 TKE327722:TKF327722 TUA327722:TUB327722 UDW327722:UDX327722 UNS327722:UNT327722 UXO327722:UXP327722 VHK327722:VHL327722 VRG327722:VRH327722 WBC327722:WBD327722 WKY327722:WKZ327722 WUU327722:WUV327722 II393258:IJ393258 SE393258:SF393258 ACA393258:ACB393258 ALW393258:ALX393258 AVS393258:AVT393258 BFO393258:BFP393258 BPK393258:BPL393258 BZG393258:BZH393258 CJC393258:CJD393258 CSY393258:CSZ393258 DCU393258:DCV393258 DMQ393258:DMR393258 DWM393258:DWN393258 EGI393258:EGJ393258 EQE393258:EQF393258 FAA393258:FAB393258 FJW393258:FJX393258 FTS393258:FTT393258 GDO393258:GDP393258 GNK393258:GNL393258 GXG393258:GXH393258 HHC393258:HHD393258 HQY393258:HQZ393258 IAU393258:IAV393258 IKQ393258:IKR393258 IUM393258:IUN393258 JEI393258:JEJ393258 JOE393258:JOF393258 JYA393258:JYB393258 KHW393258:KHX393258 KRS393258:KRT393258 LBO393258:LBP393258 LLK393258:LLL393258 LVG393258:LVH393258 MFC393258:MFD393258 MOY393258:MOZ393258 MYU393258:MYV393258 NIQ393258:NIR393258 NSM393258:NSN393258 OCI393258:OCJ393258 OME393258:OMF393258 OWA393258:OWB393258 PFW393258:PFX393258 PPS393258:PPT393258 PZO393258:PZP393258 QJK393258:QJL393258 QTG393258:QTH393258 RDC393258:RDD393258 RMY393258:RMZ393258 RWU393258:RWV393258 SGQ393258:SGR393258 SQM393258:SQN393258 TAI393258:TAJ393258 TKE393258:TKF393258 TUA393258:TUB393258 UDW393258:UDX393258 UNS393258:UNT393258 UXO393258:UXP393258 VHK393258:VHL393258 VRG393258:VRH393258 WBC393258:WBD393258 WKY393258:WKZ393258 WUU393258:WUV393258 II458794:IJ458794 SE458794:SF458794 ACA458794:ACB458794 ALW458794:ALX458794 AVS458794:AVT458794 BFO458794:BFP458794 BPK458794:BPL458794 BZG458794:BZH458794 CJC458794:CJD458794 CSY458794:CSZ458794 DCU458794:DCV458794 DMQ458794:DMR458794 DWM458794:DWN458794 EGI458794:EGJ458794 EQE458794:EQF458794 FAA458794:FAB458794 FJW458794:FJX458794 FTS458794:FTT458794 GDO458794:GDP458794 GNK458794:GNL458794 GXG458794:GXH458794 HHC458794:HHD458794 HQY458794:HQZ458794 IAU458794:IAV458794 IKQ458794:IKR458794 IUM458794:IUN458794 JEI458794:JEJ458794 JOE458794:JOF458794 JYA458794:JYB458794 KHW458794:KHX458794 KRS458794:KRT458794 LBO458794:LBP458794 LLK458794:LLL458794 LVG458794:LVH458794 MFC458794:MFD458794 MOY458794:MOZ458794 MYU458794:MYV458794 NIQ458794:NIR458794 NSM458794:NSN458794 OCI458794:OCJ458794 OME458794:OMF458794 OWA458794:OWB458794 PFW458794:PFX458794 PPS458794:PPT458794 PZO458794:PZP458794 QJK458794:QJL458794 QTG458794:QTH458794 RDC458794:RDD458794 RMY458794:RMZ458794 RWU458794:RWV458794 SGQ458794:SGR458794 SQM458794:SQN458794 TAI458794:TAJ458794 TKE458794:TKF458794 TUA458794:TUB458794 UDW458794:UDX458794 UNS458794:UNT458794 UXO458794:UXP458794 VHK458794:VHL458794 VRG458794:VRH458794 WBC458794:WBD458794 WKY458794:WKZ458794 WUU458794:WUV458794 II524330:IJ524330 SE524330:SF524330 ACA524330:ACB524330 ALW524330:ALX524330 AVS524330:AVT524330 BFO524330:BFP524330 BPK524330:BPL524330 BZG524330:BZH524330 CJC524330:CJD524330 CSY524330:CSZ524330 DCU524330:DCV524330 DMQ524330:DMR524330 DWM524330:DWN524330 EGI524330:EGJ524330 EQE524330:EQF524330 FAA524330:FAB524330 FJW524330:FJX524330 FTS524330:FTT524330 GDO524330:GDP524330 GNK524330:GNL524330 GXG524330:GXH524330 HHC524330:HHD524330 HQY524330:HQZ524330 IAU524330:IAV524330 IKQ524330:IKR524330 IUM524330:IUN524330 JEI524330:JEJ524330 JOE524330:JOF524330 JYA524330:JYB524330 KHW524330:KHX524330 KRS524330:KRT524330 LBO524330:LBP524330 LLK524330:LLL524330 LVG524330:LVH524330 MFC524330:MFD524330 MOY524330:MOZ524330 MYU524330:MYV524330 NIQ524330:NIR524330 NSM524330:NSN524330 OCI524330:OCJ524330 OME524330:OMF524330 OWA524330:OWB524330 PFW524330:PFX524330 PPS524330:PPT524330 PZO524330:PZP524330 QJK524330:QJL524330 QTG524330:QTH524330 RDC524330:RDD524330 RMY524330:RMZ524330 RWU524330:RWV524330 SGQ524330:SGR524330 SQM524330:SQN524330 TAI524330:TAJ524330 TKE524330:TKF524330 TUA524330:TUB524330 UDW524330:UDX524330 UNS524330:UNT524330 UXO524330:UXP524330 VHK524330:VHL524330 VRG524330:VRH524330 WBC524330:WBD524330 WKY524330:WKZ524330 WUU524330:WUV524330 II589866:IJ589866 SE589866:SF589866 ACA589866:ACB589866 ALW589866:ALX589866 AVS589866:AVT589866 BFO589866:BFP589866 BPK589866:BPL589866 BZG589866:BZH589866 CJC589866:CJD589866 CSY589866:CSZ589866 DCU589866:DCV589866 DMQ589866:DMR589866 DWM589866:DWN589866 EGI589866:EGJ589866 EQE589866:EQF589866 FAA589866:FAB589866 FJW589866:FJX589866 FTS589866:FTT589866 GDO589866:GDP589866 GNK589866:GNL589866 GXG589866:GXH589866 HHC589866:HHD589866 HQY589866:HQZ589866 IAU589866:IAV589866 IKQ589866:IKR589866 IUM589866:IUN589866 JEI589866:JEJ589866 JOE589866:JOF589866 JYA589866:JYB589866 KHW589866:KHX589866 KRS589866:KRT589866 LBO589866:LBP589866 LLK589866:LLL589866 LVG589866:LVH589866 MFC589866:MFD589866 MOY589866:MOZ589866 MYU589866:MYV589866 NIQ589866:NIR589866 NSM589866:NSN589866 OCI589866:OCJ589866 OME589866:OMF589866 OWA589866:OWB589866 PFW589866:PFX589866 PPS589866:PPT589866 PZO589866:PZP589866 QJK589866:QJL589866 QTG589866:QTH589866 RDC589866:RDD589866 RMY589866:RMZ589866 RWU589866:RWV589866 SGQ589866:SGR589866 SQM589866:SQN589866 TAI589866:TAJ589866 TKE589866:TKF589866 TUA589866:TUB589866 UDW589866:UDX589866 UNS589866:UNT589866 UXO589866:UXP589866 VHK589866:VHL589866 VRG589866:VRH589866 WBC589866:WBD589866 WKY589866:WKZ589866 WUU589866:WUV589866 II655402:IJ655402 SE655402:SF655402 ACA655402:ACB655402 ALW655402:ALX655402 AVS655402:AVT655402 BFO655402:BFP655402 BPK655402:BPL655402 BZG655402:BZH655402 CJC655402:CJD655402 CSY655402:CSZ655402 DCU655402:DCV655402 DMQ655402:DMR655402 DWM655402:DWN655402 EGI655402:EGJ655402 EQE655402:EQF655402 FAA655402:FAB655402 FJW655402:FJX655402 FTS655402:FTT655402 GDO655402:GDP655402 GNK655402:GNL655402 GXG655402:GXH655402 HHC655402:HHD655402 HQY655402:HQZ655402 IAU655402:IAV655402 IKQ655402:IKR655402 IUM655402:IUN655402 JEI655402:JEJ655402 JOE655402:JOF655402 JYA655402:JYB655402 KHW655402:KHX655402 KRS655402:KRT655402 LBO655402:LBP655402 LLK655402:LLL655402 LVG655402:LVH655402 MFC655402:MFD655402 MOY655402:MOZ655402 MYU655402:MYV655402 NIQ655402:NIR655402 NSM655402:NSN655402 OCI655402:OCJ655402 OME655402:OMF655402 OWA655402:OWB655402 PFW655402:PFX655402 PPS655402:PPT655402 PZO655402:PZP655402 QJK655402:QJL655402 QTG655402:QTH655402 RDC655402:RDD655402 RMY655402:RMZ655402 RWU655402:RWV655402 SGQ655402:SGR655402 SQM655402:SQN655402 TAI655402:TAJ655402 TKE655402:TKF655402 TUA655402:TUB655402 UDW655402:UDX655402 UNS655402:UNT655402 UXO655402:UXP655402 VHK655402:VHL655402 VRG655402:VRH655402 WBC655402:WBD655402 WKY655402:WKZ655402 WUU655402:WUV655402 II720938:IJ720938 SE720938:SF720938 ACA720938:ACB720938 ALW720938:ALX720938 AVS720938:AVT720938 BFO720938:BFP720938 BPK720938:BPL720938 BZG720938:BZH720938 CJC720938:CJD720938 CSY720938:CSZ720938 DCU720938:DCV720938 DMQ720938:DMR720938 DWM720938:DWN720938 EGI720938:EGJ720938 EQE720938:EQF720938 FAA720938:FAB720938 FJW720938:FJX720938 FTS720938:FTT720938 GDO720938:GDP720938 GNK720938:GNL720938 GXG720938:GXH720938 HHC720938:HHD720938 HQY720938:HQZ720938 IAU720938:IAV720938 IKQ720938:IKR720938 IUM720938:IUN720938 JEI720938:JEJ720938 JOE720938:JOF720938 JYA720938:JYB720938 KHW720938:KHX720938 KRS720938:KRT720938 LBO720938:LBP720938 LLK720938:LLL720938 LVG720938:LVH720938 MFC720938:MFD720938 MOY720938:MOZ720938 MYU720938:MYV720938 NIQ720938:NIR720938 NSM720938:NSN720938 OCI720938:OCJ720938 OME720938:OMF720938 OWA720938:OWB720938 PFW720938:PFX720938 PPS720938:PPT720938 PZO720938:PZP720938 QJK720938:QJL720938 QTG720938:QTH720938 RDC720938:RDD720938 RMY720938:RMZ720938 RWU720938:RWV720938 SGQ720938:SGR720938 SQM720938:SQN720938 TAI720938:TAJ720938 TKE720938:TKF720938 TUA720938:TUB720938 UDW720938:UDX720938 UNS720938:UNT720938 UXO720938:UXP720938 VHK720938:VHL720938 VRG720938:VRH720938 WBC720938:WBD720938 WKY720938:WKZ720938 WUU720938:WUV720938 II786474:IJ786474 SE786474:SF786474 ACA786474:ACB786474 ALW786474:ALX786474 AVS786474:AVT786474 BFO786474:BFP786474 BPK786474:BPL786474 BZG786474:BZH786474 CJC786474:CJD786474 CSY786474:CSZ786474 DCU786474:DCV786474 DMQ786474:DMR786474 DWM786474:DWN786474 EGI786474:EGJ786474 EQE786474:EQF786474 FAA786474:FAB786474 FJW786474:FJX786474 FTS786474:FTT786474 GDO786474:GDP786474 GNK786474:GNL786474 GXG786474:GXH786474 HHC786474:HHD786474 HQY786474:HQZ786474 IAU786474:IAV786474 IKQ786474:IKR786474 IUM786474:IUN786474 JEI786474:JEJ786474 JOE786474:JOF786474 JYA786474:JYB786474 KHW786474:KHX786474 KRS786474:KRT786474 LBO786474:LBP786474 LLK786474:LLL786474 LVG786474:LVH786474 MFC786474:MFD786474 MOY786474:MOZ786474 MYU786474:MYV786474 NIQ786474:NIR786474 NSM786474:NSN786474 OCI786474:OCJ786474 OME786474:OMF786474 OWA786474:OWB786474 PFW786474:PFX786474 PPS786474:PPT786474 PZO786474:PZP786474 QJK786474:QJL786474 QTG786474:QTH786474 RDC786474:RDD786474 RMY786474:RMZ786474 RWU786474:RWV786474 SGQ786474:SGR786474 SQM786474:SQN786474 TAI786474:TAJ786474 TKE786474:TKF786474 TUA786474:TUB786474 UDW786474:UDX786474 UNS786474:UNT786474 UXO786474:UXP786474 VHK786474:VHL786474 VRG786474:VRH786474 WBC786474:WBD786474 WKY786474:WKZ786474 WUU786474:WUV786474 II852010:IJ852010 SE852010:SF852010 ACA852010:ACB852010 ALW852010:ALX852010 AVS852010:AVT852010 BFO852010:BFP852010 BPK852010:BPL852010 BZG852010:BZH852010 CJC852010:CJD852010 CSY852010:CSZ852010 DCU852010:DCV852010 DMQ852010:DMR852010 DWM852010:DWN852010 EGI852010:EGJ852010 EQE852010:EQF852010 FAA852010:FAB852010 FJW852010:FJX852010 FTS852010:FTT852010 GDO852010:GDP852010 GNK852010:GNL852010 GXG852010:GXH852010 HHC852010:HHD852010 HQY852010:HQZ852010 IAU852010:IAV852010 IKQ852010:IKR852010 IUM852010:IUN852010 JEI852010:JEJ852010 JOE852010:JOF852010 JYA852010:JYB852010 KHW852010:KHX852010 KRS852010:KRT852010 LBO852010:LBP852010 LLK852010:LLL852010 LVG852010:LVH852010 MFC852010:MFD852010 MOY852010:MOZ852010 MYU852010:MYV852010 NIQ852010:NIR852010 NSM852010:NSN852010 OCI852010:OCJ852010 OME852010:OMF852010 OWA852010:OWB852010 PFW852010:PFX852010 PPS852010:PPT852010 PZO852010:PZP852010 QJK852010:QJL852010 QTG852010:QTH852010 RDC852010:RDD852010 RMY852010:RMZ852010 RWU852010:RWV852010 SGQ852010:SGR852010 SQM852010:SQN852010 TAI852010:TAJ852010 TKE852010:TKF852010 TUA852010:TUB852010 UDW852010:UDX852010 UNS852010:UNT852010 UXO852010:UXP852010 VHK852010:VHL852010 VRG852010:VRH852010 WBC852010:WBD852010 WKY852010:WKZ852010 WUU852010:WUV852010 II917546:IJ917546 SE917546:SF917546 ACA917546:ACB917546 ALW917546:ALX917546 AVS917546:AVT917546 BFO917546:BFP917546 BPK917546:BPL917546 BZG917546:BZH917546 CJC917546:CJD917546 CSY917546:CSZ917546 DCU917546:DCV917546 DMQ917546:DMR917546 DWM917546:DWN917546 EGI917546:EGJ917546 EQE917546:EQF917546 FAA917546:FAB917546 FJW917546:FJX917546 FTS917546:FTT917546 GDO917546:GDP917546 GNK917546:GNL917546 GXG917546:GXH917546 HHC917546:HHD917546 HQY917546:HQZ917546 IAU917546:IAV917546 IKQ917546:IKR917546 IUM917546:IUN917546 JEI917546:JEJ917546 JOE917546:JOF917546 JYA917546:JYB917546 KHW917546:KHX917546 KRS917546:KRT917546 LBO917546:LBP917546 LLK917546:LLL917546 LVG917546:LVH917546 MFC917546:MFD917546 MOY917546:MOZ917546 MYU917546:MYV917546 NIQ917546:NIR917546 NSM917546:NSN917546 OCI917546:OCJ917546 OME917546:OMF917546 OWA917546:OWB917546 PFW917546:PFX917546 PPS917546:PPT917546 PZO917546:PZP917546 QJK917546:QJL917546 QTG917546:QTH917546 RDC917546:RDD917546 RMY917546:RMZ917546 RWU917546:RWV917546 SGQ917546:SGR917546 SQM917546:SQN917546 TAI917546:TAJ917546 TKE917546:TKF917546 TUA917546:TUB917546 UDW917546:UDX917546 UNS917546:UNT917546 UXO917546:UXP917546 VHK917546:VHL917546 VRG917546:VRH917546 WBC917546:WBD917546 WKY917546:WKZ917546 WUU917546:WUV917546 II983082:IJ983082 SE983082:SF983082 ACA983082:ACB983082 ALW983082:ALX983082 AVS983082:AVT983082 BFO983082:BFP983082 BPK983082:BPL983082 BZG983082:BZH983082 CJC983082:CJD983082 CSY983082:CSZ983082 DCU983082:DCV983082 DMQ983082:DMR983082 DWM983082:DWN983082 EGI983082:EGJ983082 EQE983082:EQF983082 FAA983082:FAB983082 FJW983082:FJX983082 FTS983082:FTT983082 GDO983082:GDP983082 GNK983082:GNL983082 GXG983082:GXH983082 HHC983082:HHD983082 HQY983082:HQZ983082 IAU983082:IAV983082 IKQ983082:IKR983082 IUM983082:IUN983082 JEI983082:JEJ983082 JOE983082:JOF983082 JYA983082:JYB983082 KHW983082:KHX983082 KRS983082:KRT983082 LBO983082:LBP983082 LLK983082:LLL983082 LVG983082:LVH983082 MFC983082:MFD983082 MOY983082:MOZ983082 MYU983082:MYV983082 NIQ983082:NIR983082 NSM983082:NSN983082 OCI983082:OCJ983082 OME983082:OMF983082 OWA983082:OWB983082 PFW983082:PFX983082 PPS983082:PPT983082 PZO983082:PZP983082 QJK983082:QJL983082 QTG983082:QTH983082 RDC983082:RDD983082 RMY983082:RMZ983082 RWU983082:RWV983082 SGQ983082:SGR983082 SQM983082:SQN983082 TAI983082:TAJ983082 TKE983082:TKF983082 TUA983082:TUB983082 UDW983082:UDX983082 UNS983082:UNT983082 UXO983082:UXP983082 VHK983082:VHL983082 VRG983082:VRH983082 WBC983082:WBD983082 WKY983082:WKZ983082 WUU983082:WUV983082 IG65542:IP65577 SC65542:SL65577 ABY65542:ACH65577 ALU65542:AMD65577 AVQ65542:AVZ65577 BFM65542:BFV65577 BPI65542:BPR65577 BZE65542:BZN65577 CJA65542:CJJ65577 CSW65542:CTF65577 DCS65542:DDB65577 DMO65542:DMX65577 DWK65542:DWT65577 EGG65542:EGP65577 EQC65542:EQL65577 EZY65542:FAH65577 FJU65542:FKD65577 FTQ65542:FTZ65577 GDM65542:GDV65577 GNI65542:GNR65577 GXE65542:GXN65577 HHA65542:HHJ65577 HQW65542:HRF65577 IAS65542:IBB65577 IKO65542:IKX65577 IUK65542:IUT65577 JEG65542:JEP65577 JOC65542:JOL65577 JXY65542:JYH65577 KHU65542:KID65577 KRQ65542:KRZ65577 LBM65542:LBV65577 LLI65542:LLR65577 LVE65542:LVN65577 MFA65542:MFJ65577 MOW65542:MPF65577 MYS65542:MZB65577 NIO65542:NIX65577 NSK65542:NST65577 OCG65542:OCP65577 OMC65542:OML65577 OVY65542:OWH65577 PFU65542:PGD65577 PPQ65542:PPZ65577 PZM65542:PZV65577 QJI65542:QJR65577 QTE65542:QTN65577 RDA65542:RDJ65577 RMW65542:RNF65577 RWS65542:RXB65577 SGO65542:SGX65577 SQK65542:SQT65577 TAG65542:TAP65577 TKC65542:TKL65577 TTY65542:TUH65577 UDU65542:UED65577 UNQ65542:UNZ65577 UXM65542:UXV65577 VHI65542:VHR65577 VRE65542:VRN65577 WBA65542:WBJ65577 WKW65542:WLF65577 WUS65542:WVB65577 XEO65542:XFD65577 IG131078:IP131113 SC131078:SL131113 ABY131078:ACH131113 ALU131078:AMD131113 AVQ131078:AVZ131113 BFM131078:BFV131113 BPI131078:BPR131113 BZE131078:BZN131113 CJA131078:CJJ131113 CSW131078:CTF131113 DCS131078:DDB131113 DMO131078:DMX131113 DWK131078:DWT131113 EGG131078:EGP131113 EQC131078:EQL131113 EZY131078:FAH131113 FJU131078:FKD131113 FTQ131078:FTZ131113 GDM131078:GDV131113 GNI131078:GNR131113 GXE131078:GXN131113 HHA131078:HHJ131113 HQW131078:HRF131113 IAS131078:IBB131113 IKO131078:IKX131113 IUK131078:IUT131113 JEG131078:JEP131113 JOC131078:JOL131113 JXY131078:JYH131113 KHU131078:KID131113 KRQ131078:KRZ131113 LBM131078:LBV131113 LLI131078:LLR131113 LVE131078:LVN131113 MFA131078:MFJ131113 MOW131078:MPF131113 MYS131078:MZB131113 NIO131078:NIX131113 NSK131078:NST131113 OCG131078:OCP131113 OMC131078:OML131113 OVY131078:OWH131113 PFU131078:PGD131113 PPQ131078:PPZ131113 PZM131078:PZV131113 QJI131078:QJR131113 QTE131078:QTN131113 RDA131078:RDJ131113 RMW131078:RNF131113 RWS131078:RXB131113 SGO131078:SGX131113 SQK131078:SQT131113 TAG131078:TAP131113 TKC131078:TKL131113 TTY131078:TUH131113 UDU131078:UED131113 UNQ131078:UNZ131113 UXM131078:UXV131113 VHI131078:VHR131113 VRE131078:VRN131113 WBA131078:WBJ131113 WKW131078:WLF131113 WUS131078:WVB131113 XEO131078:XFD131113 IG196614:IP196649 SC196614:SL196649 ABY196614:ACH196649 ALU196614:AMD196649 AVQ196614:AVZ196649 BFM196614:BFV196649 BPI196614:BPR196649 BZE196614:BZN196649 CJA196614:CJJ196649 CSW196614:CTF196649 DCS196614:DDB196649 DMO196614:DMX196649 DWK196614:DWT196649 EGG196614:EGP196649 EQC196614:EQL196649 EZY196614:FAH196649 FJU196614:FKD196649 FTQ196614:FTZ196649 GDM196614:GDV196649 GNI196614:GNR196649 GXE196614:GXN196649 HHA196614:HHJ196649 HQW196614:HRF196649 IAS196614:IBB196649 IKO196614:IKX196649 IUK196614:IUT196649 JEG196614:JEP196649 JOC196614:JOL196649 JXY196614:JYH196649 KHU196614:KID196649 KRQ196614:KRZ196649 LBM196614:LBV196649 LLI196614:LLR196649 LVE196614:LVN196649 MFA196614:MFJ196649 MOW196614:MPF196649 MYS196614:MZB196649 NIO196614:NIX196649 NSK196614:NST196649 OCG196614:OCP196649 OMC196614:OML196649 OVY196614:OWH196649 PFU196614:PGD196649 PPQ196614:PPZ196649 PZM196614:PZV196649 QJI196614:QJR196649 QTE196614:QTN196649 RDA196614:RDJ196649 RMW196614:RNF196649 RWS196614:RXB196649 SGO196614:SGX196649 SQK196614:SQT196649 TAG196614:TAP196649 TKC196614:TKL196649 TTY196614:TUH196649 UDU196614:UED196649 UNQ196614:UNZ196649 UXM196614:UXV196649 VHI196614:VHR196649 VRE196614:VRN196649 WBA196614:WBJ196649 WKW196614:WLF196649 WUS196614:WVB196649 XEO196614:XFD196649 IG262150:IP262185 SC262150:SL262185 ABY262150:ACH262185 ALU262150:AMD262185 AVQ262150:AVZ262185 BFM262150:BFV262185 BPI262150:BPR262185 BZE262150:BZN262185 CJA262150:CJJ262185 CSW262150:CTF262185 DCS262150:DDB262185 DMO262150:DMX262185 DWK262150:DWT262185 EGG262150:EGP262185 EQC262150:EQL262185 EZY262150:FAH262185 FJU262150:FKD262185 FTQ262150:FTZ262185 GDM262150:GDV262185 GNI262150:GNR262185 GXE262150:GXN262185 HHA262150:HHJ262185 HQW262150:HRF262185 IAS262150:IBB262185 IKO262150:IKX262185 IUK262150:IUT262185 JEG262150:JEP262185 JOC262150:JOL262185 JXY262150:JYH262185 KHU262150:KID262185 KRQ262150:KRZ262185 LBM262150:LBV262185 LLI262150:LLR262185 LVE262150:LVN262185 MFA262150:MFJ262185 MOW262150:MPF262185 MYS262150:MZB262185 NIO262150:NIX262185 NSK262150:NST262185 OCG262150:OCP262185 OMC262150:OML262185 OVY262150:OWH262185 PFU262150:PGD262185 PPQ262150:PPZ262185 PZM262150:PZV262185 QJI262150:QJR262185 QTE262150:QTN262185 RDA262150:RDJ262185 RMW262150:RNF262185 RWS262150:RXB262185 SGO262150:SGX262185 SQK262150:SQT262185 TAG262150:TAP262185 TKC262150:TKL262185 TTY262150:TUH262185 UDU262150:UED262185 UNQ262150:UNZ262185 UXM262150:UXV262185 VHI262150:VHR262185 VRE262150:VRN262185 WBA262150:WBJ262185 WKW262150:WLF262185 WUS262150:WVB262185 XEO262150:XFD262185 IG327686:IP327721 SC327686:SL327721 ABY327686:ACH327721 ALU327686:AMD327721 AVQ327686:AVZ327721 BFM327686:BFV327721 BPI327686:BPR327721 BZE327686:BZN327721 CJA327686:CJJ327721 CSW327686:CTF327721 DCS327686:DDB327721 DMO327686:DMX327721 DWK327686:DWT327721 EGG327686:EGP327721 EQC327686:EQL327721 EZY327686:FAH327721 FJU327686:FKD327721 FTQ327686:FTZ327721 GDM327686:GDV327721 GNI327686:GNR327721 GXE327686:GXN327721 HHA327686:HHJ327721 HQW327686:HRF327721 IAS327686:IBB327721 IKO327686:IKX327721 IUK327686:IUT327721 JEG327686:JEP327721 JOC327686:JOL327721 JXY327686:JYH327721 KHU327686:KID327721 KRQ327686:KRZ327721 LBM327686:LBV327721 LLI327686:LLR327721 LVE327686:LVN327721 MFA327686:MFJ327721 MOW327686:MPF327721 MYS327686:MZB327721 NIO327686:NIX327721 NSK327686:NST327721 OCG327686:OCP327721 OMC327686:OML327721 OVY327686:OWH327721 PFU327686:PGD327721 PPQ327686:PPZ327721 PZM327686:PZV327721 QJI327686:QJR327721 QTE327686:QTN327721 RDA327686:RDJ327721 RMW327686:RNF327721 RWS327686:RXB327721 SGO327686:SGX327721 SQK327686:SQT327721 TAG327686:TAP327721 TKC327686:TKL327721 TTY327686:TUH327721 UDU327686:UED327721 UNQ327686:UNZ327721 UXM327686:UXV327721 VHI327686:VHR327721 VRE327686:VRN327721 WBA327686:WBJ327721 WKW327686:WLF327721 WUS327686:WVB327721 XEO327686:XFD327721 IG393222:IP393257 SC393222:SL393257 ABY393222:ACH393257 ALU393222:AMD393257 AVQ393222:AVZ393257 BFM393222:BFV393257 BPI393222:BPR393257 BZE393222:BZN393257 CJA393222:CJJ393257 CSW393222:CTF393257 DCS393222:DDB393257 DMO393222:DMX393257 DWK393222:DWT393257 EGG393222:EGP393257 EQC393222:EQL393257 EZY393222:FAH393257 FJU393222:FKD393257 FTQ393222:FTZ393257 GDM393222:GDV393257 GNI393222:GNR393257 GXE393222:GXN393257 HHA393222:HHJ393257 HQW393222:HRF393257 IAS393222:IBB393257 IKO393222:IKX393257 IUK393222:IUT393257 JEG393222:JEP393257 JOC393222:JOL393257 JXY393222:JYH393257 KHU393222:KID393257 KRQ393222:KRZ393257 LBM393222:LBV393257 LLI393222:LLR393257 LVE393222:LVN393257 MFA393222:MFJ393257 MOW393222:MPF393257 MYS393222:MZB393257 NIO393222:NIX393257 NSK393222:NST393257 OCG393222:OCP393257 OMC393222:OML393257 OVY393222:OWH393257 PFU393222:PGD393257 PPQ393222:PPZ393257 PZM393222:PZV393257 QJI393222:QJR393257 QTE393222:QTN393257 RDA393222:RDJ393257 RMW393222:RNF393257 RWS393222:RXB393257 SGO393222:SGX393257 SQK393222:SQT393257 TAG393222:TAP393257 TKC393222:TKL393257 TTY393222:TUH393257 UDU393222:UED393257 UNQ393222:UNZ393257 UXM393222:UXV393257 VHI393222:VHR393257 VRE393222:VRN393257 WBA393222:WBJ393257 WKW393222:WLF393257 WUS393222:WVB393257 XEO393222:XFD393257 IG458758:IP458793 SC458758:SL458793 ABY458758:ACH458793 ALU458758:AMD458793 AVQ458758:AVZ458793 BFM458758:BFV458793 BPI458758:BPR458793 BZE458758:BZN458793 CJA458758:CJJ458793 CSW458758:CTF458793 DCS458758:DDB458793 DMO458758:DMX458793 DWK458758:DWT458793 EGG458758:EGP458793 EQC458758:EQL458793 EZY458758:FAH458793 FJU458758:FKD458793 FTQ458758:FTZ458793 GDM458758:GDV458793 GNI458758:GNR458793 GXE458758:GXN458793 HHA458758:HHJ458793 HQW458758:HRF458793 IAS458758:IBB458793 IKO458758:IKX458793 IUK458758:IUT458793 JEG458758:JEP458793 JOC458758:JOL458793 JXY458758:JYH458793 KHU458758:KID458793 KRQ458758:KRZ458793 LBM458758:LBV458793 LLI458758:LLR458793 LVE458758:LVN458793 MFA458758:MFJ458793 MOW458758:MPF458793 MYS458758:MZB458793 NIO458758:NIX458793 NSK458758:NST458793 OCG458758:OCP458793 OMC458758:OML458793 OVY458758:OWH458793 PFU458758:PGD458793 PPQ458758:PPZ458793 PZM458758:PZV458793 QJI458758:QJR458793 QTE458758:QTN458793 RDA458758:RDJ458793 RMW458758:RNF458793 RWS458758:RXB458793 SGO458758:SGX458793 SQK458758:SQT458793 TAG458758:TAP458793 TKC458758:TKL458793 TTY458758:TUH458793 UDU458758:UED458793 UNQ458758:UNZ458793 UXM458758:UXV458793 VHI458758:VHR458793 VRE458758:VRN458793 WBA458758:WBJ458793 WKW458758:WLF458793 WUS458758:WVB458793 XEO458758:XFD458793 IG524294:IP524329 SC524294:SL524329 ABY524294:ACH524329 ALU524294:AMD524329 AVQ524294:AVZ524329 BFM524294:BFV524329 BPI524294:BPR524329 BZE524294:BZN524329 CJA524294:CJJ524329 CSW524294:CTF524329 DCS524294:DDB524329 DMO524294:DMX524329 DWK524294:DWT524329 EGG524294:EGP524329 EQC524294:EQL524329 EZY524294:FAH524329 FJU524294:FKD524329 FTQ524294:FTZ524329 GDM524294:GDV524329 GNI524294:GNR524329 GXE524294:GXN524329 HHA524294:HHJ524329 HQW524294:HRF524329 IAS524294:IBB524329 IKO524294:IKX524329 IUK524294:IUT524329 JEG524294:JEP524329 JOC524294:JOL524329 JXY524294:JYH524329 KHU524294:KID524329 KRQ524294:KRZ524329 LBM524294:LBV524329 LLI524294:LLR524329 LVE524294:LVN524329 MFA524294:MFJ524329 MOW524294:MPF524329 MYS524294:MZB524329 NIO524294:NIX524329 NSK524294:NST524329 OCG524294:OCP524329 OMC524294:OML524329 OVY524294:OWH524329 PFU524294:PGD524329 PPQ524294:PPZ524329 PZM524294:PZV524329 QJI524294:QJR524329 QTE524294:QTN524329 RDA524294:RDJ524329 RMW524294:RNF524329 RWS524294:RXB524329 SGO524294:SGX524329 SQK524294:SQT524329 TAG524294:TAP524329 TKC524294:TKL524329 TTY524294:TUH524329 UDU524294:UED524329 UNQ524294:UNZ524329 UXM524294:UXV524329 VHI524294:VHR524329 VRE524294:VRN524329 WBA524294:WBJ524329 WKW524294:WLF524329 WUS524294:WVB524329 XEO524294:XFD524329 IG589830:IP589865 SC589830:SL589865 ABY589830:ACH589865 ALU589830:AMD589865 AVQ589830:AVZ589865 BFM589830:BFV589865 BPI589830:BPR589865 BZE589830:BZN589865 CJA589830:CJJ589865 CSW589830:CTF589865 DCS589830:DDB589865 DMO589830:DMX589865 DWK589830:DWT589865 EGG589830:EGP589865 EQC589830:EQL589865 EZY589830:FAH589865 FJU589830:FKD589865 FTQ589830:FTZ589865 GDM589830:GDV589865 GNI589830:GNR589865 GXE589830:GXN589865 HHA589830:HHJ589865 HQW589830:HRF589865 IAS589830:IBB589865 IKO589830:IKX589865 IUK589830:IUT589865 JEG589830:JEP589865 JOC589830:JOL589865 JXY589830:JYH589865 KHU589830:KID589865 KRQ589830:KRZ589865 LBM589830:LBV589865 LLI589830:LLR589865 LVE589830:LVN589865 MFA589830:MFJ589865 MOW589830:MPF589865 MYS589830:MZB589865 NIO589830:NIX589865 NSK589830:NST589865 OCG589830:OCP589865 OMC589830:OML589865 OVY589830:OWH589865 PFU589830:PGD589865 PPQ589830:PPZ589865 PZM589830:PZV589865 QJI589830:QJR589865 QTE589830:QTN589865 RDA589830:RDJ589865 RMW589830:RNF589865 RWS589830:RXB589865 SGO589830:SGX589865 SQK589830:SQT589865 TAG589830:TAP589865 TKC589830:TKL589865 TTY589830:TUH589865 UDU589830:UED589865 UNQ589830:UNZ589865 UXM589830:UXV589865 VHI589830:VHR589865 VRE589830:VRN589865 WBA589830:WBJ589865 WKW589830:WLF589865 WUS589830:WVB589865 XEO589830:XFD589865 IG655366:IP655401 SC655366:SL655401 ABY655366:ACH655401 ALU655366:AMD655401 AVQ655366:AVZ655401 BFM655366:BFV655401 BPI655366:BPR655401 BZE655366:BZN655401 CJA655366:CJJ655401 CSW655366:CTF655401 DCS655366:DDB655401 DMO655366:DMX655401 DWK655366:DWT655401 EGG655366:EGP655401 EQC655366:EQL655401 EZY655366:FAH655401 FJU655366:FKD655401 FTQ655366:FTZ655401 GDM655366:GDV655401 GNI655366:GNR655401 GXE655366:GXN655401 HHA655366:HHJ655401 HQW655366:HRF655401 IAS655366:IBB655401 IKO655366:IKX655401 IUK655366:IUT655401 JEG655366:JEP655401 JOC655366:JOL655401 JXY655366:JYH655401 KHU655366:KID655401 KRQ655366:KRZ655401 LBM655366:LBV655401 LLI655366:LLR655401 LVE655366:LVN655401 MFA655366:MFJ655401 MOW655366:MPF655401 MYS655366:MZB655401 NIO655366:NIX655401 NSK655366:NST655401 OCG655366:OCP655401 OMC655366:OML655401 OVY655366:OWH655401 PFU655366:PGD655401 PPQ655366:PPZ655401 PZM655366:PZV655401 QJI655366:QJR655401 QTE655366:QTN655401 RDA655366:RDJ655401 RMW655366:RNF655401 RWS655366:RXB655401 SGO655366:SGX655401 SQK655366:SQT655401 TAG655366:TAP655401 TKC655366:TKL655401 TTY655366:TUH655401 UDU655366:UED655401 UNQ655366:UNZ655401 UXM655366:UXV655401 VHI655366:VHR655401 VRE655366:VRN655401 WBA655366:WBJ655401 WKW655366:WLF655401 WUS655366:WVB655401 XEO655366:XFD655401 IG720902:IP720937 SC720902:SL720937 ABY720902:ACH720937 ALU720902:AMD720937 AVQ720902:AVZ720937 BFM720902:BFV720937 BPI720902:BPR720937 BZE720902:BZN720937 CJA720902:CJJ720937 CSW720902:CTF720937 DCS720902:DDB720937 DMO720902:DMX720937 DWK720902:DWT720937 EGG720902:EGP720937 EQC720902:EQL720937 EZY720902:FAH720937 FJU720902:FKD720937 FTQ720902:FTZ720937 GDM720902:GDV720937 GNI720902:GNR720937 GXE720902:GXN720937 HHA720902:HHJ720937 HQW720902:HRF720937 IAS720902:IBB720937 IKO720902:IKX720937 IUK720902:IUT720937 JEG720902:JEP720937 JOC720902:JOL720937 JXY720902:JYH720937 KHU720902:KID720937 KRQ720902:KRZ720937 LBM720902:LBV720937 LLI720902:LLR720937 LVE720902:LVN720937 MFA720902:MFJ720937 MOW720902:MPF720937 MYS720902:MZB720937 NIO720902:NIX720937 NSK720902:NST720937 OCG720902:OCP720937 OMC720902:OML720937 OVY720902:OWH720937 PFU720902:PGD720937 PPQ720902:PPZ720937 PZM720902:PZV720937 QJI720902:QJR720937 QTE720902:QTN720937 RDA720902:RDJ720937 RMW720902:RNF720937 RWS720902:RXB720937 SGO720902:SGX720937 SQK720902:SQT720937 TAG720902:TAP720937 TKC720902:TKL720937 TTY720902:TUH720937 UDU720902:UED720937 UNQ720902:UNZ720937 UXM720902:UXV720937 VHI720902:VHR720937 VRE720902:VRN720937 WBA720902:WBJ720937 WKW720902:WLF720937 WUS720902:WVB720937 XEO720902:XFD720937 IG786438:IP786473 SC786438:SL786473 ABY786438:ACH786473 ALU786438:AMD786473 AVQ786438:AVZ786473 BFM786438:BFV786473 BPI786438:BPR786473 BZE786438:BZN786473 CJA786438:CJJ786473 CSW786438:CTF786473 DCS786438:DDB786473 DMO786438:DMX786473 DWK786438:DWT786473 EGG786438:EGP786473 EQC786438:EQL786473 EZY786438:FAH786473 FJU786438:FKD786473 FTQ786438:FTZ786473 GDM786438:GDV786473 GNI786438:GNR786473 GXE786438:GXN786473 HHA786438:HHJ786473 HQW786438:HRF786473 IAS786438:IBB786473 IKO786438:IKX786473 IUK786438:IUT786473 JEG786438:JEP786473 JOC786438:JOL786473 JXY786438:JYH786473 KHU786438:KID786473 KRQ786438:KRZ786473 LBM786438:LBV786473 LLI786438:LLR786473 LVE786438:LVN786473 MFA786438:MFJ786473 MOW786438:MPF786473 MYS786438:MZB786473 NIO786438:NIX786473 NSK786438:NST786473 OCG786438:OCP786473 OMC786438:OML786473 OVY786438:OWH786473 PFU786438:PGD786473 PPQ786438:PPZ786473 PZM786438:PZV786473 QJI786438:QJR786473 QTE786438:QTN786473 RDA786438:RDJ786473 RMW786438:RNF786473 RWS786438:RXB786473 SGO786438:SGX786473 SQK786438:SQT786473 TAG786438:TAP786473 TKC786438:TKL786473 TTY786438:TUH786473 UDU786438:UED786473 UNQ786438:UNZ786473 UXM786438:UXV786473 VHI786438:VHR786473 VRE786438:VRN786473 WBA786438:WBJ786473 WKW786438:WLF786473 WUS786438:WVB786473 XEO786438:XFD786473 IG851974:IP852009 SC851974:SL852009 ABY851974:ACH852009 ALU851974:AMD852009 AVQ851974:AVZ852009 BFM851974:BFV852009 BPI851974:BPR852009 BZE851974:BZN852009 CJA851974:CJJ852009 CSW851974:CTF852009 DCS851974:DDB852009 DMO851974:DMX852009 DWK851974:DWT852009 EGG851974:EGP852009 EQC851974:EQL852009 EZY851974:FAH852009 FJU851974:FKD852009 FTQ851974:FTZ852009 GDM851974:GDV852009 GNI851974:GNR852009 GXE851974:GXN852009 HHA851974:HHJ852009 HQW851974:HRF852009 IAS851974:IBB852009 IKO851974:IKX852009 IUK851974:IUT852009 JEG851974:JEP852009 JOC851974:JOL852009 JXY851974:JYH852009 KHU851974:KID852009 KRQ851974:KRZ852009 LBM851974:LBV852009 LLI851974:LLR852009 LVE851974:LVN852009 MFA851974:MFJ852009 MOW851974:MPF852009 MYS851974:MZB852009 NIO851974:NIX852009 NSK851974:NST852009 OCG851974:OCP852009 OMC851974:OML852009 OVY851974:OWH852009 PFU851974:PGD852009 PPQ851974:PPZ852009 PZM851974:PZV852009 QJI851974:QJR852009 QTE851974:QTN852009 RDA851974:RDJ852009 RMW851974:RNF852009 RWS851974:RXB852009 SGO851974:SGX852009 SQK851974:SQT852009 TAG851974:TAP852009 TKC851974:TKL852009 TTY851974:TUH852009 UDU851974:UED852009 UNQ851974:UNZ852009 UXM851974:UXV852009 VHI851974:VHR852009 VRE851974:VRN852009 WBA851974:WBJ852009 WKW851974:WLF852009 WUS851974:WVB852009 XEO851974:XFD852009 IG917510:IP917545 SC917510:SL917545 ABY917510:ACH917545 ALU917510:AMD917545 AVQ917510:AVZ917545 BFM917510:BFV917545 BPI917510:BPR917545 BZE917510:BZN917545 CJA917510:CJJ917545 CSW917510:CTF917545 DCS917510:DDB917545 DMO917510:DMX917545 DWK917510:DWT917545 EGG917510:EGP917545 EQC917510:EQL917545 EZY917510:FAH917545 FJU917510:FKD917545 FTQ917510:FTZ917545 GDM917510:GDV917545 GNI917510:GNR917545 GXE917510:GXN917545 HHA917510:HHJ917545 HQW917510:HRF917545 IAS917510:IBB917545 IKO917510:IKX917545 IUK917510:IUT917545 JEG917510:JEP917545 JOC917510:JOL917545 JXY917510:JYH917545 KHU917510:KID917545 KRQ917510:KRZ917545 LBM917510:LBV917545 LLI917510:LLR917545 LVE917510:LVN917545 MFA917510:MFJ917545 MOW917510:MPF917545 MYS917510:MZB917545 NIO917510:NIX917545 NSK917510:NST917545 OCG917510:OCP917545 OMC917510:OML917545 OVY917510:OWH917545 PFU917510:PGD917545 PPQ917510:PPZ917545 PZM917510:PZV917545 QJI917510:QJR917545 QTE917510:QTN917545 RDA917510:RDJ917545 RMW917510:RNF917545 RWS917510:RXB917545 SGO917510:SGX917545 SQK917510:SQT917545 TAG917510:TAP917545 TKC917510:TKL917545 TTY917510:TUH917545 UDU917510:UED917545 UNQ917510:UNZ917545 UXM917510:UXV917545 VHI917510:VHR917545 VRE917510:VRN917545 WBA917510:WBJ917545 WKW917510:WLF917545 WUS917510:WVB917545 XEO917510:XFD917545 IG983046:IP983081 SC983046:SL983081 ABY983046:ACH983081 ALU983046:AMD983081 AVQ983046:AVZ983081 BFM983046:BFV983081 BPI983046:BPR983081 BZE983046:BZN983081 CJA983046:CJJ983081 CSW983046:CTF983081 DCS983046:DDB983081 DMO983046:DMX983081 DWK983046:DWT983081 EGG983046:EGP983081 EQC983046:EQL983081 EZY983046:FAH983081 FJU983046:FKD983081 FTQ983046:FTZ983081 GDM983046:GDV983081 GNI983046:GNR983081 GXE983046:GXN983081 HHA983046:HHJ983081 HQW983046:HRF983081 IAS983046:IBB983081 IKO983046:IKX983081 IUK983046:IUT983081 JEG983046:JEP983081 JOC983046:JOL983081 JXY983046:JYH983081 KHU983046:KID983081 KRQ983046:KRZ983081 LBM983046:LBV983081 LLI983046:LLR983081 LVE983046:LVN983081 MFA983046:MFJ983081 MOW983046:MPF983081 MYS983046:MZB983081 NIO983046:NIX983081 NSK983046:NST983081 OCG983046:OCP983081 OMC983046:OML983081 OVY983046:OWH983081 PFU983046:PGD983081 PPQ983046:PPZ983081 PZM983046:PZV983081 QJI983046:QJR983081 QTE983046:QTN983081 RDA983046:RDJ983081 RMW983046:RNF983081 RWS983046:RXB983081 SGO983046:SGX983081 SQK983046:SQT983081 TAG983046:TAP983081 TKC983046:TKL983081 TTY983046:TUH983081 UDU983046:UED983081 UNQ983046:UNZ983081 UXM983046:UXV983081 VHI983046:VHR983081 VRE983046:VRN983081 WBA983046:WBJ983081 WKW983046:WLF983081 WUS983046:WVB983081 XEO983046:XFD983081 XEO12:XFD51 WUS12:WVB51 WKW12:WLF51 WBA12:WBJ51 VRE12:VRN51 VHI12:VHR51 UXM12:UXV51 UNQ12:UNZ51 UDU12:UED51 TTY12:TUH51 TKC12:TKL51 TAG12:TAP51 SQK12:SQT51 SGO12:SGX51 RWS12:RXB51 RMW12:RNF51 RDA12:RDJ51 QTE12:QTN51 QJI12:QJR51 PZM12:PZV51 PPQ12:PPZ51 PFU12:PGD51 OVY12:OWH51 OMC12:OML51 OCG12:OCP51 NSK12:NST51 NIO12:NIX51 MYS12:MZB51 MOW12:MPF51 MFA12:MFJ51 LVE12:LVN51 LLI12:LLR51 LBM12:LBV51 KRQ12:KRZ51 KHU12:KID51 JXY12:JYH51 JOC12:JOL51 JEG12:JEP51 IUK12:IUT51 IKO12:IKX51 IAS12:IBB51 HQW12:HRF51 HHA12:HHJ51 GXE12:GXN51 GNI12:GNR51 GDM12:GDV51 FTQ12:FTZ51 FJU12:FKD51 EZY12:FAH51 EQC12:EQL51 EGG12:EGP51 DWK12:DWT51 DMO12:DMX51 DCS12:DDB51 CSW12:CTF51 CJA12:CJJ51 BZE12:BZN51 BPI12:BPR51 BFM12:BFV51 AVQ12:AVZ51 ALU12:AMD51 ABY12:ACH51 SC12:SL51 IG12:IP51" xr:uid="{00000000-0002-0000-0100-000000000000}">
      <formula1>BAUTEILKENNUNG</formula1>
    </dataValidation>
    <dataValidation type="list" allowBlank="1" showInputMessage="1" showErrorMessage="1" sqref="WVI98308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G65577 IW65577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G131113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G196649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G262185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G327721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G393257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G458793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G524329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G589865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G655401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G720937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G786473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G852009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G917545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G983081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xr:uid="{00000000-0002-0000-0100-000001000000}">
      <formula1>listZulässigeAngebotswährungen</formula1>
    </dataValidation>
    <dataValidation type="list" allowBlank="1" showInputMessage="1" showErrorMessage="1" sqref="R65542:R65577 JH65542:JH65577 TD65542:TD65577 ACZ65542:ACZ65577 AMV65542:AMV65577 AWR65542:AWR65577 BGN65542:BGN65577 BQJ65542:BQJ65577 CAF65542:CAF65577 CKB65542:CKB65577 CTX65542:CTX65577 DDT65542:DDT65577 DNP65542:DNP65577 DXL65542:DXL65577 EHH65542:EHH65577 ERD65542:ERD65577 FAZ65542:FAZ65577 FKV65542:FKV65577 FUR65542:FUR65577 GEN65542:GEN65577 GOJ65542:GOJ65577 GYF65542:GYF65577 HIB65542:HIB65577 HRX65542:HRX65577 IBT65542:IBT65577 ILP65542:ILP65577 IVL65542:IVL65577 JFH65542:JFH65577 JPD65542:JPD65577 JYZ65542:JYZ65577 KIV65542:KIV65577 KSR65542:KSR65577 LCN65542:LCN65577 LMJ65542:LMJ65577 LWF65542:LWF65577 MGB65542:MGB65577 MPX65542:MPX65577 MZT65542:MZT65577 NJP65542:NJP65577 NTL65542:NTL65577 ODH65542:ODH65577 OND65542:OND65577 OWZ65542:OWZ65577 PGV65542:PGV65577 PQR65542:PQR65577 QAN65542:QAN65577 QKJ65542:QKJ65577 QUF65542:QUF65577 REB65542:REB65577 RNX65542:RNX65577 RXT65542:RXT65577 SHP65542:SHP65577 SRL65542:SRL65577 TBH65542:TBH65577 TLD65542:TLD65577 TUZ65542:TUZ65577 UEV65542:UEV65577 UOR65542:UOR65577 UYN65542:UYN65577 VIJ65542:VIJ65577 VSF65542:VSF65577 WCB65542:WCB65577 WLX65542:WLX65577 WVT65542:WVT65577 R131078:R131113 JH131078:JH131113 TD131078:TD131113 ACZ131078:ACZ131113 AMV131078:AMV131113 AWR131078:AWR131113 BGN131078:BGN131113 BQJ131078:BQJ131113 CAF131078:CAF131113 CKB131078:CKB131113 CTX131078:CTX131113 DDT131078:DDT131113 DNP131078:DNP131113 DXL131078:DXL131113 EHH131078:EHH131113 ERD131078:ERD131113 FAZ131078:FAZ131113 FKV131078:FKV131113 FUR131078:FUR131113 GEN131078:GEN131113 GOJ131078:GOJ131113 GYF131078:GYF131113 HIB131078:HIB131113 HRX131078:HRX131113 IBT131078:IBT131113 ILP131078:ILP131113 IVL131078:IVL131113 JFH131078:JFH131113 JPD131078:JPD131113 JYZ131078:JYZ131113 KIV131078:KIV131113 KSR131078:KSR131113 LCN131078:LCN131113 LMJ131078:LMJ131113 LWF131078:LWF131113 MGB131078:MGB131113 MPX131078:MPX131113 MZT131078:MZT131113 NJP131078:NJP131113 NTL131078:NTL131113 ODH131078:ODH131113 OND131078:OND131113 OWZ131078:OWZ131113 PGV131078:PGV131113 PQR131078:PQR131113 QAN131078:QAN131113 QKJ131078:QKJ131113 QUF131078:QUF131113 REB131078:REB131113 RNX131078:RNX131113 RXT131078:RXT131113 SHP131078:SHP131113 SRL131078:SRL131113 TBH131078:TBH131113 TLD131078:TLD131113 TUZ131078:TUZ131113 UEV131078:UEV131113 UOR131078:UOR131113 UYN131078:UYN131113 VIJ131078:VIJ131113 VSF131078:VSF131113 WCB131078:WCB131113 WLX131078:WLX131113 WVT131078:WVT131113 R196614:R196649 JH196614:JH196649 TD196614:TD196649 ACZ196614:ACZ196649 AMV196614:AMV196649 AWR196614:AWR196649 BGN196614:BGN196649 BQJ196614:BQJ196649 CAF196614:CAF196649 CKB196614:CKB196649 CTX196614:CTX196649 DDT196614:DDT196649 DNP196614:DNP196649 DXL196614:DXL196649 EHH196614:EHH196649 ERD196614:ERD196649 FAZ196614:FAZ196649 FKV196614:FKV196649 FUR196614:FUR196649 GEN196614:GEN196649 GOJ196614:GOJ196649 GYF196614:GYF196649 HIB196614:HIB196649 HRX196614:HRX196649 IBT196614:IBT196649 ILP196614:ILP196649 IVL196614:IVL196649 JFH196614:JFH196649 JPD196614:JPD196649 JYZ196614:JYZ196649 KIV196614:KIV196649 KSR196614:KSR196649 LCN196614:LCN196649 LMJ196614:LMJ196649 LWF196614:LWF196649 MGB196614:MGB196649 MPX196614:MPX196649 MZT196614:MZT196649 NJP196614:NJP196649 NTL196614:NTL196649 ODH196614:ODH196649 OND196614:OND196649 OWZ196614:OWZ196649 PGV196614:PGV196649 PQR196614:PQR196649 QAN196614:QAN196649 QKJ196614:QKJ196649 QUF196614:QUF196649 REB196614:REB196649 RNX196614:RNX196649 RXT196614:RXT196649 SHP196614:SHP196649 SRL196614:SRL196649 TBH196614:TBH196649 TLD196614:TLD196649 TUZ196614:TUZ196649 UEV196614:UEV196649 UOR196614:UOR196649 UYN196614:UYN196649 VIJ196614:VIJ196649 VSF196614:VSF196649 WCB196614:WCB196649 WLX196614:WLX196649 WVT196614:WVT196649 R262150:R262185 JH262150:JH262185 TD262150:TD262185 ACZ262150:ACZ262185 AMV262150:AMV262185 AWR262150:AWR262185 BGN262150:BGN262185 BQJ262150:BQJ262185 CAF262150:CAF262185 CKB262150:CKB262185 CTX262150:CTX262185 DDT262150:DDT262185 DNP262150:DNP262185 DXL262150:DXL262185 EHH262150:EHH262185 ERD262150:ERD262185 FAZ262150:FAZ262185 FKV262150:FKV262185 FUR262150:FUR262185 GEN262150:GEN262185 GOJ262150:GOJ262185 GYF262150:GYF262185 HIB262150:HIB262185 HRX262150:HRX262185 IBT262150:IBT262185 ILP262150:ILP262185 IVL262150:IVL262185 JFH262150:JFH262185 JPD262150:JPD262185 JYZ262150:JYZ262185 KIV262150:KIV262185 KSR262150:KSR262185 LCN262150:LCN262185 LMJ262150:LMJ262185 LWF262150:LWF262185 MGB262150:MGB262185 MPX262150:MPX262185 MZT262150:MZT262185 NJP262150:NJP262185 NTL262150:NTL262185 ODH262150:ODH262185 OND262150:OND262185 OWZ262150:OWZ262185 PGV262150:PGV262185 PQR262150:PQR262185 QAN262150:QAN262185 QKJ262150:QKJ262185 QUF262150:QUF262185 REB262150:REB262185 RNX262150:RNX262185 RXT262150:RXT262185 SHP262150:SHP262185 SRL262150:SRL262185 TBH262150:TBH262185 TLD262150:TLD262185 TUZ262150:TUZ262185 UEV262150:UEV262185 UOR262150:UOR262185 UYN262150:UYN262185 VIJ262150:VIJ262185 VSF262150:VSF262185 WCB262150:WCB262185 WLX262150:WLX262185 WVT262150:WVT262185 R327686:R327721 JH327686:JH327721 TD327686:TD327721 ACZ327686:ACZ327721 AMV327686:AMV327721 AWR327686:AWR327721 BGN327686:BGN327721 BQJ327686:BQJ327721 CAF327686:CAF327721 CKB327686:CKB327721 CTX327686:CTX327721 DDT327686:DDT327721 DNP327686:DNP327721 DXL327686:DXL327721 EHH327686:EHH327721 ERD327686:ERD327721 FAZ327686:FAZ327721 FKV327686:FKV327721 FUR327686:FUR327721 GEN327686:GEN327721 GOJ327686:GOJ327721 GYF327686:GYF327721 HIB327686:HIB327721 HRX327686:HRX327721 IBT327686:IBT327721 ILP327686:ILP327721 IVL327686:IVL327721 JFH327686:JFH327721 JPD327686:JPD327721 JYZ327686:JYZ327721 KIV327686:KIV327721 KSR327686:KSR327721 LCN327686:LCN327721 LMJ327686:LMJ327721 LWF327686:LWF327721 MGB327686:MGB327721 MPX327686:MPX327721 MZT327686:MZT327721 NJP327686:NJP327721 NTL327686:NTL327721 ODH327686:ODH327721 OND327686:OND327721 OWZ327686:OWZ327721 PGV327686:PGV327721 PQR327686:PQR327721 QAN327686:QAN327721 QKJ327686:QKJ327721 QUF327686:QUF327721 REB327686:REB327721 RNX327686:RNX327721 RXT327686:RXT327721 SHP327686:SHP327721 SRL327686:SRL327721 TBH327686:TBH327721 TLD327686:TLD327721 TUZ327686:TUZ327721 UEV327686:UEV327721 UOR327686:UOR327721 UYN327686:UYN327721 VIJ327686:VIJ327721 VSF327686:VSF327721 WCB327686:WCB327721 WLX327686:WLX327721 WVT327686:WVT327721 R393222:R393257 JH393222:JH393257 TD393222:TD393257 ACZ393222:ACZ393257 AMV393222:AMV393257 AWR393222:AWR393257 BGN393222:BGN393257 BQJ393222:BQJ393257 CAF393222:CAF393257 CKB393222:CKB393257 CTX393222:CTX393257 DDT393222:DDT393257 DNP393222:DNP393257 DXL393222:DXL393257 EHH393222:EHH393257 ERD393222:ERD393257 FAZ393222:FAZ393257 FKV393222:FKV393257 FUR393222:FUR393257 GEN393222:GEN393257 GOJ393222:GOJ393257 GYF393222:GYF393257 HIB393222:HIB393257 HRX393222:HRX393257 IBT393222:IBT393257 ILP393222:ILP393257 IVL393222:IVL393257 JFH393222:JFH393257 JPD393222:JPD393257 JYZ393222:JYZ393257 KIV393222:KIV393257 KSR393222:KSR393257 LCN393222:LCN393257 LMJ393222:LMJ393257 LWF393222:LWF393257 MGB393222:MGB393257 MPX393222:MPX393257 MZT393222:MZT393257 NJP393222:NJP393257 NTL393222:NTL393257 ODH393222:ODH393257 OND393222:OND393257 OWZ393222:OWZ393257 PGV393222:PGV393257 PQR393222:PQR393257 QAN393222:QAN393257 QKJ393222:QKJ393257 QUF393222:QUF393257 REB393222:REB393257 RNX393222:RNX393257 RXT393222:RXT393257 SHP393222:SHP393257 SRL393222:SRL393257 TBH393222:TBH393257 TLD393222:TLD393257 TUZ393222:TUZ393257 UEV393222:UEV393257 UOR393222:UOR393257 UYN393222:UYN393257 VIJ393222:VIJ393257 VSF393222:VSF393257 WCB393222:WCB393257 WLX393222:WLX393257 WVT393222:WVT393257 R458758:R458793 JH458758:JH458793 TD458758:TD458793 ACZ458758:ACZ458793 AMV458758:AMV458793 AWR458758:AWR458793 BGN458758:BGN458793 BQJ458758:BQJ458793 CAF458758:CAF458793 CKB458758:CKB458793 CTX458758:CTX458793 DDT458758:DDT458793 DNP458758:DNP458793 DXL458758:DXL458793 EHH458758:EHH458793 ERD458758:ERD458793 FAZ458758:FAZ458793 FKV458758:FKV458793 FUR458758:FUR458793 GEN458758:GEN458793 GOJ458758:GOJ458793 GYF458758:GYF458793 HIB458758:HIB458793 HRX458758:HRX458793 IBT458758:IBT458793 ILP458758:ILP458793 IVL458758:IVL458793 JFH458758:JFH458793 JPD458758:JPD458793 JYZ458758:JYZ458793 KIV458758:KIV458793 KSR458758:KSR458793 LCN458758:LCN458793 LMJ458758:LMJ458793 LWF458758:LWF458793 MGB458758:MGB458793 MPX458758:MPX458793 MZT458758:MZT458793 NJP458758:NJP458793 NTL458758:NTL458793 ODH458758:ODH458793 OND458758:OND458793 OWZ458758:OWZ458793 PGV458758:PGV458793 PQR458758:PQR458793 QAN458758:QAN458793 QKJ458758:QKJ458793 QUF458758:QUF458793 REB458758:REB458793 RNX458758:RNX458793 RXT458758:RXT458793 SHP458758:SHP458793 SRL458758:SRL458793 TBH458758:TBH458793 TLD458758:TLD458793 TUZ458758:TUZ458793 UEV458758:UEV458793 UOR458758:UOR458793 UYN458758:UYN458793 VIJ458758:VIJ458793 VSF458758:VSF458793 WCB458758:WCB458793 WLX458758:WLX458793 WVT458758:WVT458793 R524294:R524329 JH524294:JH524329 TD524294:TD524329 ACZ524294:ACZ524329 AMV524294:AMV524329 AWR524294:AWR524329 BGN524294:BGN524329 BQJ524294:BQJ524329 CAF524294:CAF524329 CKB524294:CKB524329 CTX524294:CTX524329 DDT524294:DDT524329 DNP524294:DNP524329 DXL524294:DXL524329 EHH524294:EHH524329 ERD524294:ERD524329 FAZ524294:FAZ524329 FKV524294:FKV524329 FUR524294:FUR524329 GEN524294:GEN524329 GOJ524294:GOJ524329 GYF524294:GYF524329 HIB524294:HIB524329 HRX524294:HRX524329 IBT524294:IBT524329 ILP524294:ILP524329 IVL524294:IVL524329 JFH524294:JFH524329 JPD524294:JPD524329 JYZ524294:JYZ524329 KIV524294:KIV524329 KSR524294:KSR524329 LCN524294:LCN524329 LMJ524294:LMJ524329 LWF524294:LWF524329 MGB524294:MGB524329 MPX524294:MPX524329 MZT524294:MZT524329 NJP524294:NJP524329 NTL524294:NTL524329 ODH524294:ODH524329 OND524294:OND524329 OWZ524294:OWZ524329 PGV524294:PGV524329 PQR524294:PQR524329 QAN524294:QAN524329 QKJ524294:QKJ524329 QUF524294:QUF524329 REB524294:REB524329 RNX524294:RNX524329 RXT524294:RXT524329 SHP524294:SHP524329 SRL524294:SRL524329 TBH524294:TBH524329 TLD524294:TLD524329 TUZ524294:TUZ524329 UEV524294:UEV524329 UOR524294:UOR524329 UYN524294:UYN524329 VIJ524294:VIJ524329 VSF524294:VSF524329 WCB524294:WCB524329 WLX524294:WLX524329 WVT524294:WVT524329 R589830:R589865 JH589830:JH589865 TD589830:TD589865 ACZ589830:ACZ589865 AMV589830:AMV589865 AWR589830:AWR589865 BGN589830:BGN589865 BQJ589830:BQJ589865 CAF589830:CAF589865 CKB589830:CKB589865 CTX589830:CTX589865 DDT589830:DDT589865 DNP589830:DNP589865 DXL589830:DXL589865 EHH589830:EHH589865 ERD589830:ERD589865 FAZ589830:FAZ589865 FKV589830:FKV589865 FUR589830:FUR589865 GEN589830:GEN589865 GOJ589830:GOJ589865 GYF589830:GYF589865 HIB589830:HIB589865 HRX589830:HRX589865 IBT589830:IBT589865 ILP589830:ILP589865 IVL589830:IVL589865 JFH589830:JFH589865 JPD589830:JPD589865 JYZ589830:JYZ589865 KIV589830:KIV589865 KSR589830:KSR589865 LCN589830:LCN589865 LMJ589830:LMJ589865 LWF589830:LWF589865 MGB589830:MGB589865 MPX589830:MPX589865 MZT589830:MZT589865 NJP589830:NJP589865 NTL589830:NTL589865 ODH589830:ODH589865 OND589830:OND589865 OWZ589830:OWZ589865 PGV589830:PGV589865 PQR589830:PQR589865 QAN589830:QAN589865 QKJ589830:QKJ589865 QUF589830:QUF589865 REB589830:REB589865 RNX589830:RNX589865 RXT589830:RXT589865 SHP589830:SHP589865 SRL589830:SRL589865 TBH589830:TBH589865 TLD589830:TLD589865 TUZ589830:TUZ589865 UEV589830:UEV589865 UOR589830:UOR589865 UYN589830:UYN589865 VIJ589830:VIJ589865 VSF589830:VSF589865 WCB589830:WCB589865 WLX589830:WLX589865 WVT589830:WVT589865 R655366:R655401 JH655366:JH655401 TD655366:TD655401 ACZ655366:ACZ655401 AMV655366:AMV655401 AWR655366:AWR655401 BGN655366:BGN655401 BQJ655366:BQJ655401 CAF655366:CAF655401 CKB655366:CKB655401 CTX655366:CTX655401 DDT655366:DDT655401 DNP655366:DNP655401 DXL655366:DXL655401 EHH655366:EHH655401 ERD655366:ERD655401 FAZ655366:FAZ655401 FKV655366:FKV655401 FUR655366:FUR655401 GEN655366:GEN655401 GOJ655366:GOJ655401 GYF655366:GYF655401 HIB655366:HIB655401 HRX655366:HRX655401 IBT655366:IBT655401 ILP655366:ILP655401 IVL655366:IVL655401 JFH655366:JFH655401 JPD655366:JPD655401 JYZ655366:JYZ655401 KIV655366:KIV655401 KSR655366:KSR655401 LCN655366:LCN655401 LMJ655366:LMJ655401 LWF655366:LWF655401 MGB655366:MGB655401 MPX655366:MPX655401 MZT655366:MZT655401 NJP655366:NJP655401 NTL655366:NTL655401 ODH655366:ODH655401 OND655366:OND655401 OWZ655366:OWZ655401 PGV655366:PGV655401 PQR655366:PQR655401 QAN655366:QAN655401 QKJ655366:QKJ655401 QUF655366:QUF655401 REB655366:REB655401 RNX655366:RNX655401 RXT655366:RXT655401 SHP655366:SHP655401 SRL655366:SRL655401 TBH655366:TBH655401 TLD655366:TLD655401 TUZ655366:TUZ655401 UEV655366:UEV655401 UOR655366:UOR655401 UYN655366:UYN655401 VIJ655366:VIJ655401 VSF655366:VSF655401 WCB655366:WCB655401 WLX655366:WLX655401 WVT655366:WVT655401 R720902:R720937 JH720902:JH720937 TD720902:TD720937 ACZ720902:ACZ720937 AMV720902:AMV720937 AWR720902:AWR720937 BGN720902:BGN720937 BQJ720902:BQJ720937 CAF720902:CAF720937 CKB720902:CKB720937 CTX720902:CTX720937 DDT720902:DDT720937 DNP720902:DNP720937 DXL720902:DXL720937 EHH720902:EHH720937 ERD720902:ERD720937 FAZ720902:FAZ720937 FKV720902:FKV720937 FUR720902:FUR720937 GEN720902:GEN720937 GOJ720902:GOJ720937 GYF720902:GYF720937 HIB720902:HIB720937 HRX720902:HRX720937 IBT720902:IBT720937 ILP720902:ILP720937 IVL720902:IVL720937 JFH720902:JFH720937 JPD720902:JPD720937 JYZ720902:JYZ720937 KIV720902:KIV720937 KSR720902:KSR720937 LCN720902:LCN720937 LMJ720902:LMJ720937 LWF720902:LWF720937 MGB720902:MGB720937 MPX720902:MPX720937 MZT720902:MZT720937 NJP720902:NJP720937 NTL720902:NTL720937 ODH720902:ODH720937 OND720902:OND720937 OWZ720902:OWZ720937 PGV720902:PGV720937 PQR720902:PQR720937 QAN720902:QAN720937 QKJ720902:QKJ720937 QUF720902:QUF720937 REB720902:REB720937 RNX720902:RNX720937 RXT720902:RXT720937 SHP720902:SHP720937 SRL720902:SRL720937 TBH720902:TBH720937 TLD720902:TLD720937 TUZ720902:TUZ720937 UEV720902:UEV720937 UOR720902:UOR720937 UYN720902:UYN720937 VIJ720902:VIJ720937 VSF720902:VSF720937 WCB720902:WCB720937 WLX720902:WLX720937 WVT720902:WVT720937 R786438:R786473 JH786438:JH786473 TD786438:TD786473 ACZ786438:ACZ786473 AMV786438:AMV786473 AWR786438:AWR786473 BGN786438:BGN786473 BQJ786438:BQJ786473 CAF786438:CAF786473 CKB786438:CKB786473 CTX786438:CTX786473 DDT786438:DDT786473 DNP786438:DNP786473 DXL786438:DXL786473 EHH786438:EHH786473 ERD786438:ERD786473 FAZ786438:FAZ786473 FKV786438:FKV786473 FUR786438:FUR786473 GEN786438:GEN786473 GOJ786438:GOJ786473 GYF786438:GYF786473 HIB786438:HIB786473 HRX786438:HRX786473 IBT786438:IBT786473 ILP786438:ILP786473 IVL786438:IVL786473 JFH786438:JFH786473 JPD786438:JPD786473 JYZ786438:JYZ786473 KIV786438:KIV786473 KSR786438:KSR786473 LCN786438:LCN786473 LMJ786438:LMJ786473 LWF786438:LWF786473 MGB786438:MGB786473 MPX786438:MPX786473 MZT786438:MZT786473 NJP786438:NJP786473 NTL786438:NTL786473 ODH786438:ODH786473 OND786438:OND786473 OWZ786438:OWZ786473 PGV786438:PGV786473 PQR786438:PQR786473 QAN786438:QAN786473 QKJ786438:QKJ786473 QUF786438:QUF786473 REB786438:REB786473 RNX786438:RNX786473 RXT786438:RXT786473 SHP786438:SHP786473 SRL786438:SRL786473 TBH786438:TBH786473 TLD786438:TLD786473 TUZ786438:TUZ786473 UEV786438:UEV786473 UOR786438:UOR786473 UYN786438:UYN786473 VIJ786438:VIJ786473 VSF786438:VSF786473 WCB786438:WCB786473 WLX786438:WLX786473 WVT786438:WVT786473 R851974:R852009 JH851974:JH852009 TD851974:TD852009 ACZ851974:ACZ852009 AMV851974:AMV852009 AWR851974:AWR852009 BGN851974:BGN852009 BQJ851974:BQJ852009 CAF851974:CAF852009 CKB851974:CKB852009 CTX851974:CTX852009 DDT851974:DDT852009 DNP851974:DNP852009 DXL851974:DXL852009 EHH851974:EHH852009 ERD851974:ERD852009 FAZ851974:FAZ852009 FKV851974:FKV852009 FUR851974:FUR852009 GEN851974:GEN852009 GOJ851974:GOJ852009 GYF851974:GYF852009 HIB851974:HIB852009 HRX851974:HRX852009 IBT851974:IBT852009 ILP851974:ILP852009 IVL851974:IVL852009 JFH851974:JFH852009 JPD851974:JPD852009 JYZ851974:JYZ852009 KIV851974:KIV852009 KSR851974:KSR852009 LCN851974:LCN852009 LMJ851974:LMJ852009 LWF851974:LWF852009 MGB851974:MGB852009 MPX851974:MPX852009 MZT851974:MZT852009 NJP851974:NJP852009 NTL851974:NTL852009 ODH851974:ODH852009 OND851974:OND852009 OWZ851974:OWZ852009 PGV851974:PGV852009 PQR851974:PQR852009 QAN851974:QAN852009 QKJ851974:QKJ852009 QUF851974:QUF852009 REB851974:REB852009 RNX851974:RNX852009 RXT851974:RXT852009 SHP851974:SHP852009 SRL851974:SRL852009 TBH851974:TBH852009 TLD851974:TLD852009 TUZ851974:TUZ852009 UEV851974:UEV852009 UOR851974:UOR852009 UYN851974:UYN852009 VIJ851974:VIJ852009 VSF851974:VSF852009 WCB851974:WCB852009 WLX851974:WLX852009 WVT851974:WVT852009 R917510:R917545 JH917510:JH917545 TD917510:TD917545 ACZ917510:ACZ917545 AMV917510:AMV917545 AWR917510:AWR917545 BGN917510:BGN917545 BQJ917510:BQJ917545 CAF917510:CAF917545 CKB917510:CKB917545 CTX917510:CTX917545 DDT917510:DDT917545 DNP917510:DNP917545 DXL917510:DXL917545 EHH917510:EHH917545 ERD917510:ERD917545 FAZ917510:FAZ917545 FKV917510:FKV917545 FUR917510:FUR917545 GEN917510:GEN917545 GOJ917510:GOJ917545 GYF917510:GYF917545 HIB917510:HIB917545 HRX917510:HRX917545 IBT917510:IBT917545 ILP917510:ILP917545 IVL917510:IVL917545 JFH917510:JFH917545 JPD917510:JPD917545 JYZ917510:JYZ917545 KIV917510:KIV917545 KSR917510:KSR917545 LCN917510:LCN917545 LMJ917510:LMJ917545 LWF917510:LWF917545 MGB917510:MGB917545 MPX917510:MPX917545 MZT917510:MZT917545 NJP917510:NJP917545 NTL917510:NTL917545 ODH917510:ODH917545 OND917510:OND917545 OWZ917510:OWZ917545 PGV917510:PGV917545 PQR917510:PQR917545 QAN917510:QAN917545 QKJ917510:QKJ917545 QUF917510:QUF917545 REB917510:REB917545 RNX917510:RNX917545 RXT917510:RXT917545 SHP917510:SHP917545 SRL917510:SRL917545 TBH917510:TBH917545 TLD917510:TLD917545 TUZ917510:TUZ917545 UEV917510:UEV917545 UOR917510:UOR917545 UYN917510:UYN917545 VIJ917510:VIJ917545 VSF917510:VSF917545 WCB917510:WCB917545 WLX917510:WLX917545 WVT917510:WVT917545 R983046:R983081 JH983046:JH983081 TD983046:TD983081 ACZ983046:ACZ983081 AMV983046:AMV983081 AWR983046:AWR983081 BGN983046:BGN983081 BQJ983046:BQJ983081 CAF983046:CAF983081 CKB983046:CKB983081 CTX983046:CTX983081 DDT983046:DDT983081 DNP983046:DNP983081 DXL983046:DXL983081 EHH983046:EHH983081 ERD983046:ERD983081 FAZ983046:FAZ983081 FKV983046:FKV983081 FUR983046:FUR983081 GEN983046:GEN983081 GOJ983046:GOJ983081 GYF983046:GYF983081 HIB983046:HIB983081 HRX983046:HRX983081 IBT983046:IBT983081 ILP983046:ILP983081 IVL983046:IVL983081 JFH983046:JFH983081 JPD983046:JPD983081 JYZ983046:JYZ983081 KIV983046:KIV983081 KSR983046:KSR983081 LCN983046:LCN983081 LMJ983046:LMJ983081 LWF983046:LWF983081 MGB983046:MGB983081 MPX983046:MPX983081 MZT983046:MZT983081 NJP983046:NJP983081 NTL983046:NTL983081 ODH983046:ODH983081 OND983046:OND983081 OWZ983046:OWZ983081 PGV983046:PGV983081 PQR983046:PQR983081 QAN983046:QAN983081 QKJ983046:QKJ983081 QUF983046:QUF983081 REB983046:REB983081 RNX983046:RNX983081 RXT983046:RXT983081 SHP983046:SHP983081 SRL983046:SRL983081 TBH983046:TBH983081 TLD983046:TLD983081 TUZ983046:TUZ983081 UEV983046:UEV983081 UOR983046:UOR983081 UYN983046:UYN983081 VIJ983046:VIJ983081 VSF983046:VSF983081 WCB983046:WCB983081 WLX983046:WLX983081 WVT983046:WVT983081 R12:R51 WLX12:WLX51 WCB12:WCB51 VSF12:VSF51 VIJ12:VIJ51 UYN12:UYN51 UOR12:UOR51 UEV12:UEV51 TUZ12:TUZ51 TLD12:TLD51 TBH12:TBH51 SRL12:SRL51 SHP12:SHP51 RXT12:RXT51 RNX12:RNX51 REB12:REB51 QUF12:QUF51 QKJ12:QKJ51 QAN12:QAN51 PQR12:PQR51 PGV12:PGV51 OWZ12:OWZ51 OND12:OND51 ODH12:ODH51 NTL12:NTL51 NJP12:NJP51 MZT12:MZT51 MPX12:MPX51 MGB12:MGB51 LWF12:LWF51 LMJ12:LMJ51 LCN12:LCN51 KSR12:KSR51 KIV12:KIV51 JYZ12:JYZ51 JPD12:JPD51 JFH12:JFH51 IVL12:IVL51 ILP12:ILP51 IBT12:IBT51 HRX12:HRX51 HIB12:HIB51 GYF12:GYF51 GOJ12:GOJ51 GEN12:GEN51 FUR12:FUR51 FKV12:FKV51 FAZ12:FAZ51 ERD12:ERD51 EHH12:EHH51 DXL12:DXL51 DNP12:DNP51 DDT12:DDT51 CTX12:CTX51 CKB12:CKB51 CAF12:CAF51 BQJ12:BQJ51 BGN12:BGN51 AWR12:AWR51 AMV12:AMV51 ACZ12:ACZ51 TD12:TD51 JH12:JH51 WVT12:WVT51" xr:uid="{00000000-0002-0000-0100-000002000000}">
      <formula1>listAngebotsWährungen</formula1>
    </dataValidation>
    <dataValidation type="list" allowBlank="1" showInputMessage="1" showErrorMessage="1" sqref="G65542:G65576 IW65542:IW65576 SS65542:SS65576 ACO65542:ACO65576 AMK65542:AMK65576 AWG65542:AWG65576 BGC65542:BGC65576 BPY65542:BPY65576 BZU65542:BZU65576 CJQ65542:CJQ65576 CTM65542:CTM65576 DDI65542:DDI65576 DNE65542:DNE65576 DXA65542:DXA65576 EGW65542:EGW65576 EQS65542:EQS65576 FAO65542:FAO65576 FKK65542:FKK65576 FUG65542:FUG65576 GEC65542:GEC65576 GNY65542:GNY65576 GXU65542:GXU65576 HHQ65542:HHQ65576 HRM65542:HRM65576 IBI65542:IBI65576 ILE65542:ILE65576 IVA65542:IVA65576 JEW65542:JEW65576 JOS65542:JOS65576 JYO65542:JYO65576 KIK65542:KIK65576 KSG65542:KSG65576 LCC65542:LCC65576 LLY65542:LLY65576 LVU65542:LVU65576 MFQ65542:MFQ65576 MPM65542:MPM65576 MZI65542:MZI65576 NJE65542:NJE65576 NTA65542:NTA65576 OCW65542:OCW65576 OMS65542:OMS65576 OWO65542:OWO65576 PGK65542:PGK65576 PQG65542:PQG65576 QAC65542:QAC65576 QJY65542:QJY65576 QTU65542:QTU65576 RDQ65542:RDQ65576 RNM65542:RNM65576 RXI65542:RXI65576 SHE65542:SHE65576 SRA65542:SRA65576 TAW65542:TAW65576 TKS65542:TKS65576 TUO65542:TUO65576 UEK65542:UEK65576 UOG65542:UOG65576 UYC65542:UYC65576 VHY65542:VHY65576 VRU65542:VRU65576 WBQ65542:WBQ65576 WLM65542:WLM65576 WVI65542:WVI65576 G131078:G131112 IW131078:IW131112 SS131078:SS131112 ACO131078:ACO131112 AMK131078:AMK131112 AWG131078:AWG131112 BGC131078:BGC131112 BPY131078:BPY131112 BZU131078:BZU131112 CJQ131078:CJQ131112 CTM131078:CTM131112 DDI131078:DDI131112 DNE131078:DNE131112 DXA131078:DXA131112 EGW131078:EGW131112 EQS131078:EQS131112 FAO131078:FAO131112 FKK131078:FKK131112 FUG131078:FUG131112 GEC131078:GEC131112 GNY131078:GNY131112 GXU131078:GXU131112 HHQ131078:HHQ131112 HRM131078:HRM131112 IBI131078:IBI131112 ILE131078:ILE131112 IVA131078:IVA131112 JEW131078:JEW131112 JOS131078:JOS131112 JYO131078:JYO131112 KIK131078:KIK131112 KSG131078:KSG131112 LCC131078:LCC131112 LLY131078:LLY131112 LVU131078:LVU131112 MFQ131078:MFQ131112 MPM131078:MPM131112 MZI131078:MZI131112 NJE131078:NJE131112 NTA131078:NTA131112 OCW131078:OCW131112 OMS131078:OMS131112 OWO131078:OWO131112 PGK131078:PGK131112 PQG131078:PQG131112 QAC131078:QAC131112 QJY131078:QJY131112 QTU131078:QTU131112 RDQ131078:RDQ131112 RNM131078:RNM131112 RXI131078:RXI131112 SHE131078:SHE131112 SRA131078:SRA131112 TAW131078:TAW131112 TKS131078:TKS131112 TUO131078:TUO131112 UEK131078:UEK131112 UOG131078:UOG131112 UYC131078:UYC131112 VHY131078:VHY131112 VRU131078:VRU131112 WBQ131078:WBQ131112 WLM131078:WLM131112 WVI131078:WVI131112 G196614:G196648 IW196614:IW196648 SS196614:SS196648 ACO196614:ACO196648 AMK196614:AMK196648 AWG196614:AWG196648 BGC196614:BGC196648 BPY196614:BPY196648 BZU196614:BZU196648 CJQ196614:CJQ196648 CTM196614:CTM196648 DDI196614:DDI196648 DNE196614:DNE196648 DXA196614:DXA196648 EGW196614:EGW196648 EQS196614:EQS196648 FAO196614:FAO196648 FKK196614:FKK196648 FUG196614:FUG196648 GEC196614:GEC196648 GNY196614:GNY196648 GXU196614:GXU196648 HHQ196614:HHQ196648 HRM196614:HRM196648 IBI196614:IBI196648 ILE196614:ILE196648 IVA196614:IVA196648 JEW196614:JEW196648 JOS196614:JOS196648 JYO196614:JYO196648 KIK196614:KIK196648 KSG196614:KSG196648 LCC196614:LCC196648 LLY196614:LLY196648 LVU196614:LVU196648 MFQ196614:MFQ196648 MPM196614:MPM196648 MZI196614:MZI196648 NJE196614:NJE196648 NTA196614:NTA196648 OCW196614:OCW196648 OMS196614:OMS196648 OWO196614:OWO196648 PGK196614:PGK196648 PQG196614:PQG196648 QAC196614:QAC196648 QJY196614:QJY196648 QTU196614:QTU196648 RDQ196614:RDQ196648 RNM196614:RNM196648 RXI196614:RXI196648 SHE196614:SHE196648 SRA196614:SRA196648 TAW196614:TAW196648 TKS196614:TKS196648 TUO196614:TUO196648 UEK196614:UEK196648 UOG196614:UOG196648 UYC196614:UYC196648 VHY196614:VHY196648 VRU196614:VRU196648 WBQ196614:WBQ196648 WLM196614:WLM196648 WVI196614:WVI196648 G262150:G262184 IW262150:IW262184 SS262150:SS262184 ACO262150:ACO262184 AMK262150:AMK262184 AWG262150:AWG262184 BGC262150:BGC262184 BPY262150:BPY262184 BZU262150:BZU262184 CJQ262150:CJQ262184 CTM262150:CTM262184 DDI262150:DDI262184 DNE262150:DNE262184 DXA262150:DXA262184 EGW262150:EGW262184 EQS262150:EQS262184 FAO262150:FAO262184 FKK262150:FKK262184 FUG262150:FUG262184 GEC262150:GEC262184 GNY262150:GNY262184 GXU262150:GXU262184 HHQ262150:HHQ262184 HRM262150:HRM262184 IBI262150:IBI262184 ILE262150:ILE262184 IVA262150:IVA262184 JEW262150:JEW262184 JOS262150:JOS262184 JYO262150:JYO262184 KIK262150:KIK262184 KSG262150:KSG262184 LCC262150:LCC262184 LLY262150:LLY262184 LVU262150:LVU262184 MFQ262150:MFQ262184 MPM262150:MPM262184 MZI262150:MZI262184 NJE262150:NJE262184 NTA262150:NTA262184 OCW262150:OCW262184 OMS262150:OMS262184 OWO262150:OWO262184 PGK262150:PGK262184 PQG262150:PQG262184 QAC262150:QAC262184 QJY262150:QJY262184 QTU262150:QTU262184 RDQ262150:RDQ262184 RNM262150:RNM262184 RXI262150:RXI262184 SHE262150:SHE262184 SRA262150:SRA262184 TAW262150:TAW262184 TKS262150:TKS262184 TUO262150:TUO262184 UEK262150:UEK262184 UOG262150:UOG262184 UYC262150:UYC262184 VHY262150:VHY262184 VRU262150:VRU262184 WBQ262150:WBQ262184 WLM262150:WLM262184 WVI262150:WVI262184 G327686:G327720 IW327686:IW327720 SS327686:SS327720 ACO327686:ACO327720 AMK327686:AMK327720 AWG327686:AWG327720 BGC327686:BGC327720 BPY327686:BPY327720 BZU327686:BZU327720 CJQ327686:CJQ327720 CTM327686:CTM327720 DDI327686:DDI327720 DNE327686:DNE327720 DXA327686:DXA327720 EGW327686:EGW327720 EQS327686:EQS327720 FAO327686:FAO327720 FKK327686:FKK327720 FUG327686:FUG327720 GEC327686:GEC327720 GNY327686:GNY327720 GXU327686:GXU327720 HHQ327686:HHQ327720 HRM327686:HRM327720 IBI327686:IBI327720 ILE327686:ILE327720 IVA327686:IVA327720 JEW327686:JEW327720 JOS327686:JOS327720 JYO327686:JYO327720 KIK327686:KIK327720 KSG327686:KSG327720 LCC327686:LCC327720 LLY327686:LLY327720 LVU327686:LVU327720 MFQ327686:MFQ327720 MPM327686:MPM327720 MZI327686:MZI327720 NJE327686:NJE327720 NTA327686:NTA327720 OCW327686:OCW327720 OMS327686:OMS327720 OWO327686:OWO327720 PGK327686:PGK327720 PQG327686:PQG327720 QAC327686:QAC327720 QJY327686:QJY327720 QTU327686:QTU327720 RDQ327686:RDQ327720 RNM327686:RNM327720 RXI327686:RXI327720 SHE327686:SHE327720 SRA327686:SRA327720 TAW327686:TAW327720 TKS327686:TKS327720 TUO327686:TUO327720 UEK327686:UEK327720 UOG327686:UOG327720 UYC327686:UYC327720 VHY327686:VHY327720 VRU327686:VRU327720 WBQ327686:WBQ327720 WLM327686:WLM327720 WVI327686:WVI327720 G393222:G393256 IW393222:IW393256 SS393222:SS393256 ACO393222:ACO393256 AMK393222:AMK393256 AWG393222:AWG393256 BGC393222:BGC393256 BPY393222:BPY393256 BZU393222:BZU393256 CJQ393222:CJQ393256 CTM393222:CTM393256 DDI393222:DDI393256 DNE393222:DNE393256 DXA393222:DXA393256 EGW393222:EGW393256 EQS393222:EQS393256 FAO393222:FAO393256 FKK393222:FKK393256 FUG393222:FUG393256 GEC393222:GEC393256 GNY393222:GNY393256 GXU393222:GXU393256 HHQ393222:HHQ393256 HRM393222:HRM393256 IBI393222:IBI393256 ILE393222:ILE393256 IVA393222:IVA393256 JEW393222:JEW393256 JOS393222:JOS393256 JYO393222:JYO393256 KIK393222:KIK393256 KSG393222:KSG393256 LCC393222:LCC393256 LLY393222:LLY393256 LVU393222:LVU393256 MFQ393222:MFQ393256 MPM393222:MPM393256 MZI393222:MZI393256 NJE393222:NJE393256 NTA393222:NTA393256 OCW393222:OCW393256 OMS393222:OMS393256 OWO393222:OWO393256 PGK393222:PGK393256 PQG393222:PQG393256 QAC393222:QAC393256 QJY393222:QJY393256 QTU393222:QTU393256 RDQ393222:RDQ393256 RNM393222:RNM393256 RXI393222:RXI393256 SHE393222:SHE393256 SRA393222:SRA393256 TAW393222:TAW393256 TKS393222:TKS393256 TUO393222:TUO393256 UEK393222:UEK393256 UOG393222:UOG393256 UYC393222:UYC393256 VHY393222:VHY393256 VRU393222:VRU393256 WBQ393222:WBQ393256 WLM393222:WLM393256 WVI393222:WVI393256 G458758:G458792 IW458758:IW458792 SS458758:SS458792 ACO458758:ACO458792 AMK458758:AMK458792 AWG458758:AWG458792 BGC458758:BGC458792 BPY458758:BPY458792 BZU458758:BZU458792 CJQ458758:CJQ458792 CTM458758:CTM458792 DDI458758:DDI458792 DNE458758:DNE458792 DXA458758:DXA458792 EGW458758:EGW458792 EQS458758:EQS458792 FAO458758:FAO458792 FKK458758:FKK458792 FUG458758:FUG458792 GEC458758:GEC458792 GNY458758:GNY458792 GXU458758:GXU458792 HHQ458758:HHQ458792 HRM458758:HRM458792 IBI458758:IBI458792 ILE458758:ILE458792 IVA458758:IVA458792 JEW458758:JEW458792 JOS458758:JOS458792 JYO458758:JYO458792 KIK458758:KIK458792 KSG458758:KSG458792 LCC458758:LCC458792 LLY458758:LLY458792 LVU458758:LVU458792 MFQ458758:MFQ458792 MPM458758:MPM458792 MZI458758:MZI458792 NJE458758:NJE458792 NTA458758:NTA458792 OCW458758:OCW458792 OMS458758:OMS458792 OWO458758:OWO458792 PGK458758:PGK458792 PQG458758:PQG458792 QAC458758:QAC458792 QJY458758:QJY458792 QTU458758:QTU458792 RDQ458758:RDQ458792 RNM458758:RNM458792 RXI458758:RXI458792 SHE458758:SHE458792 SRA458758:SRA458792 TAW458758:TAW458792 TKS458758:TKS458792 TUO458758:TUO458792 UEK458758:UEK458792 UOG458758:UOG458792 UYC458758:UYC458792 VHY458758:VHY458792 VRU458758:VRU458792 WBQ458758:WBQ458792 WLM458758:WLM458792 WVI458758:WVI458792 G524294:G524328 IW524294:IW524328 SS524294:SS524328 ACO524294:ACO524328 AMK524294:AMK524328 AWG524294:AWG524328 BGC524294:BGC524328 BPY524294:BPY524328 BZU524294:BZU524328 CJQ524294:CJQ524328 CTM524294:CTM524328 DDI524294:DDI524328 DNE524294:DNE524328 DXA524294:DXA524328 EGW524294:EGW524328 EQS524294:EQS524328 FAO524294:FAO524328 FKK524294:FKK524328 FUG524294:FUG524328 GEC524294:GEC524328 GNY524294:GNY524328 GXU524294:GXU524328 HHQ524294:HHQ524328 HRM524294:HRM524328 IBI524294:IBI524328 ILE524294:ILE524328 IVA524294:IVA524328 JEW524294:JEW524328 JOS524294:JOS524328 JYO524294:JYO524328 KIK524294:KIK524328 KSG524294:KSG524328 LCC524294:LCC524328 LLY524294:LLY524328 LVU524294:LVU524328 MFQ524294:MFQ524328 MPM524294:MPM524328 MZI524294:MZI524328 NJE524294:NJE524328 NTA524294:NTA524328 OCW524294:OCW524328 OMS524294:OMS524328 OWO524294:OWO524328 PGK524294:PGK524328 PQG524294:PQG524328 QAC524294:QAC524328 QJY524294:QJY524328 QTU524294:QTU524328 RDQ524294:RDQ524328 RNM524294:RNM524328 RXI524294:RXI524328 SHE524294:SHE524328 SRA524294:SRA524328 TAW524294:TAW524328 TKS524294:TKS524328 TUO524294:TUO524328 UEK524294:UEK524328 UOG524294:UOG524328 UYC524294:UYC524328 VHY524294:VHY524328 VRU524294:VRU524328 WBQ524294:WBQ524328 WLM524294:WLM524328 WVI524294:WVI524328 G589830:G589864 IW589830:IW589864 SS589830:SS589864 ACO589830:ACO589864 AMK589830:AMK589864 AWG589830:AWG589864 BGC589830:BGC589864 BPY589830:BPY589864 BZU589830:BZU589864 CJQ589830:CJQ589864 CTM589830:CTM589864 DDI589830:DDI589864 DNE589830:DNE589864 DXA589830:DXA589864 EGW589830:EGW589864 EQS589830:EQS589864 FAO589830:FAO589864 FKK589830:FKK589864 FUG589830:FUG589864 GEC589830:GEC589864 GNY589830:GNY589864 GXU589830:GXU589864 HHQ589830:HHQ589864 HRM589830:HRM589864 IBI589830:IBI589864 ILE589830:ILE589864 IVA589830:IVA589864 JEW589830:JEW589864 JOS589830:JOS589864 JYO589830:JYO589864 KIK589830:KIK589864 KSG589830:KSG589864 LCC589830:LCC589864 LLY589830:LLY589864 LVU589830:LVU589864 MFQ589830:MFQ589864 MPM589830:MPM589864 MZI589830:MZI589864 NJE589830:NJE589864 NTA589830:NTA589864 OCW589830:OCW589864 OMS589830:OMS589864 OWO589830:OWO589864 PGK589830:PGK589864 PQG589830:PQG589864 QAC589830:QAC589864 QJY589830:QJY589864 QTU589830:QTU589864 RDQ589830:RDQ589864 RNM589830:RNM589864 RXI589830:RXI589864 SHE589830:SHE589864 SRA589830:SRA589864 TAW589830:TAW589864 TKS589830:TKS589864 TUO589830:TUO589864 UEK589830:UEK589864 UOG589830:UOG589864 UYC589830:UYC589864 VHY589830:VHY589864 VRU589830:VRU589864 WBQ589830:WBQ589864 WLM589830:WLM589864 WVI589830:WVI589864 G655366:G655400 IW655366:IW655400 SS655366:SS655400 ACO655366:ACO655400 AMK655366:AMK655400 AWG655366:AWG655400 BGC655366:BGC655400 BPY655366:BPY655400 BZU655366:BZU655400 CJQ655366:CJQ655400 CTM655366:CTM655400 DDI655366:DDI655400 DNE655366:DNE655400 DXA655366:DXA655400 EGW655366:EGW655400 EQS655366:EQS655400 FAO655366:FAO655400 FKK655366:FKK655400 FUG655366:FUG655400 GEC655366:GEC655400 GNY655366:GNY655400 GXU655366:GXU655400 HHQ655366:HHQ655400 HRM655366:HRM655400 IBI655366:IBI655400 ILE655366:ILE655400 IVA655366:IVA655400 JEW655366:JEW655400 JOS655366:JOS655400 JYO655366:JYO655400 KIK655366:KIK655400 KSG655366:KSG655400 LCC655366:LCC655400 LLY655366:LLY655400 LVU655366:LVU655400 MFQ655366:MFQ655400 MPM655366:MPM655400 MZI655366:MZI655400 NJE655366:NJE655400 NTA655366:NTA655400 OCW655366:OCW655400 OMS655366:OMS655400 OWO655366:OWO655400 PGK655366:PGK655400 PQG655366:PQG655400 QAC655366:QAC655400 QJY655366:QJY655400 QTU655366:QTU655400 RDQ655366:RDQ655400 RNM655366:RNM655400 RXI655366:RXI655400 SHE655366:SHE655400 SRA655366:SRA655400 TAW655366:TAW655400 TKS655366:TKS655400 TUO655366:TUO655400 UEK655366:UEK655400 UOG655366:UOG655400 UYC655366:UYC655400 VHY655366:VHY655400 VRU655366:VRU655400 WBQ655366:WBQ655400 WLM655366:WLM655400 WVI655366:WVI655400 G720902:G720936 IW720902:IW720936 SS720902:SS720936 ACO720902:ACO720936 AMK720902:AMK720936 AWG720902:AWG720936 BGC720902:BGC720936 BPY720902:BPY720936 BZU720902:BZU720936 CJQ720902:CJQ720936 CTM720902:CTM720936 DDI720902:DDI720936 DNE720902:DNE720936 DXA720902:DXA720936 EGW720902:EGW720936 EQS720902:EQS720936 FAO720902:FAO720936 FKK720902:FKK720936 FUG720902:FUG720936 GEC720902:GEC720936 GNY720902:GNY720936 GXU720902:GXU720936 HHQ720902:HHQ720936 HRM720902:HRM720936 IBI720902:IBI720936 ILE720902:ILE720936 IVA720902:IVA720936 JEW720902:JEW720936 JOS720902:JOS720936 JYO720902:JYO720936 KIK720902:KIK720936 KSG720902:KSG720936 LCC720902:LCC720936 LLY720902:LLY720936 LVU720902:LVU720936 MFQ720902:MFQ720936 MPM720902:MPM720936 MZI720902:MZI720936 NJE720902:NJE720936 NTA720902:NTA720936 OCW720902:OCW720936 OMS720902:OMS720936 OWO720902:OWO720936 PGK720902:PGK720936 PQG720902:PQG720936 QAC720902:QAC720936 QJY720902:QJY720936 QTU720902:QTU720936 RDQ720902:RDQ720936 RNM720902:RNM720936 RXI720902:RXI720936 SHE720902:SHE720936 SRA720902:SRA720936 TAW720902:TAW720936 TKS720902:TKS720936 TUO720902:TUO720936 UEK720902:UEK720936 UOG720902:UOG720936 UYC720902:UYC720936 VHY720902:VHY720936 VRU720902:VRU720936 WBQ720902:WBQ720936 WLM720902:WLM720936 WVI720902:WVI720936 G786438:G786472 IW786438:IW786472 SS786438:SS786472 ACO786438:ACO786472 AMK786438:AMK786472 AWG786438:AWG786472 BGC786438:BGC786472 BPY786438:BPY786472 BZU786438:BZU786472 CJQ786438:CJQ786472 CTM786438:CTM786472 DDI786438:DDI786472 DNE786438:DNE786472 DXA786438:DXA786472 EGW786438:EGW786472 EQS786438:EQS786472 FAO786438:FAO786472 FKK786438:FKK786472 FUG786438:FUG786472 GEC786438:GEC786472 GNY786438:GNY786472 GXU786438:GXU786472 HHQ786438:HHQ786472 HRM786438:HRM786472 IBI786438:IBI786472 ILE786438:ILE786472 IVA786438:IVA786472 JEW786438:JEW786472 JOS786438:JOS786472 JYO786438:JYO786472 KIK786438:KIK786472 KSG786438:KSG786472 LCC786438:LCC786472 LLY786438:LLY786472 LVU786438:LVU786472 MFQ786438:MFQ786472 MPM786438:MPM786472 MZI786438:MZI786472 NJE786438:NJE786472 NTA786438:NTA786472 OCW786438:OCW786472 OMS786438:OMS786472 OWO786438:OWO786472 PGK786438:PGK786472 PQG786438:PQG786472 QAC786438:QAC786472 QJY786438:QJY786472 QTU786438:QTU786472 RDQ786438:RDQ786472 RNM786438:RNM786472 RXI786438:RXI786472 SHE786438:SHE786472 SRA786438:SRA786472 TAW786438:TAW786472 TKS786438:TKS786472 TUO786438:TUO786472 UEK786438:UEK786472 UOG786438:UOG786472 UYC786438:UYC786472 VHY786438:VHY786472 VRU786438:VRU786472 WBQ786438:WBQ786472 WLM786438:WLM786472 WVI786438:WVI786472 G851974:G852008 IW851974:IW852008 SS851974:SS852008 ACO851974:ACO852008 AMK851974:AMK852008 AWG851974:AWG852008 BGC851974:BGC852008 BPY851974:BPY852008 BZU851974:BZU852008 CJQ851974:CJQ852008 CTM851974:CTM852008 DDI851974:DDI852008 DNE851974:DNE852008 DXA851974:DXA852008 EGW851974:EGW852008 EQS851974:EQS852008 FAO851974:FAO852008 FKK851974:FKK852008 FUG851974:FUG852008 GEC851974:GEC852008 GNY851974:GNY852008 GXU851974:GXU852008 HHQ851974:HHQ852008 HRM851974:HRM852008 IBI851974:IBI852008 ILE851974:ILE852008 IVA851974:IVA852008 JEW851974:JEW852008 JOS851974:JOS852008 JYO851974:JYO852008 KIK851974:KIK852008 KSG851974:KSG852008 LCC851974:LCC852008 LLY851974:LLY852008 LVU851974:LVU852008 MFQ851974:MFQ852008 MPM851974:MPM852008 MZI851974:MZI852008 NJE851974:NJE852008 NTA851974:NTA852008 OCW851974:OCW852008 OMS851974:OMS852008 OWO851974:OWO852008 PGK851974:PGK852008 PQG851974:PQG852008 QAC851974:QAC852008 QJY851974:QJY852008 QTU851974:QTU852008 RDQ851974:RDQ852008 RNM851974:RNM852008 RXI851974:RXI852008 SHE851974:SHE852008 SRA851974:SRA852008 TAW851974:TAW852008 TKS851974:TKS852008 TUO851974:TUO852008 UEK851974:UEK852008 UOG851974:UOG852008 UYC851974:UYC852008 VHY851974:VHY852008 VRU851974:VRU852008 WBQ851974:WBQ852008 WLM851974:WLM852008 WVI851974:WVI852008 G917510:G917544 IW917510:IW917544 SS917510:SS917544 ACO917510:ACO917544 AMK917510:AMK917544 AWG917510:AWG917544 BGC917510:BGC917544 BPY917510:BPY917544 BZU917510:BZU917544 CJQ917510:CJQ917544 CTM917510:CTM917544 DDI917510:DDI917544 DNE917510:DNE917544 DXA917510:DXA917544 EGW917510:EGW917544 EQS917510:EQS917544 FAO917510:FAO917544 FKK917510:FKK917544 FUG917510:FUG917544 GEC917510:GEC917544 GNY917510:GNY917544 GXU917510:GXU917544 HHQ917510:HHQ917544 HRM917510:HRM917544 IBI917510:IBI917544 ILE917510:ILE917544 IVA917510:IVA917544 JEW917510:JEW917544 JOS917510:JOS917544 JYO917510:JYO917544 KIK917510:KIK917544 KSG917510:KSG917544 LCC917510:LCC917544 LLY917510:LLY917544 LVU917510:LVU917544 MFQ917510:MFQ917544 MPM917510:MPM917544 MZI917510:MZI917544 NJE917510:NJE917544 NTA917510:NTA917544 OCW917510:OCW917544 OMS917510:OMS917544 OWO917510:OWO917544 PGK917510:PGK917544 PQG917510:PQG917544 QAC917510:QAC917544 QJY917510:QJY917544 QTU917510:QTU917544 RDQ917510:RDQ917544 RNM917510:RNM917544 RXI917510:RXI917544 SHE917510:SHE917544 SRA917510:SRA917544 TAW917510:TAW917544 TKS917510:TKS917544 TUO917510:TUO917544 UEK917510:UEK917544 UOG917510:UOG917544 UYC917510:UYC917544 VHY917510:VHY917544 VRU917510:VRU917544 WBQ917510:WBQ917544 WLM917510:WLM917544 WVI917510:WVI917544 G983046:G983080 IW983046:IW983080 SS983046:SS983080 ACO983046:ACO983080 AMK983046:AMK983080 AWG983046:AWG983080 BGC983046:BGC983080 BPY983046:BPY983080 BZU983046:BZU983080 CJQ983046:CJQ983080 CTM983046:CTM983080 DDI983046:DDI983080 DNE983046:DNE983080 DXA983046:DXA983080 EGW983046:EGW983080 EQS983046:EQS983080 FAO983046:FAO983080 FKK983046:FKK983080 FUG983046:FUG983080 GEC983046:GEC983080 GNY983046:GNY983080 GXU983046:GXU983080 HHQ983046:HHQ983080 HRM983046:HRM983080 IBI983046:IBI983080 ILE983046:ILE983080 IVA983046:IVA983080 JEW983046:JEW983080 JOS983046:JOS983080 JYO983046:JYO983080 KIK983046:KIK983080 KSG983046:KSG983080 LCC983046:LCC983080 LLY983046:LLY983080 LVU983046:LVU983080 MFQ983046:MFQ983080 MPM983046:MPM983080 MZI983046:MZI983080 NJE983046:NJE983080 NTA983046:NTA983080 OCW983046:OCW983080 OMS983046:OMS983080 OWO983046:OWO983080 PGK983046:PGK983080 PQG983046:PQG983080 QAC983046:QAC983080 QJY983046:QJY983080 QTU983046:QTU983080 RDQ983046:RDQ983080 RNM983046:RNM983080 RXI983046:RXI983080 SHE983046:SHE983080 SRA983046:SRA983080 TAW983046:TAW983080 TKS983046:TKS983080 TUO983046:TUO983080 UEK983046:UEK983080 UOG983046:UOG983080 UYC983046:UYC983080 VHY983046:VHY983080 VRU983046:VRU983080 WBQ983046:WBQ983080 WLM983046:WLM983080 WVI983046:WVI983080 G12:G51 WLM12:WLM50 WBQ12:WBQ50 VRU12:VRU50 VHY12:VHY50 UYC12:UYC50 UOG12:UOG50 UEK12:UEK50 TUO12:TUO50 TKS12:TKS50 TAW12:TAW50 SRA12:SRA50 SHE12:SHE50 RXI12:RXI50 RNM12:RNM50 RDQ12:RDQ50 QTU12:QTU50 QJY12:QJY50 QAC12:QAC50 PQG12:PQG50 PGK12:PGK50 OWO12:OWO50 OMS12:OMS50 OCW12:OCW50 NTA12:NTA50 NJE12:NJE50 MZI12:MZI50 MPM12:MPM50 MFQ12:MFQ50 LVU12:LVU50 LLY12:LLY50 LCC12:LCC50 KSG12:KSG50 KIK12:KIK50 JYO12:JYO50 JOS12:JOS50 JEW12:JEW50 IVA12:IVA50 ILE12:ILE50 IBI12:IBI50 HRM12:HRM50 HHQ12:HHQ50 GXU12:GXU50 GNY12:GNY50 GEC12:GEC50 FUG12:FUG50 FKK12:FKK50 FAO12:FAO50 EQS12:EQS50 EGW12:EGW50 DXA12:DXA50 DNE12:DNE50 DDI12:DDI50 CTM12:CTM50 CJQ12:CJQ50 BZU12:BZU50 BPY12:BPY50 BGC12:BGC50 AWG12:AWG50 AMK12:AMK50 ACO12:ACO50 SS12:SS50 IW12:IW50 WVI12:WVI50" xr:uid="{00000000-0002-0000-0100-000003000000}">
      <formula1>listZulässigeBeschaffungswährungen</formula1>
    </dataValidation>
  </dataValidations>
  <hyperlinks>
    <hyperlink ref="U2" r:id="rId1" xr:uid="{00000000-0004-0000-0100-000000000000}"/>
  </hyperlinks>
  <pageMargins left="0.39370078740157483" right="0.39370078740157483" top="0.39370078740157483" bottom="0.39370078740157483" header="0.31496062992125984" footer="0.31496062992125984"/>
  <pageSetup paperSize="9" scale="59" fitToHeight="2" orientation="landscape" r:id="rId2"/>
  <headerFooter>
    <oddFooter>&amp;C_x000D_&amp;1#&amp;"BMW Group Condensed"&amp;12&amp;KC00000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Q7090"/>
  <sheetViews>
    <sheetView showGridLines="0" topLeftCell="A5" zoomScale="80" zoomScaleNormal="80" workbookViewId="0">
      <pane xSplit="8" ySplit="5" topLeftCell="I87" activePane="bottomRight" state="frozen"/>
      <selection activeCell="A5" sqref="A5"/>
      <selection pane="topRight" activeCell="I5" sqref="I5"/>
      <selection pane="bottomLeft" activeCell="A10" sqref="A10"/>
      <selection pane="bottomRight" activeCell="A74" sqref="A74:XFD74"/>
    </sheetView>
  </sheetViews>
  <sheetFormatPr baseColWidth="10" defaultColWidth="10" defaultRowHeight="12.75" outlineLevelCol="1"/>
  <cols>
    <col min="1" max="1" width="1.375" style="254" hidden="1" customWidth="1"/>
    <col min="2" max="2" width="17.625" style="254" hidden="1" customWidth="1"/>
    <col min="3" max="5" width="17.5" style="254" hidden="1" customWidth="1"/>
    <col min="6" max="6" width="13.125" style="254" hidden="1" customWidth="1"/>
    <col min="7" max="7" width="36.75" style="254" hidden="1" customWidth="1" outlineLevel="1"/>
    <col min="8" max="8" width="60.125" style="254" customWidth="1" collapsed="1"/>
    <col min="9" max="9" width="6.625" style="254" customWidth="1"/>
    <col min="10" max="10" width="9.375" style="254" bestFit="1" customWidth="1"/>
    <col min="11" max="11" width="9.125" style="254" customWidth="1"/>
    <col min="12" max="12" width="7.625" style="254" customWidth="1"/>
    <col min="13" max="13" width="7.125" style="254" bestFit="1" customWidth="1"/>
    <col min="14" max="14" width="7.25" style="254" customWidth="1"/>
    <col min="15" max="15" width="11.5" style="254" customWidth="1"/>
    <col min="16" max="16" width="26.25" style="253" bestFit="1" customWidth="1"/>
    <col min="17" max="17" width="2.875" style="253" customWidth="1"/>
    <col min="18" max="18" width="10.625" style="254" bestFit="1" customWidth="1"/>
    <col min="19" max="29" width="9.625" style="254" customWidth="1"/>
    <col min="30" max="42" width="9.625" style="254" hidden="1" customWidth="1" outlineLevel="1"/>
    <col min="43" max="43" width="10" style="254" collapsed="1"/>
    <col min="44" max="16384" width="10" style="254"/>
  </cols>
  <sheetData>
    <row r="1" spans="1:42" ht="15" customHeight="1" thickBot="1">
      <c r="A1" s="252"/>
      <c r="B1" s="252"/>
      <c r="C1" s="252"/>
      <c r="D1" s="252"/>
      <c r="E1" s="252"/>
      <c r="F1" s="252"/>
      <c r="G1" s="252"/>
      <c r="H1" s="252"/>
      <c r="I1" s="252"/>
      <c r="J1" s="252"/>
      <c r="K1" s="252"/>
      <c r="L1" s="252"/>
      <c r="M1" s="252"/>
      <c r="N1" s="252"/>
      <c r="O1" s="252"/>
    </row>
    <row r="2" spans="1:42" ht="29.25">
      <c r="A2" s="255">
        <v>26.25</v>
      </c>
      <c r="B2" s="256" t="s">
        <v>0</v>
      </c>
      <c r="C2" s="257"/>
      <c r="D2" s="257"/>
      <c r="E2" s="257"/>
      <c r="F2" s="257"/>
      <c r="G2" s="257"/>
      <c r="H2" s="257"/>
      <c r="I2" s="257"/>
      <c r="J2" s="257"/>
      <c r="K2" s="257"/>
      <c r="L2" s="257"/>
      <c r="M2" s="257"/>
      <c r="N2" s="257"/>
      <c r="O2" s="257"/>
      <c r="P2" s="258"/>
      <c r="Q2" s="297"/>
    </row>
    <row r="3" spans="1:42" ht="15.75">
      <c r="A3" s="255">
        <v>18</v>
      </c>
      <c r="B3" s="259" t="s">
        <v>106</v>
      </c>
      <c r="C3" s="260"/>
      <c r="D3" s="260"/>
      <c r="E3" s="260"/>
      <c r="F3" s="260"/>
      <c r="G3" s="261"/>
      <c r="H3" s="261"/>
      <c r="I3" s="261"/>
      <c r="J3" s="261"/>
      <c r="K3" s="261"/>
      <c r="L3" s="261"/>
      <c r="M3" s="261"/>
      <c r="N3" s="261"/>
      <c r="O3" s="261"/>
      <c r="P3" s="262"/>
      <c r="Q3" s="297"/>
    </row>
    <row r="4" spans="1:42" ht="16.5" customHeight="1" thickBot="1">
      <c r="A4" s="255">
        <v>15.75</v>
      </c>
      <c r="B4" s="263"/>
      <c r="C4" s="264"/>
      <c r="D4" s="264"/>
      <c r="E4" s="264"/>
      <c r="F4" s="264"/>
      <c r="G4" s="265"/>
      <c r="H4" s="265"/>
      <c r="I4" s="265"/>
      <c r="J4" s="265"/>
      <c r="K4" s="265"/>
      <c r="L4" s="265"/>
      <c r="M4" s="265"/>
      <c r="N4" s="266"/>
      <c r="O4" s="266"/>
      <c r="P4" s="267"/>
      <c r="Q4" s="297"/>
      <c r="R4" s="497">
        <v>1</v>
      </c>
      <c r="S4" s="497">
        <v>2</v>
      </c>
      <c r="T4" s="498">
        <v>3</v>
      </c>
      <c r="U4" s="497">
        <v>4</v>
      </c>
      <c r="V4" s="497">
        <v>5</v>
      </c>
      <c r="W4" s="498">
        <v>6</v>
      </c>
      <c r="X4" s="497">
        <v>7</v>
      </c>
      <c r="Y4" s="497">
        <v>8</v>
      </c>
      <c r="Z4" s="498">
        <v>9</v>
      </c>
      <c r="AA4" s="497">
        <v>10</v>
      </c>
      <c r="AB4" s="497">
        <v>11</v>
      </c>
      <c r="AC4" s="498">
        <v>12</v>
      </c>
      <c r="AD4" s="497">
        <v>13</v>
      </c>
      <c r="AE4" s="497">
        <v>14</v>
      </c>
      <c r="AF4" s="498">
        <v>15</v>
      </c>
      <c r="AG4" s="497">
        <v>16</v>
      </c>
      <c r="AH4" s="497">
        <v>17</v>
      </c>
      <c r="AI4" s="498">
        <v>18</v>
      </c>
      <c r="AJ4" s="497">
        <v>19</v>
      </c>
      <c r="AK4" s="497">
        <v>20</v>
      </c>
      <c r="AL4" s="498">
        <v>21</v>
      </c>
      <c r="AM4" s="497">
        <v>22</v>
      </c>
      <c r="AN4" s="497">
        <v>23</v>
      </c>
      <c r="AO4" s="498">
        <v>24</v>
      </c>
      <c r="AP4" s="497">
        <v>25</v>
      </c>
    </row>
    <row r="5" spans="1:42" ht="15.75">
      <c r="A5" s="268">
        <v>17</v>
      </c>
      <c r="B5" s="269" t="s">
        <v>107</v>
      </c>
      <c r="C5" s="270"/>
      <c r="D5" s="270"/>
      <c r="E5" s="270"/>
      <c r="F5" s="270"/>
      <c r="G5" s="270" t="s">
        <v>191</v>
      </c>
      <c r="H5" s="270"/>
      <c r="I5" s="270"/>
      <c r="J5" s="270"/>
      <c r="K5" s="270"/>
      <c r="L5" s="270"/>
      <c r="M5" s="270"/>
      <c r="N5" s="270"/>
      <c r="O5" s="270"/>
      <c r="P5" s="574" t="s">
        <v>181</v>
      </c>
      <c r="R5" s="504" t="str">
        <f>Zusammenfassung!Q3</f>
        <v>V1</v>
      </c>
      <c r="S5" s="597" t="str">
        <f>Zusammenfassung!R3</f>
        <v>V2</v>
      </c>
      <c r="T5" s="597" t="str">
        <f>Zusammenfassung!S3</f>
        <v>V3</v>
      </c>
      <c r="U5" s="597" t="str">
        <f>Zusammenfassung!T3</f>
        <v>V4</v>
      </c>
      <c r="V5" s="597" t="str">
        <f>Zusammenfassung!U3</f>
        <v>V5</v>
      </c>
      <c r="W5" s="597" t="str">
        <f>Zusammenfassung!V3</f>
        <v>V6</v>
      </c>
      <c r="X5" s="597" t="str">
        <f>Zusammenfassung!W3</f>
        <v>V7</v>
      </c>
      <c r="Y5" s="597" t="str">
        <f>Zusammenfassung!X3</f>
        <v>V8</v>
      </c>
      <c r="Z5" s="597" t="str">
        <f>Zusammenfassung!Y3</f>
        <v>V13</v>
      </c>
      <c r="AA5" s="597" t="str">
        <f>Zusammenfassung!Z3</f>
        <v>V14</v>
      </c>
      <c r="AB5" s="597" t="str">
        <f>Zusammenfassung!AF3</f>
        <v>V15</v>
      </c>
      <c r="AC5" s="597" t="str">
        <f>Zusammenfassung!AG3</f>
        <v>V16</v>
      </c>
      <c r="AD5" s="597"/>
      <c r="AE5" s="597"/>
      <c r="AF5" s="597"/>
      <c r="AG5" s="597"/>
      <c r="AH5" s="597"/>
      <c r="AI5" s="597"/>
      <c r="AJ5" s="597"/>
      <c r="AK5" s="597"/>
      <c r="AL5" s="597"/>
      <c r="AM5" s="597"/>
      <c r="AN5" s="597"/>
      <c r="AO5" s="597"/>
      <c r="AP5" s="505"/>
    </row>
    <row r="6" spans="1:42" ht="15.75">
      <c r="A6" s="268">
        <v>17</v>
      </c>
      <c r="B6" s="272" t="s">
        <v>109</v>
      </c>
      <c r="C6" s="273"/>
      <c r="D6" s="273"/>
      <c r="E6" s="273"/>
      <c r="F6" s="273"/>
      <c r="G6" s="274"/>
      <c r="H6" s="274"/>
      <c r="I6" s="274"/>
      <c r="J6" s="274"/>
      <c r="K6" s="274"/>
      <c r="L6" s="274"/>
      <c r="M6" s="274"/>
      <c r="N6" s="274"/>
      <c r="O6" s="274"/>
      <c r="P6" s="496" t="s">
        <v>251</v>
      </c>
      <c r="R6" s="686" t="str">
        <f>Zusammenfassung!Q4</f>
        <v>L-Shape</v>
      </c>
      <c r="S6" s="687" t="str">
        <f>Zusammenfassung!R4</f>
        <v>L-Shape</v>
      </c>
      <c r="T6" s="687" t="str">
        <f>Zusammenfassung!S4</f>
        <v>I-Shape</v>
      </c>
      <c r="U6" s="687" t="str">
        <f>Zusammenfassung!T4</f>
        <v>I-Shape</v>
      </c>
      <c r="V6" s="687" t="str">
        <f>Zusammenfassung!U4</f>
        <v>I-Shape</v>
      </c>
      <c r="W6" s="687" t="str">
        <f>Zusammenfassung!V4</f>
        <v>I-Shape</v>
      </c>
      <c r="X6" s="687" t="str">
        <f>Zusammenfassung!W4</f>
        <v>I-Shape</v>
      </c>
      <c r="Y6" s="687" t="str">
        <f>Zusammenfassung!X4</f>
        <v>I-Shape</v>
      </c>
      <c r="Z6" s="687" t="str">
        <f>Zusammenfassung!Y4</f>
        <v>I-Shape</v>
      </c>
      <c r="AA6" s="687" t="str">
        <f>Zusammenfassung!Z4</f>
        <v>I-Shape</v>
      </c>
      <c r="AB6" s="687" t="str">
        <f>Zusammenfassung!AF4</f>
        <v>I-Shape</v>
      </c>
      <c r="AC6" s="687" t="str">
        <f>Zusammenfassung!AG4</f>
        <v>I-Shape</v>
      </c>
      <c r="AD6" s="687"/>
      <c r="AE6" s="645"/>
      <c r="AF6" s="645"/>
      <c r="AG6" s="645"/>
      <c r="AH6" s="645"/>
      <c r="AI6" s="645"/>
      <c r="AJ6" s="645"/>
      <c r="AK6" s="645"/>
      <c r="AL6" s="645"/>
      <c r="AM6" s="645"/>
      <c r="AN6" s="645"/>
      <c r="AO6" s="645"/>
      <c r="AP6" s="506"/>
    </row>
    <row r="7" spans="1:42" ht="15.75">
      <c r="A7" s="268">
        <v>17</v>
      </c>
      <c r="B7" s="272" t="s">
        <v>111</v>
      </c>
      <c r="C7" s="277"/>
      <c r="D7" s="277"/>
      <c r="E7" s="277"/>
      <c r="F7" s="277"/>
      <c r="G7" s="274"/>
      <c r="H7" s="274"/>
      <c r="I7" s="274"/>
      <c r="J7" s="274"/>
      <c r="K7" s="274"/>
      <c r="L7" s="274"/>
      <c r="M7" s="274"/>
      <c r="N7" s="274"/>
      <c r="O7" s="274"/>
      <c r="P7" s="496"/>
      <c r="R7" s="686" t="str">
        <f>Zusammenfassung!Q5</f>
        <v>G65</v>
      </c>
      <c r="S7" s="687" t="str">
        <f>Zusammenfassung!R5</f>
        <v>G65</v>
      </c>
      <c r="T7" s="687" t="str">
        <f>Zusammenfassung!S5</f>
        <v>G65</v>
      </c>
      <c r="U7" s="687" t="str">
        <f>Zusammenfassung!T5</f>
        <v>G65</v>
      </c>
      <c r="V7" s="687" t="str">
        <f>Zusammenfassung!U5</f>
        <v>G65</v>
      </c>
      <c r="W7" s="687" t="str">
        <f>Zusammenfassung!V5</f>
        <v>G65</v>
      </c>
      <c r="X7" s="687" t="str">
        <f>Zusammenfassung!W5</f>
        <v>G65</v>
      </c>
      <c r="Y7" s="687" t="str">
        <f>Zusammenfassung!X5</f>
        <v>G65</v>
      </c>
      <c r="Z7" s="687" t="str">
        <f>Zusammenfassung!Y5</f>
        <v>RR 41</v>
      </c>
      <c r="AA7" s="687" t="str">
        <f>Zusammenfassung!Z5</f>
        <v>RR 41</v>
      </c>
      <c r="AB7" s="687" t="str">
        <f>Zusammenfassung!AF5</f>
        <v>G95/96</v>
      </c>
      <c r="AC7" s="687" t="str">
        <f>Zusammenfassung!AG5</f>
        <v>G95/96</v>
      </c>
      <c r="AD7" s="687"/>
      <c r="AE7" s="645"/>
      <c r="AF7" s="645"/>
      <c r="AG7" s="645"/>
      <c r="AH7" s="645"/>
      <c r="AI7" s="645"/>
      <c r="AJ7" s="645"/>
      <c r="AK7" s="645"/>
      <c r="AL7" s="645"/>
      <c r="AM7" s="645"/>
      <c r="AN7" s="645"/>
      <c r="AO7" s="645"/>
      <c r="AP7" s="506"/>
    </row>
    <row r="8" spans="1:42" ht="15.75">
      <c r="A8" s="268">
        <v>17</v>
      </c>
      <c r="B8" s="465"/>
      <c r="C8" s="277"/>
      <c r="D8" s="277"/>
      <c r="E8" s="277"/>
      <c r="F8" s="277"/>
      <c r="G8" s="274"/>
      <c r="H8" s="274"/>
      <c r="I8" s="274"/>
      <c r="J8" s="274"/>
      <c r="K8" s="274"/>
      <c r="L8" s="274"/>
      <c r="M8" s="274"/>
      <c r="N8" s="274"/>
      <c r="O8" s="274"/>
      <c r="P8" s="496"/>
      <c r="R8" s="686" t="str">
        <f>Zusammenfassung!Q6</f>
        <v>RWD/AWD</v>
      </c>
      <c r="S8" s="687" t="str">
        <f>Zusammenfassung!R6</f>
        <v>RWD/AWD</v>
      </c>
      <c r="T8" s="687" t="str">
        <f>Zusammenfassung!S6</f>
        <v>RWD/AWD</v>
      </c>
      <c r="U8" s="687" t="str">
        <f>Zusammenfassung!T6</f>
        <v>RWD/AWD</v>
      </c>
      <c r="V8" s="687" t="str">
        <f>Zusammenfassung!U6</f>
        <v>AWD</v>
      </c>
      <c r="W8" s="687" t="str">
        <f>Zusammenfassung!V6</f>
        <v>AWD</v>
      </c>
      <c r="X8" s="687" t="str">
        <f>Zusammenfassung!W6</f>
        <v>AWD</v>
      </c>
      <c r="Y8" s="687" t="str">
        <f>Zusammenfassung!X6</f>
        <v>AWD</v>
      </c>
      <c r="Z8" s="687" t="str">
        <f>Zusammenfassung!Y6</f>
        <v>AWD</v>
      </c>
      <c r="AA8" s="687" t="str">
        <f>Zusammenfassung!Z6</f>
        <v>AWD</v>
      </c>
      <c r="AB8" s="687" t="str">
        <f>Zusammenfassung!AF6</f>
        <v>AWD</v>
      </c>
      <c r="AC8" s="687" t="str">
        <f>Zusammenfassung!AG6</f>
        <v>AWD</v>
      </c>
      <c r="AD8" s="687"/>
      <c r="AE8" s="645"/>
      <c r="AF8" s="645"/>
      <c r="AG8" s="645"/>
      <c r="AH8" s="645"/>
      <c r="AI8" s="645"/>
      <c r="AJ8" s="645"/>
      <c r="AK8" s="645"/>
      <c r="AL8" s="645"/>
      <c r="AM8" s="645"/>
      <c r="AN8" s="645"/>
      <c r="AO8" s="645"/>
      <c r="AP8" s="506"/>
    </row>
    <row r="9" spans="1:42">
      <c r="A9" s="268"/>
      <c r="B9" s="272" t="str">
        <f>Zusammenfassung!L7</f>
        <v>Änderungsindex (AI):</v>
      </c>
      <c r="C9" s="277"/>
      <c r="D9" s="277"/>
      <c r="E9" s="277"/>
      <c r="F9" s="277"/>
      <c r="G9" s="468" t="str">
        <f>Zusammenfassung!M7</f>
        <v>tbd</v>
      </c>
      <c r="H9" s="274"/>
      <c r="I9" s="274"/>
      <c r="J9" s="274"/>
      <c r="K9" s="274"/>
      <c r="L9" s="274"/>
      <c r="M9" s="274"/>
      <c r="N9" s="274"/>
      <c r="O9" s="274"/>
      <c r="P9" s="496" t="s">
        <v>182</v>
      </c>
      <c r="R9" s="686" t="str">
        <f>Zusammenfassung!Q7</f>
        <v>LL</v>
      </c>
      <c r="S9" s="687" t="str">
        <f>Zusammenfassung!R7</f>
        <v>RL</v>
      </c>
      <c r="T9" s="687" t="str">
        <f>Zusammenfassung!S7</f>
        <v>LL</v>
      </c>
      <c r="U9" s="687" t="str">
        <f>Zusammenfassung!T7</f>
        <v>RL</v>
      </c>
      <c r="V9" s="687" t="str">
        <f>Zusammenfassung!U7</f>
        <v>LL</v>
      </c>
      <c r="W9" s="687" t="str">
        <f>Zusammenfassung!V7</f>
        <v>RL</v>
      </c>
      <c r="X9" s="687" t="str">
        <f>Zusammenfassung!W7</f>
        <v>LL</v>
      </c>
      <c r="Y9" s="687" t="str">
        <f>Zusammenfassung!X7</f>
        <v>RL</v>
      </c>
      <c r="Z9" s="687" t="str">
        <f>Zusammenfassung!Y7</f>
        <v>LL</v>
      </c>
      <c r="AA9" s="687" t="str">
        <f>Zusammenfassung!Z7</f>
        <v>RL</v>
      </c>
      <c r="AB9" s="687" t="str">
        <f>Zusammenfassung!AF7</f>
        <v>LL</v>
      </c>
      <c r="AC9" s="687" t="str">
        <f>Zusammenfassung!AG7</f>
        <v>RL</v>
      </c>
      <c r="AD9" s="687"/>
      <c r="AE9" s="645"/>
      <c r="AF9" s="645"/>
      <c r="AG9" s="645"/>
      <c r="AH9" s="645"/>
      <c r="AI9" s="645"/>
      <c r="AJ9" s="645"/>
      <c r="AK9" s="645"/>
      <c r="AL9" s="645"/>
      <c r="AM9" s="645"/>
      <c r="AN9" s="645"/>
      <c r="AO9" s="645"/>
      <c r="AP9" s="506"/>
    </row>
    <row r="10" spans="1:42" ht="15">
      <c r="A10" s="268"/>
      <c r="B10" s="272"/>
      <c r="C10" s="277"/>
      <c r="D10" s="277"/>
      <c r="E10" s="277"/>
      <c r="F10" s="277"/>
      <c r="G10" s="274"/>
      <c r="H10" s="274"/>
      <c r="I10" s="274"/>
      <c r="J10" s="274"/>
      <c r="K10" s="274"/>
      <c r="L10" s="274"/>
      <c r="M10" s="274"/>
      <c r="N10" s="274"/>
      <c r="O10" s="274"/>
      <c r="P10" s="496" t="s">
        <v>189</v>
      </c>
      <c r="R10" s="688">
        <f>Zusammenfassung!Q8</f>
        <v>0</v>
      </c>
      <c r="S10" s="689">
        <f>Zusammenfassung!R8</f>
        <v>0</v>
      </c>
      <c r="T10" s="689">
        <f>Zusammenfassung!S8</f>
        <v>0</v>
      </c>
      <c r="U10" s="689">
        <f>Zusammenfassung!T8</f>
        <v>0</v>
      </c>
      <c r="V10" s="689">
        <f>Zusammenfassung!U8</f>
        <v>0</v>
      </c>
      <c r="W10" s="689">
        <f>Zusammenfassung!V8</f>
        <v>0</v>
      </c>
      <c r="X10" s="689">
        <f>Zusammenfassung!W8</f>
        <v>0</v>
      </c>
      <c r="Y10" s="689">
        <f>Zusammenfassung!X8</f>
        <v>0</v>
      </c>
      <c r="Z10" s="689">
        <f>Zusammenfassung!Y8</f>
        <v>0</v>
      </c>
      <c r="AA10" s="689">
        <f>Zusammenfassung!Z8</f>
        <v>0</v>
      </c>
      <c r="AB10" s="689">
        <f>Zusammenfassung!AF8</f>
        <v>0</v>
      </c>
      <c r="AC10" s="689">
        <f>Zusammenfassung!AG8</f>
        <v>0</v>
      </c>
      <c r="AD10" s="689"/>
      <c r="AE10" s="668"/>
      <c r="AF10" s="668"/>
      <c r="AG10" s="668"/>
      <c r="AH10" s="645"/>
      <c r="AI10" s="645"/>
      <c r="AJ10" s="645"/>
      <c r="AK10" s="645"/>
      <c r="AL10" s="645"/>
      <c r="AM10" s="645"/>
      <c r="AN10" s="645"/>
      <c r="AO10" s="645"/>
      <c r="AP10" s="506"/>
    </row>
    <row r="11" spans="1:42" ht="15.75">
      <c r="A11" s="268">
        <v>17</v>
      </c>
      <c r="B11" s="272" t="s">
        <v>116</v>
      </c>
      <c r="C11" s="277"/>
      <c r="D11" s="277"/>
      <c r="E11" s="277"/>
      <c r="F11" s="277"/>
      <c r="G11" s="278">
        <f>Zusammenfassung!C9</f>
        <v>44846</v>
      </c>
      <c r="H11" s="278"/>
      <c r="I11" s="274"/>
      <c r="J11" s="274"/>
      <c r="K11" s="274"/>
      <c r="L11" s="274"/>
      <c r="M11" s="274"/>
      <c r="N11" s="274"/>
      <c r="O11" s="274"/>
      <c r="P11" s="502" t="s">
        <v>187</v>
      </c>
      <c r="R11" s="507">
        <f>Zusammenfassung!Q9</f>
        <v>0</v>
      </c>
      <c r="S11" s="601">
        <f>Zusammenfassung!R9</f>
        <v>0</v>
      </c>
      <c r="T11" s="601">
        <f>Zusammenfassung!S9</f>
        <v>0</v>
      </c>
      <c r="U11" s="601">
        <f>Zusammenfassung!T9</f>
        <v>0</v>
      </c>
      <c r="V11" s="601">
        <f>Zusammenfassung!U9</f>
        <v>0</v>
      </c>
      <c r="W11" s="601">
        <f>Zusammenfassung!V9</f>
        <v>0</v>
      </c>
      <c r="X11" s="601">
        <f>Zusammenfassung!W9</f>
        <v>0</v>
      </c>
      <c r="Y11" s="601">
        <f>Zusammenfassung!X9</f>
        <v>0</v>
      </c>
      <c r="Z11" s="601">
        <f>Zusammenfassung!Y9</f>
        <v>0</v>
      </c>
      <c r="AA11" s="601">
        <f>Zusammenfassung!Z9</f>
        <v>0</v>
      </c>
      <c r="AB11" s="601">
        <f>Zusammenfassung!AF9</f>
        <v>0</v>
      </c>
      <c r="AC11" s="601">
        <f>Zusammenfassung!AG9</f>
        <v>0</v>
      </c>
      <c r="AD11" s="601"/>
      <c r="AE11" s="601"/>
      <c r="AF11" s="601"/>
      <c r="AG11" s="601"/>
      <c r="AH11" s="601"/>
      <c r="AI11" s="601"/>
      <c r="AJ11" s="601"/>
      <c r="AK11" s="601"/>
      <c r="AL11" s="601"/>
      <c r="AM11" s="601"/>
      <c r="AN11" s="601"/>
      <c r="AO11" s="601"/>
      <c r="AP11" s="508"/>
    </row>
    <row r="12" spans="1:42" ht="15.75">
      <c r="A12" s="268">
        <v>17</v>
      </c>
      <c r="B12" s="272"/>
      <c r="C12" s="277"/>
      <c r="D12" s="277"/>
      <c r="E12" s="277"/>
      <c r="F12" s="277"/>
      <c r="G12" s="279" t="s">
        <v>167</v>
      </c>
      <c r="H12" s="279"/>
      <c r="I12" s="274"/>
      <c r="J12" s="274"/>
      <c r="K12" s="274"/>
      <c r="L12" s="274"/>
      <c r="M12" s="274"/>
      <c r="N12" s="274"/>
      <c r="O12" s="274"/>
      <c r="P12" s="496" t="s">
        <v>188</v>
      </c>
      <c r="R12" s="507">
        <f>Zusammenfassung!Q10</f>
        <v>0</v>
      </c>
      <c r="S12" s="601">
        <f>Zusammenfassung!R10</f>
        <v>0</v>
      </c>
      <c r="T12" s="601">
        <f>Zusammenfassung!S10</f>
        <v>0</v>
      </c>
      <c r="U12" s="601">
        <f>Zusammenfassung!T10</f>
        <v>0</v>
      </c>
      <c r="V12" s="601">
        <f>Zusammenfassung!U10</f>
        <v>0</v>
      </c>
      <c r="W12" s="601">
        <f>Zusammenfassung!V10</f>
        <v>0</v>
      </c>
      <c r="X12" s="601">
        <f>Zusammenfassung!W10</f>
        <v>0</v>
      </c>
      <c r="Y12" s="601">
        <f>Zusammenfassung!X10</f>
        <v>0</v>
      </c>
      <c r="Z12" s="601">
        <f>Zusammenfassung!Y10</f>
        <v>0</v>
      </c>
      <c r="AA12" s="601">
        <f>Zusammenfassung!Z10</f>
        <v>0</v>
      </c>
      <c r="AB12" s="601">
        <f>Zusammenfassung!AF10</f>
        <v>0</v>
      </c>
      <c r="AC12" s="601">
        <f>Zusammenfassung!AG10</f>
        <v>0</v>
      </c>
      <c r="AD12" s="601"/>
      <c r="AE12" s="601"/>
      <c r="AF12" s="601"/>
      <c r="AG12" s="601"/>
      <c r="AH12" s="601"/>
      <c r="AI12" s="601"/>
      <c r="AJ12" s="601"/>
      <c r="AK12" s="601"/>
      <c r="AL12" s="601"/>
      <c r="AM12" s="601"/>
      <c r="AN12" s="601"/>
      <c r="AO12" s="601"/>
      <c r="AP12" s="508"/>
    </row>
    <row r="13" spans="1:42" ht="51">
      <c r="A13" s="268">
        <v>17</v>
      </c>
      <c r="B13" s="272"/>
      <c r="C13" s="277"/>
      <c r="D13" s="277"/>
      <c r="E13" s="277"/>
      <c r="F13" s="277"/>
      <c r="G13" s="279" t="s">
        <v>168</v>
      </c>
      <c r="H13" s="279"/>
      <c r="I13" s="274"/>
      <c r="J13" s="274"/>
      <c r="K13" s="274"/>
      <c r="L13" s="274"/>
      <c r="M13" s="274"/>
      <c r="N13" s="275"/>
      <c r="O13" s="275"/>
      <c r="P13" s="496"/>
      <c r="R13" s="507" t="str">
        <f>Zusammenfassung!Q11</f>
        <v>G65_Std_B_LL
Lead Variante</v>
      </c>
      <c r="S13" s="601" t="s">
        <v>195</v>
      </c>
      <c r="T13" s="601" t="s">
        <v>278</v>
      </c>
      <c r="U13" s="601" t="s">
        <v>279</v>
      </c>
      <c r="V13" s="601" t="s">
        <v>280</v>
      </c>
      <c r="W13" s="601" t="s">
        <v>281</v>
      </c>
      <c r="X13" s="601" t="s">
        <v>282</v>
      </c>
      <c r="Y13" s="601" t="s">
        <v>283</v>
      </c>
      <c r="Z13" s="601" t="s">
        <v>284</v>
      </c>
      <c r="AA13" s="601" t="s">
        <v>285</v>
      </c>
      <c r="AB13" s="601" t="s">
        <v>286</v>
      </c>
      <c r="AC13" s="601" t="s">
        <v>287</v>
      </c>
      <c r="AD13" s="601"/>
      <c r="AE13" s="601"/>
      <c r="AF13" s="601"/>
      <c r="AG13" s="601"/>
      <c r="AH13" s="601"/>
      <c r="AI13" s="601"/>
      <c r="AJ13" s="601"/>
      <c r="AK13" s="601"/>
      <c r="AL13" s="601"/>
      <c r="AM13" s="601"/>
      <c r="AN13" s="601"/>
      <c r="AO13" s="601"/>
      <c r="AP13" s="508"/>
    </row>
    <row r="14" spans="1:42" ht="15.75" customHeight="1">
      <c r="A14" s="268"/>
      <c r="B14" s="272"/>
      <c r="C14" s="277"/>
      <c r="D14" s="277"/>
      <c r="E14" s="277"/>
      <c r="F14" s="277"/>
      <c r="G14" s="274"/>
      <c r="H14" s="274"/>
      <c r="I14" s="274"/>
      <c r="J14" s="274"/>
      <c r="K14" s="274"/>
      <c r="L14" s="274"/>
      <c r="M14" s="274"/>
      <c r="N14" s="274"/>
      <c r="O14" s="274"/>
      <c r="P14" s="517" t="s">
        <v>183</v>
      </c>
      <c r="R14" s="509">
        <f>Zusammenfassung!Q12</f>
        <v>129229.44444444444</v>
      </c>
      <c r="S14" s="602">
        <f>Zusammenfassung!R12</f>
        <v>14866.555555555555</v>
      </c>
      <c r="T14" s="602">
        <f>Zusammenfassung!S12</f>
        <v>2686.818181818182</v>
      </c>
      <c r="U14" s="602">
        <f>Zusammenfassung!T12</f>
        <v>0</v>
      </c>
      <c r="V14" s="602">
        <f>Zusammenfassung!U12</f>
        <v>44216.428571428572</v>
      </c>
      <c r="W14" s="602">
        <f>Zusammenfassung!V12</f>
        <v>6892.4285714285716</v>
      </c>
      <c r="X14" s="602">
        <f>Zusammenfassung!W12</f>
        <v>1676.8461538461538</v>
      </c>
      <c r="Y14" s="602">
        <f>Zusammenfassung!X12</f>
        <v>0</v>
      </c>
      <c r="Z14" s="602">
        <f>Zusammenfassung!Y12</f>
        <v>650.4</v>
      </c>
      <c r="AA14" s="602">
        <f>Zusammenfassung!Z12</f>
        <v>80.5</v>
      </c>
      <c r="AB14" s="602">
        <f>Zusammenfassung!AF12</f>
        <v>4746.666666666667</v>
      </c>
      <c r="AC14" s="602">
        <f>Zusammenfassung!AG12</f>
        <v>673.5</v>
      </c>
      <c r="AD14" s="602"/>
      <c r="AE14" s="602"/>
      <c r="AF14" s="602"/>
      <c r="AG14" s="602"/>
      <c r="AH14" s="602"/>
      <c r="AI14" s="602"/>
      <c r="AJ14" s="602"/>
      <c r="AK14" s="602"/>
      <c r="AL14" s="602"/>
      <c r="AM14" s="602"/>
      <c r="AN14" s="602"/>
      <c r="AO14" s="602"/>
      <c r="AP14" s="510"/>
    </row>
    <row r="15" spans="1:42">
      <c r="A15" s="268"/>
      <c r="B15" s="280"/>
      <c r="C15" s="281"/>
      <c r="D15" s="281"/>
      <c r="E15" s="281"/>
      <c r="F15" s="281"/>
      <c r="G15" s="282"/>
      <c r="H15" s="282"/>
      <c r="I15" s="282"/>
      <c r="J15" s="282"/>
      <c r="K15" s="282"/>
      <c r="L15" s="282"/>
      <c r="M15" s="282"/>
      <c r="N15" s="282"/>
      <c r="O15" s="282"/>
      <c r="P15" s="516" t="s">
        <v>184</v>
      </c>
      <c r="R15" s="509">
        <f>Zusammenfassung!Q13</f>
        <v>180003</v>
      </c>
      <c r="S15" s="602">
        <f>Zusammenfassung!R13</f>
        <v>20867</v>
      </c>
      <c r="T15" s="602">
        <f>Zusammenfassung!S13</f>
        <v>4558</v>
      </c>
      <c r="U15" s="602">
        <f>Zusammenfassung!T13</f>
        <v>0</v>
      </c>
      <c r="V15" s="602">
        <f>Zusammenfassung!U13</f>
        <v>100405</v>
      </c>
      <c r="W15" s="602">
        <f>Zusammenfassung!V13</f>
        <v>15477</v>
      </c>
      <c r="X15" s="602">
        <f>Zusammenfassung!W13</f>
        <v>3624</v>
      </c>
      <c r="Y15" s="602">
        <f>Zusammenfassung!X13</f>
        <v>0</v>
      </c>
      <c r="Z15" s="602">
        <f>Zusammenfassung!Y13</f>
        <v>980</v>
      </c>
      <c r="AA15" s="602">
        <f>Zusammenfassung!Z13</f>
        <v>121</v>
      </c>
      <c r="AB15" s="602">
        <f>Zusammenfassung!AF13</f>
        <v>5945</v>
      </c>
      <c r="AC15" s="602">
        <f>Zusammenfassung!AG13</f>
        <v>844</v>
      </c>
      <c r="AD15" s="602"/>
      <c r="AE15" s="602"/>
      <c r="AF15" s="602"/>
      <c r="AG15" s="602"/>
      <c r="AH15" s="602"/>
      <c r="AI15" s="602"/>
      <c r="AJ15" s="602"/>
      <c r="AK15" s="602"/>
      <c r="AL15" s="602"/>
      <c r="AM15" s="602"/>
      <c r="AN15" s="602"/>
      <c r="AO15" s="602"/>
      <c r="AP15" s="510"/>
    </row>
    <row r="16" spans="1:42" ht="13.5" thickBot="1">
      <c r="A16" s="253"/>
      <c r="B16" s="283"/>
      <c r="C16" s="284"/>
      <c r="D16" s="284"/>
      <c r="E16" s="284"/>
      <c r="F16" s="284"/>
      <c r="G16" s="253"/>
      <c r="H16" s="253"/>
      <c r="I16" s="253"/>
      <c r="J16" s="253"/>
      <c r="K16" s="253"/>
      <c r="L16" s="253"/>
      <c r="M16" s="253"/>
      <c r="N16" s="253"/>
      <c r="O16" s="253"/>
      <c r="P16" s="516" t="s">
        <v>185</v>
      </c>
      <c r="R16" s="511">
        <f>Zusammenfassung!Q14</f>
        <v>1163065</v>
      </c>
      <c r="S16" s="646">
        <f>Zusammenfassung!R14</f>
        <v>133799</v>
      </c>
      <c r="T16" s="646">
        <f>Zusammenfassung!S14</f>
        <v>29555</v>
      </c>
      <c r="U16" s="646">
        <f>Zusammenfassung!T14</f>
        <v>0</v>
      </c>
      <c r="V16" s="646">
        <f>Zusammenfassung!U14</f>
        <v>619030</v>
      </c>
      <c r="W16" s="646">
        <f>Zusammenfassung!V14</f>
        <v>96494</v>
      </c>
      <c r="X16" s="646">
        <f>Zusammenfassung!W14</f>
        <v>21799</v>
      </c>
      <c r="Y16" s="646">
        <f>Zusammenfassung!X14</f>
        <v>0</v>
      </c>
      <c r="Z16" s="646">
        <f>Zusammenfassung!Y14</f>
        <v>6504</v>
      </c>
      <c r="AA16" s="646">
        <f>Zusammenfassung!Z14</f>
        <v>805</v>
      </c>
      <c r="AB16" s="646">
        <f>Zusammenfassung!AF14</f>
        <v>28480</v>
      </c>
      <c r="AC16" s="646">
        <f>Zusammenfassung!AG14</f>
        <v>4041</v>
      </c>
      <c r="AD16" s="646"/>
      <c r="AE16" s="646"/>
      <c r="AF16" s="667"/>
      <c r="AG16" s="646"/>
      <c r="AH16" s="646"/>
      <c r="AI16" s="646"/>
      <c r="AJ16" s="646"/>
      <c r="AK16" s="646"/>
      <c r="AL16" s="646"/>
      <c r="AM16" s="646"/>
      <c r="AN16" s="646"/>
      <c r="AO16" s="646"/>
      <c r="AP16" s="561"/>
    </row>
    <row r="17" spans="1:42" ht="153" customHeight="1" thickBot="1">
      <c r="A17" s="285"/>
      <c r="B17" s="737" t="s">
        <v>120</v>
      </c>
      <c r="C17" s="738" t="s">
        <v>343</v>
      </c>
      <c r="D17" s="738" t="s">
        <v>344</v>
      </c>
      <c r="E17" s="738" t="s">
        <v>345</v>
      </c>
      <c r="F17" s="738" t="s">
        <v>346</v>
      </c>
      <c r="G17" s="286" t="s">
        <v>173</v>
      </c>
      <c r="H17" s="286" t="s">
        <v>174</v>
      </c>
      <c r="I17" s="488" t="s">
        <v>179</v>
      </c>
      <c r="J17" s="488" t="s">
        <v>175</v>
      </c>
      <c r="K17" s="488" t="s">
        <v>373</v>
      </c>
      <c r="L17" s="488" t="s">
        <v>372</v>
      </c>
      <c r="M17" s="488" t="s">
        <v>175</v>
      </c>
      <c r="N17" s="488" t="s">
        <v>176</v>
      </c>
      <c r="O17" s="488" t="s">
        <v>177</v>
      </c>
      <c r="P17" s="487" t="s">
        <v>178</v>
      </c>
      <c r="R17" s="647" t="str">
        <f>Zusammenfassung!Q11</f>
        <v>G65_Std_B_LL
Lead Variante</v>
      </c>
      <c r="S17" s="648" t="str">
        <f>Zusammenfassung!R11</f>
        <v>G65_Std_B_RL</v>
      </c>
      <c r="T17" s="648" t="str">
        <f>Zusammenfassung!S11</f>
        <v>G65_Std_D_LL</v>
      </c>
      <c r="U17" s="648" t="str">
        <f>Zusammenfassung!T11</f>
        <v>G65_Std_D_RL</v>
      </c>
      <c r="V17" s="648" t="str">
        <f>Zusammenfassung!U11</f>
        <v>G65_XST_B_LL
Lead Variante</v>
      </c>
      <c r="W17" s="648" t="str">
        <f>Zusammenfassung!V11</f>
        <v>G65_XST_B_RL</v>
      </c>
      <c r="X17" s="648" t="str">
        <f>Zusammenfassung!W11</f>
        <v>G65_XST_D_LL</v>
      </c>
      <c r="Y17" s="648" t="str">
        <f>Zusammenfassung!X11</f>
        <v>G65_XST_D_RL</v>
      </c>
      <c r="Z17" s="648" t="str">
        <f>Zusammenfassung!Y11</f>
        <v>RR 41_B_LL</v>
      </c>
      <c r="AA17" s="648" t="str">
        <f>Zusammenfassung!Z11</f>
        <v>RR 41_B_RL</v>
      </c>
      <c r="AB17" s="648" t="str">
        <f>Zusammenfassung!AF11</f>
        <v>G95/96_B_LL</v>
      </c>
      <c r="AC17" s="648" t="str">
        <f>Zusammenfassung!AG11</f>
        <v>G95/96_B_RL</v>
      </c>
      <c r="AD17" s="648"/>
      <c r="AE17" s="669"/>
      <c r="AF17" s="669"/>
      <c r="AG17" s="669"/>
      <c r="AH17" s="669"/>
      <c r="AI17" s="669"/>
      <c r="AJ17" s="669"/>
      <c r="AK17" s="669"/>
      <c r="AL17" s="669"/>
      <c r="AM17" s="669"/>
      <c r="AN17" s="669"/>
      <c r="AO17" s="669"/>
      <c r="AP17" s="670"/>
    </row>
    <row r="18" spans="1:42">
      <c r="B18" s="287"/>
      <c r="C18" s="288"/>
      <c r="D18" s="731"/>
      <c r="E18" s="731"/>
      <c r="F18" s="731"/>
      <c r="G18" s="289"/>
      <c r="H18" s="289"/>
      <c r="I18" s="289"/>
      <c r="J18" s="289"/>
      <c r="K18" s="440"/>
      <c r="L18" s="440"/>
      <c r="M18" s="289"/>
      <c r="N18" s="290"/>
      <c r="O18" s="290"/>
      <c r="P18" s="562"/>
      <c r="R18" s="674"/>
      <c r="S18" s="671"/>
      <c r="T18" s="671"/>
      <c r="U18" s="671"/>
      <c r="V18" s="671"/>
      <c r="W18" s="671"/>
      <c r="X18" s="671"/>
      <c r="Y18" s="671"/>
      <c r="Z18" s="671"/>
      <c r="AA18" s="671"/>
      <c r="AB18" s="671"/>
      <c r="AC18" s="671"/>
      <c r="AD18" s="671"/>
      <c r="AE18" s="671"/>
      <c r="AF18" s="671"/>
      <c r="AG18" s="671"/>
      <c r="AH18" s="671"/>
      <c r="AI18" s="671"/>
      <c r="AJ18" s="671"/>
      <c r="AK18" s="671"/>
      <c r="AL18" s="671"/>
      <c r="AM18" s="671"/>
      <c r="AN18" s="671"/>
      <c r="AO18" s="671"/>
      <c r="AP18" s="649"/>
    </row>
    <row r="19" spans="1:42" ht="15" customHeight="1">
      <c r="B19" s="291" t="s">
        <v>347</v>
      </c>
      <c r="C19" s="415">
        <v>135</v>
      </c>
      <c r="D19" s="732" t="s">
        <v>348</v>
      </c>
      <c r="E19" s="732"/>
      <c r="F19" s="732" t="s">
        <v>349</v>
      </c>
      <c r="G19" s="311"/>
      <c r="H19" s="311" t="s">
        <v>215</v>
      </c>
      <c r="I19" s="690" t="s">
        <v>305</v>
      </c>
      <c r="J19" s="466">
        <v>64.593288253128904</v>
      </c>
      <c r="K19" s="466">
        <v>3.0436979713908006</v>
      </c>
      <c r="L19" s="466">
        <v>0</v>
      </c>
      <c r="M19" s="295">
        <f t="shared" ref="M19:M33" si="0">J19+K19+L19</f>
        <v>67.636986224519703</v>
      </c>
      <c r="N19" s="295">
        <f>8.5/1.29</f>
        <v>6.5891472868217056</v>
      </c>
      <c r="O19" s="903">
        <f t="shared" ref="O19:O50" si="1">M19/N19</f>
        <v>10.26490732113299</v>
      </c>
      <c r="P19" s="728"/>
      <c r="Q19" s="297"/>
      <c r="R19" s="675">
        <v>1</v>
      </c>
      <c r="S19" s="650">
        <v>1</v>
      </c>
      <c r="T19" s="650">
        <v>1</v>
      </c>
      <c r="U19" s="650">
        <v>1</v>
      </c>
      <c r="V19" s="650">
        <v>1</v>
      </c>
      <c r="W19" s="650">
        <v>1</v>
      </c>
      <c r="X19" s="650">
        <v>1</v>
      </c>
      <c r="Y19" s="650">
        <v>1</v>
      </c>
      <c r="Z19" s="650">
        <v>1</v>
      </c>
      <c r="AA19" s="650">
        <v>1</v>
      </c>
      <c r="AB19" s="650">
        <v>1</v>
      </c>
      <c r="AC19" s="650">
        <v>1</v>
      </c>
      <c r="AD19" s="650"/>
      <c r="AE19" s="650"/>
      <c r="AF19" s="650"/>
      <c r="AG19" s="650"/>
      <c r="AH19" s="650"/>
      <c r="AI19" s="650"/>
      <c r="AJ19" s="650"/>
      <c r="AK19" s="650"/>
      <c r="AL19" s="650"/>
      <c r="AM19" s="650"/>
      <c r="AN19" s="650"/>
      <c r="AO19" s="650"/>
      <c r="AP19" s="651"/>
    </row>
    <row r="20" spans="1:42" ht="15" customHeight="1">
      <c r="B20" s="291" t="s">
        <v>350</v>
      </c>
      <c r="C20" s="415">
        <v>60</v>
      </c>
      <c r="D20" s="732" t="s">
        <v>351</v>
      </c>
      <c r="E20" s="732"/>
      <c r="F20" s="732"/>
      <c r="G20" s="691"/>
      <c r="H20" s="311" t="s">
        <v>289</v>
      </c>
      <c r="I20" s="294" t="s">
        <v>49</v>
      </c>
      <c r="J20" s="466">
        <v>2.9612000000000003</v>
      </c>
      <c r="K20" s="466">
        <v>5.9224000000000006E-2</v>
      </c>
      <c r="L20" s="466">
        <v>0</v>
      </c>
      <c r="M20" s="295">
        <f t="shared" si="0"/>
        <v>3.0204240000000002</v>
      </c>
      <c r="N20" s="295">
        <v>0.77519379844961234</v>
      </c>
      <c r="O20" s="903">
        <f t="shared" si="1"/>
        <v>3.8963469600000007</v>
      </c>
      <c r="P20" s="728"/>
      <c r="R20" s="652"/>
      <c r="S20" s="653"/>
      <c r="T20" s="653"/>
      <c r="U20" s="653"/>
      <c r="V20" s="653">
        <v>1</v>
      </c>
      <c r="W20" s="653"/>
      <c r="X20" s="653"/>
      <c r="Y20" s="653"/>
      <c r="Z20" s="653">
        <v>1</v>
      </c>
      <c r="AA20" s="653"/>
      <c r="AB20" s="653">
        <v>1</v>
      </c>
      <c r="AC20" s="653"/>
      <c r="AD20" s="653"/>
      <c r="AE20" s="653"/>
      <c r="AF20" s="653"/>
      <c r="AG20" s="653"/>
      <c r="AH20" s="653"/>
      <c r="AI20" s="653"/>
      <c r="AJ20" s="653"/>
      <c r="AK20" s="653"/>
      <c r="AL20" s="653"/>
      <c r="AM20" s="653"/>
      <c r="AN20" s="653"/>
      <c r="AO20" s="653"/>
      <c r="AP20" s="654"/>
    </row>
    <row r="21" spans="1:42" ht="15" customHeight="1">
      <c r="B21" s="291" t="s">
        <v>350</v>
      </c>
      <c r="C21" s="415"/>
      <c r="D21" s="732"/>
      <c r="E21" s="732"/>
      <c r="F21" s="732"/>
      <c r="G21" s="691"/>
      <c r="H21" s="311" t="s">
        <v>290</v>
      </c>
      <c r="I21" s="294" t="s">
        <v>49</v>
      </c>
      <c r="J21" s="466">
        <v>2.9612000000000003</v>
      </c>
      <c r="K21" s="466">
        <v>5.9224000000000006E-2</v>
      </c>
      <c r="L21" s="466">
        <v>0</v>
      </c>
      <c r="M21" s="295">
        <f t="shared" si="0"/>
        <v>3.0204240000000002</v>
      </c>
      <c r="N21" s="295">
        <v>0.77519379844961234</v>
      </c>
      <c r="O21" s="903">
        <f t="shared" si="1"/>
        <v>3.8963469600000007</v>
      </c>
      <c r="P21" s="728"/>
      <c r="R21" s="675"/>
      <c r="S21" s="650"/>
      <c r="T21" s="650"/>
      <c r="U21" s="650"/>
      <c r="V21" s="650"/>
      <c r="W21" s="650">
        <v>1</v>
      </c>
      <c r="X21" s="650"/>
      <c r="Y21" s="650"/>
      <c r="Z21" s="650"/>
      <c r="AA21" s="650">
        <v>1</v>
      </c>
      <c r="AB21" s="650"/>
      <c r="AC21" s="650">
        <v>1</v>
      </c>
      <c r="AD21" s="650"/>
      <c r="AE21" s="653"/>
      <c r="AF21" s="653"/>
      <c r="AG21" s="653"/>
      <c r="AH21" s="653"/>
      <c r="AI21" s="653"/>
      <c r="AJ21" s="653"/>
      <c r="AK21" s="653"/>
      <c r="AL21" s="653"/>
      <c r="AM21" s="653"/>
      <c r="AN21" s="653"/>
      <c r="AO21" s="653"/>
      <c r="AP21" s="654"/>
    </row>
    <row r="22" spans="1:42" ht="15" customHeight="1">
      <c r="B22" s="291" t="s">
        <v>350</v>
      </c>
      <c r="C22" s="415"/>
      <c r="D22" s="732"/>
      <c r="E22" s="732"/>
      <c r="F22" s="732"/>
      <c r="G22" s="691"/>
      <c r="H22" s="311" t="s">
        <v>291</v>
      </c>
      <c r="I22" s="294" t="s">
        <v>49</v>
      </c>
      <c r="J22" s="466">
        <v>3.0173000000000001</v>
      </c>
      <c r="K22" s="466">
        <v>6.0346000000000004E-2</v>
      </c>
      <c r="L22" s="466">
        <v>0</v>
      </c>
      <c r="M22" s="295">
        <f t="shared" si="0"/>
        <v>3.0776460000000001</v>
      </c>
      <c r="N22" s="295">
        <v>0.77519379844961234</v>
      </c>
      <c r="O22" s="903">
        <f t="shared" si="1"/>
        <v>3.9701633400000005</v>
      </c>
      <c r="P22" s="741"/>
      <c r="R22" s="652">
        <v>1</v>
      </c>
      <c r="S22" s="653"/>
      <c r="T22" s="653"/>
      <c r="U22" s="653"/>
      <c r="V22" s="653"/>
      <c r="W22" s="653"/>
      <c r="X22" s="653"/>
      <c r="Y22" s="653"/>
      <c r="Z22" s="653"/>
      <c r="AA22" s="653"/>
      <c r="AB22" s="653"/>
      <c r="AC22" s="653"/>
      <c r="AD22" s="653"/>
      <c r="AE22" s="653"/>
      <c r="AF22" s="653"/>
      <c r="AG22" s="653"/>
      <c r="AH22" s="653"/>
      <c r="AI22" s="653"/>
      <c r="AJ22" s="653"/>
      <c r="AK22" s="653"/>
      <c r="AL22" s="653"/>
      <c r="AM22" s="653"/>
      <c r="AN22" s="653"/>
      <c r="AO22" s="653"/>
      <c r="AP22" s="654"/>
    </row>
    <row r="23" spans="1:42" ht="15" customHeight="1">
      <c r="B23" s="291" t="s">
        <v>350</v>
      </c>
      <c r="C23" s="415"/>
      <c r="D23" s="732"/>
      <c r="E23" s="732"/>
      <c r="F23" s="732"/>
      <c r="G23" s="691"/>
      <c r="H23" s="311" t="s">
        <v>292</v>
      </c>
      <c r="I23" s="294" t="s">
        <v>49</v>
      </c>
      <c r="J23" s="466">
        <v>3.0173000000000001</v>
      </c>
      <c r="K23" s="466">
        <v>6.0346000000000004E-2</v>
      </c>
      <c r="L23" s="466">
        <v>0</v>
      </c>
      <c r="M23" s="295">
        <f t="shared" si="0"/>
        <v>3.0776460000000001</v>
      </c>
      <c r="N23" s="295">
        <v>0.77519379844961234</v>
      </c>
      <c r="O23" s="903">
        <f t="shared" si="1"/>
        <v>3.9701633400000005</v>
      </c>
      <c r="P23" s="742"/>
      <c r="R23" s="652"/>
      <c r="S23" s="653">
        <v>1</v>
      </c>
      <c r="T23" s="653"/>
      <c r="U23" s="653"/>
      <c r="V23" s="653"/>
      <c r="W23" s="653"/>
      <c r="X23" s="653"/>
      <c r="Y23" s="653"/>
      <c r="Z23" s="653"/>
      <c r="AA23" s="653"/>
      <c r="AB23" s="653"/>
      <c r="AC23" s="653"/>
      <c r="AD23" s="653"/>
      <c r="AE23" s="653"/>
      <c r="AF23" s="653"/>
      <c r="AG23" s="653"/>
      <c r="AH23" s="653"/>
      <c r="AI23" s="653"/>
      <c r="AJ23" s="653"/>
      <c r="AK23" s="653"/>
      <c r="AL23" s="653"/>
      <c r="AM23" s="653"/>
      <c r="AN23" s="653"/>
      <c r="AO23" s="653"/>
      <c r="AP23" s="654"/>
    </row>
    <row r="24" spans="1:42" ht="15" customHeight="1">
      <c r="B24" s="298">
        <v>1.17</v>
      </c>
      <c r="C24" s="415">
        <v>290</v>
      </c>
      <c r="D24" s="732" t="s">
        <v>352</v>
      </c>
      <c r="E24" s="732" t="s">
        <v>353</v>
      </c>
      <c r="F24" s="732" t="s">
        <v>354</v>
      </c>
      <c r="G24" s="691"/>
      <c r="H24" s="311" t="s">
        <v>293</v>
      </c>
      <c r="I24" s="294" t="s">
        <v>306</v>
      </c>
      <c r="J24" s="466">
        <v>7.0364654166666698</v>
      </c>
      <c r="K24" s="466">
        <v>0</v>
      </c>
      <c r="L24" s="466">
        <v>0</v>
      </c>
      <c r="M24" s="295">
        <f t="shared" si="0"/>
        <v>7.0364654166666698</v>
      </c>
      <c r="N24" s="295">
        <v>1</v>
      </c>
      <c r="O24" s="903">
        <f t="shared" si="1"/>
        <v>7.0364654166666698</v>
      </c>
      <c r="P24" s="728"/>
      <c r="R24" s="652">
        <v>1</v>
      </c>
      <c r="S24" s="653"/>
      <c r="T24" s="653">
        <v>1</v>
      </c>
      <c r="U24" s="653"/>
      <c r="V24" s="653"/>
      <c r="W24" s="653"/>
      <c r="X24" s="653"/>
      <c r="Y24" s="653"/>
      <c r="Z24" s="653">
        <v>1</v>
      </c>
      <c r="AA24" s="653"/>
      <c r="AB24" s="653">
        <v>1</v>
      </c>
      <c r="AC24" s="653"/>
      <c r="AD24" s="653"/>
      <c r="AE24" s="653"/>
      <c r="AF24" s="653"/>
      <c r="AG24" s="653"/>
      <c r="AH24" s="653"/>
      <c r="AI24" s="653"/>
      <c r="AJ24" s="653"/>
      <c r="AK24" s="653"/>
      <c r="AL24" s="653"/>
      <c r="AM24" s="653"/>
      <c r="AN24" s="653"/>
      <c r="AO24" s="653"/>
      <c r="AP24" s="654"/>
    </row>
    <row r="25" spans="1:42" ht="15" customHeight="1">
      <c r="B25" s="298"/>
      <c r="C25" s="415"/>
      <c r="D25" s="732"/>
      <c r="E25" s="732"/>
      <c r="F25" s="732"/>
      <c r="G25" s="691"/>
      <c r="H25" s="311" t="s">
        <v>294</v>
      </c>
      <c r="I25" s="294" t="s">
        <v>306</v>
      </c>
      <c r="J25" s="466">
        <v>7.0364654166666671</v>
      </c>
      <c r="K25" s="466">
        <v>0</v>
      </c>
      <c r="L25" s="466">
        <v>0</v>
      </c>
      <c r="M25" s="295">
        <f t="shared" si="0"/>
        <v>7.0364654166666671</v>
      </c>
      <c r="N25" s="295">
        <v>1</v>
      </c>
      <c r="O25" s="903">
        <f t="shared" si="1"/>
        <v>7.0364654166666671</v>
      </c>
      <c r="P25" s="728"/>
      <c r="R25" s="652"/>
      <c r="S25" s="653">
        <v>1</v>
      </c>
      <c r="T25" s="653"/>
      <c r="U25" s="653">
        <v>1</v>
      </c>
      <c r="V25" s="653"/>
      <c r="W25" s="653"/>
      <c r="X25" s="653"/>
      <c r="Y25" s="653"/>
      <c r="Z25" s="653"/>
      <c r="AA25" s="653">
        <v>1</v>
      </c>
      <c r="AB25" s="653"/>
      <c r="AC25" s="653">
        <v>1</v>
      </c>
      <c r="AD25" s="653"/>
      <c r="AE25" s="653"/>
      <c r="AF25" s="653"/>
      <c r="AG25" s="653"/>
      <c r="AH25" s="653"/>
      <c r="AI25" s="653"/>
      <c r="AJ25" s="653"/>
      <c r="AK25" s="653"/>
      <c r="AL25" s="653"/>
      <c r="AM25" s="653"/>
      <c r="AN25" s="653"/>
      <c r="AO25" s="653"/>
      <c r="AP25" s="654"/>
    </row>
    <row r="26" spans="1:42" ht="15" customHeight="1">
      <c r="B26" s="298"/>
      <c r="C26" s="415"/>
      <c r="D26" s="732"/>
      <c r="E26" s="732"/>
      <c r="F26" s="732"/>
      <c r="G26" s="691"/>
      <c r="H26" s="311" t="s">
        <v>295</v>
      </c>
      <c r="I26" s="294" t="s">
        <v>306</v>
      </c>
      <c r="J26" s="466">
        <v>7.0364654166666671</v>
      </c>
      <c r="K26" s="466">
        <v>0</v>
      </c>
      <c r="L26" s="466">
        <v>0</v>
      </c>
      <c r="M26" s="295">
        <f t="shared" si="0"/>
        <v>7.0364654166666671</v>
      </c>
      <c r="N26" s="295">
        <v>1</v>
      </c>
      <c r="O26" s="903">
        <f t="shared" si="1"/>
        <v>7.0364654166666671</v>
      </c>
      <c r="P26" s="728"/>
      <c r="R26" s="652"/>
      <c r="S26" s="653"/>
      <c r="T26" s="653"/>
      <c r="U26" s="653"/>
      <c r="V26" s="653">
        <v>1</v>
      </c>
      <c r="W26" s="653"/>
      <c r="X26" s="653">
        <v>1</v>
      </c>
      <c r="Y26" s="653"/>
      <c r="Z26" s="653"/>
      <c r="AA26" s="653"/>
      <c r="AB26" s="653"/>
      <c r="AC26" s="653"/>
      <c r="AD26" s="653"/>
      <c r="AE26" s="653"/>
      <c r="AF26" s="653"/>
      <c r="AG26" s="653"/>
      <c r="AH26" s="653"/>
      <c r="AI26" s="653"/>
      <c r="AJ26" s="653"/>
      <c r="AK26" s="653"/>
      <c r="AL26" s="653"/>
      <c r="AM26" s="653"/>
      <c r="AN26" s="653"/>
      <c r="AO26" s="653"/>
      <c r="AP26" s="654"/>
    </row>
    <row r="27" spans="1:42" ht="15" customHeight="1">
      <c r="B27" s="298"/>
      <c r="C27" s="415"/>
      <c r="D27" s="732"/>
      <c r="E27" s="732"/>
      <c r="F27" s="732"/>
      <c r="G27" s="691"/>
      <c r="H27" s="311" t="s">
        <v>296</v>
      </c>
      <c r="I27" s="294" t="s">
        <v>306</v>
      </c>
      <c r="J27" s="466">
        <v>7.0364654166666671</v>
      </c>
      <c r="K27" s="466">
        <v>0</v>
      </c>
      <c r="L27" s="466">
        <v>0</v>
      </c>
      <c r="M27" s="295">
        <f t="shared" si="0"/>
        <v>7.0364654166666671</v>
      </c>
      <c r="N27" s="295">
        <v>1</v>
      </c>
      <c r="O27" s="903">
        <f t="shared" si="1"/>
        <v>7.0364654166666671</v>
      </c>
      <c r="P27" s="728"/>
      <c r="R27" s="652"/>
      <c r="S27" s="653"/>
      <c r="T27" s="653"/>
      <c r="U27" s="653"/>
      <c r="V27" s="653"/>
      <c r="W27" s="653">
        <v>1</v>
      </c>
      <c r="X27" s="653"/>
      <c r="Y27" s="653">
        <v>1</v>
      </c>
      <c r="Z27" s="653"/>
      <c r="AA27" s="653"/>
      <c r="AB27" s="653"/>
      <c r="AC27" s="653"/>
      <c r="AD27" s="653"/>
      <c r="AE27" s="653"/>
      <c r="AF27" s="653"/>
      <c r="AG27" s="653"/>
      <c r="AH27" s="653"/>
      <c r="AI27" s="653"/>
      <c r="AJ27" s="653"/>
      <c r="AK27" s="653"/>
      <c r="AL27" s="653"/>
      <c r="AM27" s="653"/>
      <c r="AN27" s="653"/>
      <c r="AO27" s="653"/>
      <c r="AP27" s="654"/>
    </row>
    <row r="28" spans="1:42" ht="15" customHeight="1">
      <c r="B28" s="298"/>
      <c r="C28" s="415"/>
      <c r="D28" s="732"/>
      <c r="E28" s="732"/>
      <c r="F28" s="732"/>
      <c r="G28" s="691"/>
      <c r="H28" s="311" t="s">
        <v>297</v>
      </c>
      <c r="I28" s="294" t="s">
        <v>306</v>
      </c>
      <c r="J28" s="466"/>
      <c r="K28" s="466">
        <v>0</v>
      </c>
      <c r="L28" s="466">
        <v>0</v>
      </c>
      <c r="M28" s="295">
        <f t="shared" si="0"/>
        <v>0</v>
      </c>
      <c r="N28" s="295">
        <v>1</v>
      </c>
      <c r="O28" s="903">
        <f t="shared" si="1"/>
        <v>0</v>
      </c>
      <c r="P28" s="728"/>
      <c r="R28" s="652"/>
      <c r="S28" s="653"/>
      <c r="T28" s="653"/>
      <c r="U28" s="653"/>
      <c r="V28" s="653"/>
      <c r="W28" s="653"/>
      <c r="X28" s="653"/>
      <c r="Y28" s="653"/>
      <c r="Z28" s="653"/>
      <c r="AA28" s="653"/>
      <c r="AB28" s="653"/>
      <c r="AC28" s="653"/>
      <c r="AD28" s="653"/>
      <c r="AE28" s="653"/>
      <c r="AF28" s="653"/>
      <c r="AG28" s="653"/>
      <c r="AH28" s="653"/>
      <c r="AI28" s="653"/>
      <c r="AJ28" s="653"/>
      <c r="AK28" s="653"/>
      <c r="AL28" s="653"/>
      <c r="AM28" s="653"/>
      <c r="AN28" s="653"/>
      <c r="AO28" s="653"/>
      <c r="AP28" s="654"/>
    </row>
    <row r="29" spans="1:42" ht="15" customHeight="1">
      <c r="B29" s="298"/>
      <c r="C29" s="292"/>
      <c r="D29" s="733"/>
      <c r="E29" s="733"/>
      <c r="F29" s="733"/>
      <c r="G29" s="691"/>
      <c r="H29" s="311" t="s">
        <v>298</v>
      </c>
      <c r="I29" s="294" t="s">
        <v>306</v>
      </c>
      <c r="J29" s="466"/>
      <c r="K29" s="466">
        <v>0</v>
      </c>
      <c r="L29" s="466">
        <v>0</v>
      </c>
      <c r="M29" s="295">
        <f t="shared" si="0"/>
        <v>0</v>
      </c>
      <c r="N29" s="295">
        <v>1</v>
      </c>
      <c r="O29" s="903">
        <f t="shared" si="1"/>
        <v>0</v>
      </c>
      <c r="P29" s="728"/>
      <c r="R29" s="652"/>
      <c r="S29" s="653"/>
      <c r="T29" s="653"/>
      <c r="U29" s="653"/>
      <c r="V29" s="653"/>
      <c r="W29" s="653"/>
      <c r="X29" s="653"/>
      <c r="Y29" s="653"/>
      <c r="Z29" s="653"/>
      <c r="AA29" s="653"/>
      <c r="AB29" s="653"/>
      <c r="AC29" s="653"/>
      <c r="AD29" s="653"/>
      <c r="AE29" s="653"/>
      <c r="AF29" s="653"/>
      <c r="AG29" s="653"/>
      <c r="AH29" s="653"/>
      <c r="AI29" s="653"/>
      <c r="AJ29" s="653"/>
      <c r="AK29" s="653"/>
      <c r="AL29" s="653"/>
      <c r="AM29" s="653"/>
      <c r="AN29" s="653"/>
      <c r="AO29" s="653"/>
      <c r="AP29" s="654"/>
    </row>
    <row r="30" spans="1:42" ht="15" customHeight="1">
      <c r="B30" s="298">
        <v>1.9</v>
      </c>
      <c r="C30" s="416">
        <v>35</v>
      </c>
      <c r="D30" s="734" t="s">
        <v>355</v>
      </c>
      <c r="E30" s="734" t="s">
        <v>356</v>
      </c>
      <c r="F30" s="734"/>
      <c r="G30" s="691"/>
      <c r="H30" s="311" t="s">
        <v>216</v>
      </c>
      <c r="I30" s="294" t="s">
        <v>49</v>
      </c>
      <c r="J30" s="466">
        <v>0</v>
      </c>
      <c r="K30" s="466">
        <v>0</v>
      </c>
      <c r="L30" s="466">
        <v>0</v>
      </c>
      <c r="M30" s="295">
        <f t="shared" si="0"/>
        <v>0</v>
      </c>
      <c r="N30" s="295">
        <v>0.77519379844961234</v>
      </c>
      <c r="O30" s="903">
        <f t="shared" si="1"/>
        <v>0</v>
      </c>
      <c r="P30" s="728"/>
      <c r="R30" s="652"/>
      <c r="S30" s="653"/>
      <c r="T30" s="653"/>
      <c r="U30" s="653"/>
      <c r="V30" s="653"/>
      <c r="W30" s="653"/>
      <c r="X30" s="653"/>
      <c r="Y30" s="653"/>
      <c r="Z30" s="653"/>
      <c r="AA30" s="653"/>
      <c r="AB30" s="653"/>
      <c r="AC30" s="653"/>
      <c r="AD30" s="653"/>
      <c r="AE30" s="653"/>
      <c r="AF30" s="653"/>
      <c r="AG30" s="653"/>
      <c r="AH30" s="653"/>
      <c r="AI30" s="653"/>
      <c r="AJ30" s="653"/>
      <c r="AK30" s="653"/>
      <c r="AL30" s="653"/>
      <c r="AM30" s="653"/>
      <c r="AN30" s="653"/>
      <c r="AO30" s="653"/>
      <c r="AP30" s="654"/>
    </row>
    <row r="31" spans="1:42" ht="15" customHeight="1">
      <c r="B31" s="298" t="s">
        <v>357</v>
      </c>
      <c r="C31" s="416">
        <v>73</v>
      </c>
      <c r="D31" s="734" t="s">
        <v>358</v>
      </c>
      <c r="E31" s="734"/>
      <c r="F31" s="734"/>
      <c r="G31" s="691"/>
      <c r="H31" s="311" t="s">
        <v>217</v>
      </c>
      <c r="I31" s="294" t="s">
        <v>49</v>
      </c>
      <c r="J31" s="466">
        <v>1.4305000000000001</v>
      </c>
      <c r="K31" s="466">
        <v>6.4372499999999999E-2</v>
      </c>
      <c r="L31" s="466">
        <v>0</v>
      </c>
      <c r="M31" s="295">
        <f t="shared" si="0"/>
        <v>1.4948725</v>
      </c>
      <c r="N31" s="295">
        <v>0.77519379844961234</v>
      </c>
      <c r="O31" s="903">
        <f t="shared" si="1"/>
        <v>1.9283855250000002</v>
      </c>
      <c r="P31" s="728"/>
      <c r="R31" s="652">
        <v>1</v>
      </c>
      <c r="S31" s="653">
        <v>1</v>
      </c>
      <c r="T31" s="653">
        <v>1</v>
      </c>
      <c r="U31" s="653">
        <v>1</v>
      </c>
      <c r="V31" s="653">
        <v>1</v>
      </c>
      <c r="W31" s="653">
        <v>1</v>
      </c>
      <c r="X31" s="653">
        <v>1</v>
      </c>
      <c r="Y31" s="653">
        <v>1</v>
      </c>
      <c r="Z31" s="653">
        <v>1</v>
      </c>
      <c r="AA31" s="653">
        <v>1</v>
      </c>
      <c r="AB31" s="653">
        <v>1</v>
      </c>
      <c r="AC31" s="653">
        <v>1</v>
      </c>
      <c r="AD31" s="653"/>
      <c r="AE31" s="653"/>
      <c r="AF31" s="653"/>
      <c r="AG31" s="653"/>
      <c r="AH31" s="653"/>
      <c r="AI31" s="653"/>
      <c r="AJ31" s="653"/>
      <c r="AK31" s="653"/>
      <c r="AL31" s="653"/>
      <c r="AM31" s="653"/>
      <c r="AN31" s="653"/>
      <c r="AO31" s="653"/>
      <c r="AP31" s="654"/>
    </row>
    <row r="32" spans="1:42" ht="15" customHeight="1">
      <c r="B32" s="298">
        <v>2.2999999999999998</v>
      </c>
      <c r="C32" s="416"/>
      <c r="D32" s="734"/>
      <c r="E32" s="734"/>
      <c r="F32" s="734"/>
      <c r="G32" s="691"/>
      <c r="H32" s="311" t="s">
        <v>218</v>
      </c>
      <c r="I32" s="294"/>
      <c r="J32" s="466">
        <v>0</v>
      </c>
      <c r="K32" s="466">
        <v>0</v>
      </c>
      <c r="L32" s="466">
        <v>0</v>
      </c>
      <c r="M32" s="295">
        <f t="shared" si="0"/>
        <v>0</v>
      </c>
      <c r="N32" s="295">
        <v>1</v>
      </c>
      <c r="O32" s="903">
        <f t="shared" si="1"/>
        <v>0</v>
      </c>
      <c r="P32" s="728"/>
      <c r="R32" s="652"/>
      <c r="S32" s="653"/>
      <c r="T32" s="653"/>
      <c r="U32" s="653"/>
      <c r="V32" s="653"/>
      <c r="W32" s="653"/>
      <c r="X32" s="653"/>
      <c r="Y32" s="653"/>
      <c r="Z32" s="653"/>
      <c r="AA32" s="653"/>
      <c r="AB32" s="653"/>
      <c r="AC32" s="653"/>
      <c r="AD32" s="653"/>
      <c r="AE32" s="653"/>
      <c r="AF32" s="653"/>
      <c r="AG32" s="653"/>
      <c r="AH32" s="653"/>
      <c r="AI32" s="653"/>
      <c r="AJ32" s="653"/>
      <c r="AK32" s="653"/>
      <c r="AL32" s="653"/>
      <c r="AM32" s="653"/>
      <c r="AN32" s="653"/>
      <c r="AO32" s="653"/>
      <c r="AP32" s="654"/>
    </row>
    <row r="33" spans="2:42" ht="15" customHeight="1">
      <c r="B33" s="302">
        <v>2.4</v>
      </c>
      <c r="C33" s="416">
        <v>8</v>
      </c>
      <c r="D33" s="734" t="s">
        <v>352</v>
      </c>
      <c r="E33" s="734"/>
      <c r="F33" s="734"/>
      <c r="G33" s="691"/>
      <c r="H33" s="311" t="s">
        <v>219</v>
      </c>
      <c r="I33" s="303" t="s">
        <v>306</v>
      </c>
      <c r="J33" s="466">
        <v>6.4500000000000002E-2</v>
      </c>
      <c r="K33" s="466">
        <v>1.2900000000000001E-3</v>
      </c>
      <c r="L33" s="466">
        <v>0</v>
      </c>
      <c r="M33" s="295">
        <f t="shared" si="0"/>
        <v>6.5790000000000001E-2</v>
      </c>
      <c r="N33" s="295">
        <v>1</v>
      </c>
      <c r="O33" s="903">
        <f t="shared" si="1"/>
        <v>6.5790000000000001E-2</v>
      </c>
      <c r="P33" s="728"/>
      <c r="R33" s="652">
        <v>1</v>
      </c>
      <c r="S33" s="653">
        <v>1</v>
      </c>
      <c r="T33" s="653">
        <v>1</v>
      </c>
      <c r="U33" s="653">
        <v>1</v>
      </c>
      <c r="V33" s="653">
        <v>1</v>
      </c>
      <c r="W33" s="653">
        <v>1</v>
      </c>
      <c r="X33" s="653">
        <v>1</v>
      </c>
      <c r="Y33" s="653">
        <v>1</v>
      </c>
      <c r="Z33" s="653">
        <v>1</v>
      </c>
      <c r="AA33" s="653">
        <v>1</v>
      </c>
      <c r="AB33" s="653">
        <v>1</v>
      </c>
      <c r="AC33" s="653">
        <v>1</v>
      </c>
      <c r="AD33" s="653"/>
      <c r="AE33" s="653"/>
      <c r="AF33" s="653"/>
      <c r="AG33" s="653"/>
      <c r="AH33" s="653"/>
      <c r="AI33" s="653"/>
      <c r="AJ33" s="653"/>
      <c r="AK33" s="653"/>
      <c r="AL33" s="653"/>
      <c r="AM33" s="653"/>
      <c r="AN33" s="653"/>
      <c r="AO33" s="653"/>
      <c r="AP33" s="654"/>
    </row>
    <row r="34" spans="2:42" ht="14.25" customHeight="1">
      <c r="B34" s="304">
        <v>1.1499999999999999</v>
      </c>
      <c r="C34" s="292">
        <v>75</v>
      </c>
      <c r="D34" s="733" t="s">
        <v>352</v>
      </c>
      <c r="E34" s="733"/>
      <c r="F34" s="733"/>
      <c r="G34" s="691"/>
      <c r="H34" s="311" t="s">
        <v>220</v>
      </c>
      <c r="I34" s="303" t="s">
        <v>305</v>
      </c>
      <c r="J34" s="466">
        <v>3.5106000000000006</v>
      </c>
      <c r="K34" s="466">
        <v>0.15797700000000003</v>
      </c>
      <c r="L34" s="466">
        <v>0.29348616000000005</v>
      </c>
      <c r="M34" s="295">
        <f>J34+K34+L34</f>
        <v>3.9620631600000009</v>
      </c>
      <c r="N34" s="295">
        <v>6.5891472868217056</v>
      </c>
      <c r="O34" s="903">
        <f t="shared" si="1"/>
        <v>0.60130135016470598</v>
      </c>
      <c r="P34" s="728"/>
      <c r="R34" s="652">
        <v>1</v>
      </c>
      <c r="S34" s="653">
        <v>1</v>
      </c>
      <c r="T34" s="653">
        <v>1</v>
      </c>
      <c r="U34" s="653">
        <v>1</v>
      </c>
      <c r="V34" s="653">
        <v>1</v>
      </c>
      <c r="W34" s="653">
        <v>1</v>
      </c>
      <c r="X34" s="653">
        <v>1</v>
      </c>
      <c r="Y34" s="653">
        <v>1</v>
      </c>
      <c r="Z34" s="653">
        <v>1</v>
      </c>
      <c r="AA34" s="653">
        <v>1</v>
      </c>
      <c r="AB34" s="653">
        <v>1</v>
      </c>
      <c r="AC34" s="653">
        <v>1</v>
      </c>
      <c r="AD34" s="653"/>
      <c r="AE34" s="653"/>
      <c r="AF34" s="653"/>
      <c r="AG34" s="653"/>
      <c r="AH34" s="653"/>
      <c r="AI34" s="653"/>
      <c r="AJ34" s="653"/>
      <c r="AK34" s="653"/>
      <c r="AL34" s="653"/>
      <c r="AM34" s="653"/>
      <c r="AN34" s="653"/>
      <c r="AO34" s="653"/>
      <c r="AP34" s="654"/>
    </row>
    <row r="35" spans="2:42" ht="15" customHeight="1">
      <c r="B35" s="304">
        <v>2.5</v>
      </c>
      <c r="C35" s="416">
        <v>40</v>
      </c>
      <c r="D35" s="734" t="s">
        <v>352</v>
      </c>
      <c r="E35" s="734"/>
      <c r="F35" s="734"/>
      <c r="G35" s="691"/>
      <c r="H35" s="311" t="s">
        <v>221</v>
      </c>
      <c r="I35" s="301" t="s">
        <v>49</v>
      </c>
      <c r="J35" s="466">
        <v>0.71950000000000003</v>
      </c>
      <c r="K35" s="466">
        <v>3.2377500000000003E-2</v>
      </c>
      <c r="L35" s="466">
        <v>0</v>
      </c>
      <c r="M35" s="295">
        <f t="shared" ref="M35:M98" si="2">J35+K35+L35</f>
        <v>0.75187749999999998</v>
      </c>
      <c r="N35" s="295">
        <v>0.77519379844961234</v>
      </c>
      <c r="O35" s="903">
        <f t="shared" si="1"/>
        <v>0.9699219750000001</v>
      </c>
      <c r="P35" s="728"/>
      <c r="R35" s="652">
        <v>1</v>
      </c>
      <c r="S35" s="653">
        <v>1</v>
      </c>
      <c r="T35" s="653">
        <v>1</v>
      </c>
      <c r="U35" s="653">
        <v>1</v>
      </c>
      <c r="V35" s="653">
        <v>1</v>
      </c>
      <c r="W35" s="653">
        <v>1</v>
      </c>
      <c r="X35" s="653">
        <v>1</v>
      </c>
      <c r="Y35" s="653">
        <v>1</v>
      </c>
      <c r="Z35" s="653">
        <v>1</v>
      </c>
      <c r="AA35" s="653">
        <v>1</v>
      </c>
      <c r="AB35" s="653">
        <v>1</v>
      </c>
      <c r="AC35" s="653">
        <v>1</v>
      </c>
      <c r="AD35" s="653"/>
      <c r="AE35" s="653"/>
      <c r="AF35" s="653"/>
      <c r="AG35" s="653"/>
      <c r="AH35" s="653"/>
      <c r="AI35" s="653"/>
      <c r="AJ35" s="653"/>
      <c r="AK35" s="653"/>
      <c r="AL35" s="653"/>
      <c r="AM35" s="653"/>
      <c r="AN35" s="653"/>
      <c r="AO35" s="653"/>
      <c r="AP35" s="654"/>
    </row>
    <row r="36" spans="2:42" ht="15" customHeight="1">
      <c r="B36" s="304" t="s">
        <v>359</v>
      </c>
      <c r="C36" s="416">
        <v>110</v>
      </c>
      <c r="D36" s="734" t="s">
        <v>351</v>
      </c>
      <c r="E36" s="734"/>
      <c r="F36" s="734"/>
      <c r="G36" s="691"/>
      <c r="H36" s="311" t="s">
        <v>222</v>
      </c>
      <c r="I36" s="301" t="s">
        <v>305</v>
      </c>
      <c r="J36" s="466">
        <v>6</v>
      </c>
      <c r="K36" s="466">
        <v>1</v>
      </c>
      <c r="L36" s="466">
        <v>0</v>
      </c>
      <c r="M36" s="295">
        <f t="shared" si="2"/>
        <v>7</v>
      </c>
      <c r="N36" s="295">
        <v>6.5891472868217056</v>
      </c>
      <c r="O36" s="903">
        <f t="shared" si="1"/>
        <v>1.0623529411764705</v>
      </c>
      <c r="P36" s="728"/>
      <c r="R36" s="652">
        <v>1</v>
      </c>
      <c r="S36" s="653">
        <v>1</v>
      </c>
      <c r="T36" s="653">
        <v>1</v>
      </c>
      <c r="U36" s="653">
        <v>1</v>
      </c>
      <c r="V36" s="653">
        <v>1</v>
      </c>
      <c r="W36" s="653">
        <v>1</v>
      </c>
      <c r="X36" s="653">
        <v>1</v>
      </c>
      <c r="Y36" s="653">
        <v>1</v>
      </c>
      <c r="Z36" s="653">
        <v>1</v>
      </c>
      <c r="AA36" s="653">
        <v>1</v>
      </c>
      <c r="AB36" s="653">
        <v>1</v>
      </c>
      <c r="AC36" s="653">
        <v>1</v>
      </c>
      <c r="AD36" s="653"/>
      <c r="AE36" s="653"/>
      <c r="AF36" s="653"/>
      <c r="AG36" s="653"/>
      <c r="AH36" s="653"/>
      <c r="AI36" s="653"/>
      <c r="AJ36" s="653"/>
      <c r="AK36" s="653"/>
      <c r="AL36" s="653"/>
      <c r="AM36" s="653"/>
      <c r="AN36" s="653"/>
      <c r="AO36" s="653"/>
      <c r="AP36" s="654"/>
    </row>
    <row r="37" spans="2:42" ht="15" customHeight="1">
      <c r="B37" s="304">
        <v>1.6</v>
      </c>
      <c r="C37" s="416">
        <v>5</v>
      </c>
      <c r="D37" s="734" t="s">
        <v>352</v>
      </c>
      <c r="E37" s="734"/>
      <c r="F37" s="734"/>
      <c r="G37" s="691"/>
      <c r="H37" s="311" t="s">
        <v>223</v>
      </c>
      <c r="I37" s="301" t="s">
        <v>49</v>
      </c>
      <c r="J37" s="466">
        <v>0.35220000000000001</v>
      </c>
      <c r="K37" s="466">
        <v>1.5848999999999999E-2</v>
      </c>
      <c r="L37" s="466">
        <v>0</v>
      </c>
      <c r="M37" s="295">
        <f t="shared" si="2"/>
        <v>0.36804900000000002</v>
      </c>
      <c r="N37" s="295">
        <v>0.77519379844961234</v>
      </c>
      <c r="O37" s="903">
        <f t="shared" si="1"/>
        <v>0.47478321000000007</v>
      </c>
      <c r="P37" s="728"/>
      <c r="R37" s="652">
        <v>1</v>
      </c>
      <c r="S37" s="653">
        <v>1</v>
      </c>
      <c r="T37" s="653">
        <v>1</v>
      </c>
      <c r="U37" s="653">
        <v>1</v>
      </c>
      <c r="V37" s="653">
        <v>1</v>
      </c>
      <c r="W37" s="653">
        <v>1</v>
      </c>
      <c r="X37" s="653">
        <v>1</v>
      </c>
      <c r="Y37" s="653">
        <v>1</v>
      </c>
      <c r="Z37" s="653">
        <v>1</v>
      </c>
      <c r="AA37" s="653">
        <v>1</v>
      </c>
      <c r="AB37" s="653">
        <v>1</v>
      </c>
      <c r="AC37" s="653">
        <v>1</v>
      </c>
      <c r="AD37" s="653"/>
      <c r="AE37" s="653"/>
      <c r="AF37" s="653"/>
      <c r="AG37" s="653"/>
      <c r="AH37" s="653"/>
      <c r="AI37" s="653"/>
      <c r="AJ37" s="653"/>
      <c r="AK37" s="653"/>
      <c r="AL37" s="653"/>
      <c r="AM37" s="653"/>
      <c r="AN37" s="653"/>
      <c r="AO37" s="653"/>
      <c r="AP37" s="654"/>
    </row>
    <row r="38" spans="2:42" ht="15" customHeight="1">
      <c r="B38" s="304">
        <v>1.1100000000000001</v>
      </c>
      <c r="C38" s="299">
        <v>3</v>
      </c>
      <c r="D38" s="735"/>
      <c r="E38" s="735"/>
      <c r="F38" s="735"/>
      <c r="G38" s="691"/>
      <c r="H38" s="311" t="s">
        <v>224</v>
      </c>
      <c r="I38" s="301" t="s">
        <v>305</v>
      </c>
      <c r="J38" s="466">
        <v>0.96499999999999997</v>
      </c>
      <c r="K38" s="466">
        <v>7.6102521531596972E-3</v>
      </c>
      <c r="L38" s="466">
        <v>7.7808820172252768E-2</v>
      </c>
      <c r="M38" s="295">
        <f t="shared" si="2"/>
        <v>1.0504190723254125</v>
      </c>
      <c r="N38" s="295">
        <v>6.5891472868217056</v>
      </c>
      <c r="O38" s="903">
        <f t="shared" si="1"/>
        <v>0.15941654156468024</v>
      </c>
      <c r="P38" s="728"/>
      <c r="R38" s="652">
        <v>1</v>
      </c>
      <c r="S38" s="653">
        <v>1</v>
      </c>
      <c r="T38" s="653">
        <v>1</v>
      </c>
      <c r="U38" s="653">
        <v>1</v>
      </c>
      <c r="V38" s="653">
        <v>1</v>
      </c>
      <c r="W38" s="653">
        <v>1</v>
      </c>
      <c r="X38" s="653">
        <v>1</v>
      </c>
      <c r="Y38" s="653">
        <v>1</v>
      </c>
      <c r="Z38" s="653">
        <v>1</v>
      </c>
      <c r="AA38" s="653">
        <v>1</v>
      </c>
      <c r="AB38" s="653">
        <v>1</v>
      </c>
      <c r="AC38" s="653">
        <v>1</v>
      </c>
      <c r="AD38" s="653"/>
      <c r="AE38" s="653"/>
      <c r="AF38" s="653"/>
      <c r="AG38" s="653"/>
      <c r="AH38" s="653"/>
      <c r="AI38" s="653"/>
      <c r="AJ38" s="653"/>
      <c r="AK38" s="653"/>
      <c r="AL38" s="653"/>
      <c r="AM38" s="653"/>
      <c r="AN38" s="653"/>
      <c r="AO38" s="653"/>
      <c r="AP38" s="654"/>
    </row>
    <row r="39" spans="2:42" ht="15" customHeight="1">
      <c r="B39" s="304"/>
      <c r="C39" s="416">
        <v>10</v>
      </c>
      <c r="D39" s="734"/>
      <c r="E39" s="734"/>
      <c r="F39" s="734"/>
      <c r="G39" s="691"/>
      <c r="H39" s="311" t="s">
        <v>225</v>
      </c>
      <c r="I39" s="301" t="s">
        <v>306</v>
      </c>
      <c r="J39" s="466">
        <v>0.17024304000000001</v>
      </c>
      <c r="K39" s="466">
        <v>7.6609368000000004E-3</v>
      </c>
      <c r="L39" s="466">
        <v>1.4232318144E-2</v>
      </c>
      <c r="M39" s="295">
        <f t="shared" si="2"/>
        <v>0.192136294944</v>
      </c>
      <c r="N39" s="295">
        <v>1</v>
      </c>
      <c r="O39" s="903">
        <f t="shared" si="1"/>
        <v>0.192136294944</v>
      </c>
      <c r="P39" s="728"/>
      <c r="R39" s="652">
        <v>1</v>
      </c>
      <c r="S39" s="653">
        <v>1</v>
      </c>
      <c r="T39" s="653">
        <v>1</v>
      </c>
      <c r="U39" s="653">
        <v>1</v>
      </c>
      <c r="V39" s="653">
        <v>1</v>
      </c>
      <c r="W39" s="653">
        <v>1</v>
      </c>
      <c r="X39" s="653">
        <v>1</v>
      </c>
      <c r="Y39" s="653">
        <v>1</v>
      </c>
      <c r="Z39" s="653">
        <v>1</v>
      </c>
      <c r="AA39" s="653">
        <v>1</v>
      </c>
      <c r="AB39" s="653">
        <v>1</v>
      </c>
      <c r="AC39" s="653">
        <v>1</v>
      </c>
      <c r="AD39" s="653"/>
      <c r="AE39" s="653"/>
      <c r="AF39" s="653"/>
      <c r="AG39" s="653"/>
      <c r="AH39" s="653"/>
      <c r="AI39" s="653"/>
      <c r="AJ39" s="653"/>
      <c r="AK39" s="653"/>
      <c r="AL39" s="653"/>
      <c r="AM39" s="653"/>
      <c r="AN39" s="653"/>
      <c r="AO39" s="653"/>
      <c r="AP39" s="654"/>
    </row>
    <row r="40" spans="2:42" ht="15" customHeight="1">
      <c r="B40" s="304">
        <v>1.5</v>
      </c>
      <c r="C40" s="416"/>
      <c r="D40" s="734" t="s">
        <v>351</v>
      </c>
      <c r="E40" s="734"/>
      <c r="F40" s="734"/>
      <c r="G40" s="691"/>
      <c r="H40" s="311" t="s">
        <v>226</v>
      </c>
      <c r="I40" s="301" t="s">
        <v>305</v>
      </c>
      <c r="J40" s="466">
        <v>1.4040000000000001</v>
      </c>
      <c r="K40" s="466">
        <v>6.3180000000000014E-2</v>
      </c>
      <c r="L40" s="466">
        <v>0</v>
      </c>
      <c r="M40" s="295">
        <f t="shared" si="2"/>
        <v>1.4671800000000002</v>
      </c>
      <c r="N40" s="295">
        <v>6.5891472868217056</v>
      </c>
      <c r="O40" s="903">
        <f t="shared" si="1"/>
        <v>0.2226661411764706</v>
      </c>
      <c r="P40" s="728"/>
      <c r="R40" s="652">
        <v>1</v>
      </c>
      <c r="S40" s="653">
        <v>1</v>
      </c>
      <c r="T40" s="653">
        <v>1</v>
      </c>
      <c r="U40" s="653">
        <v>1</v>
      </c>
      <c r="V40" s="653">
        <v>1</v>
      </c>
      <c r="W40" s="653">
        <v>1</v>
      </c>
      <c r="X40" s="653">
        <v>1</v>
      </c>
      <c r="Y40" s="653">
        <v>1</v>
      </c>
      <c r="Z40" s="653">
        <v>1</v>
      </c>
      <c r="AA40" s="653">
        <v>1</v>
      </c>
      <c r="AB40" s="653">
        <v>1</v>
      </c>
      <c r="AC40" s="653">
        <v>1</v>
      </c>
      <c r="AD40" s="653"/>
      <c r="AE40" s="653"/>
      <c r="AF40" s="653"/>
      <c r="AG40" s="653"/>
      <c r="AH40" s="653"/>
      <c r="AI40" s="653"/>
      <c r="AJ40" s="653"/>
      <c r="AK40" s="653"/>
      <c r="AL40" s="653"/>
      <c r="AM40" s="653"/>
      <c r="AN40" s="653"/>
      <c r="AO40" s="653"/>
      <c r="AP40" s="654"/>
    </row>
    <row r="41" spans="2:42" ht="15" customHeight="1">
      <c r="B41" s="304"/>
      <c r="C41" s="416"/>
      <c r="D41" s="734"/>
      <c r="E41" s="734"/>
      <c r="F41" s="734"/>
      <c r="G41" s="691"/>
      <c r="H41" s="311" t="s">
        <v>227</v>
      </c>
      <c r="I41" s="301" t="s">
        <v>49</v>
      </c>
      <c r="J41" s="466">
        <v>7.1600000000000011E-2</v>
      </c>
      <c r="K41" s="466">
        <v>3.2220000000000005E-3</v>
      </c>
      <c r="L41" s="466">
        <v>0</v>
      </c>
      <c r="M41" s="295">
        <f t="shared" si="2"/>
        <v>7.4822000000000013E-2</v>
      </c>
      <c r="N41" s="295">
        <v>0.77519379844961234</v>
      </c>
      <c r="O41" s="903">
        <f t="shared" si="1"/>
        <v>9.6520380000000031E-2</v>
      </c>
      <c r="P41" s="728"/>
      <c r="R41" s="652">
        <v>1</v>
      </c>
      <c r="S41" s="653">
        <v>1</v>
      </c>
      <c r="T41" s="653">
        <v>1</v>
      </c>
      <c r="U41" s="653">
        <v>1</v>
      </c>
      <c r="V41" s="653">
        <v>1</v>
      </c>
      <c r="W41" s="653">
        <v>1</v>
      </c>
      <c r="X41" s="653">
        <v>1</v>
      </c>
      <c r="Y41" s="653">
        <v>1</v>
      </c>
      <c r="Z41" s="653">
        <v>1</v>
      </c>
      <c r="AA41" s="653">
        <v>1</v>
      </c>
      <c r="AB41" s="653">
        <v>1</v>
      </c>
      <c r="AC41" s="653">
        <v>1</v>
      </c>
      <c r="AD41" s="653"/>
      <c r="AE41" s="672"/>
      <c r="AF41" s="672"/>
      <c r="AG41" s="672"/>
      <c r="AH41" s="672"/>
      <c r="AI41" s="672"/>
      <c r="AJ41" s="672"/>
      <c r="AK41" s="672"/>
      <c r="AL41" s="672"/>
      <c r="AM41" s="672"/>
      <c r="AN41" s="672"/>
      <c r="AO41" s="672"/>
      <c r="AP41" s="676"/>
    </row>
    <row r="42" spans="2:42" ht="15" customHeight="1">
      <c r="B42" s="304">
        <v>1.1399999999999999</v>
      </c>
      <c r="C42" s="416"/>
      <c r="D42" s="734"/>
      <c r="E42" s="734"/>
      <c r="F42" s="734"/>
      <c r="G42" s="691"/>
      <c r="H42" s="311" t="s">
        <v>228</v>
      </c>
      <c r="I42" s="301" t="s">
        <v>49</v>
      </c>
      <c r="J42" s="466">
        <v>7.7600000000000002E-2</v>
      </c>
      <c r="K42" s="466">
        <v>3.5000000000000001E-3</v>
      </c>
      <c r="L42" s="466">
        <v>0</v>
      </c>
      <c r="M42" s="295">
        <f t="shared" si="2"/>
        <v>8.1100000000000005E-2</v>
      </c>
      <c r="N42" s="295">
        <v>0.77519379844961234</v>
      </c>
      <c r="O42" s="903">
        <f t="shared" si="1"/>
        <v>0.10461900000000002</v>
      </c>
      <c r="P42" s="728"/>
      <c r="R42" s="652">
        <v>1</v>
      </c>
      <c r="S42" s="653">
        <v>1</v>
      </c>
      <c r="T42" s="653">
        <v>1</v>
      </c>
      <c r="U42" s="653">
        <v>1</v>
      </c>
      <c r="V42" s="653">
        <v>1</v>
      </c>
      <c r="W42" s="653">
        <v>1</v>
      </c>
      <c r="X42" s="653">
        <v>1</v>
      </c>
      <c r="Y42" s="653">
        <v>1</v>
      </c>
      <c r="Z42" s="653">
        <v>1</v>
      </c>
      <c r="AA42" s="653">
        <v>1</v>
      </c>
      <c r="AB42" s="653">
        <v>1</v>
      </c>
      <c r="AC42" s="653">
        <v>1</v>
      </c>
      <c r="AD42" s="653"/>
      <c r="AE42" s="653"/>
      <c r="AF42" s="653"/>
      <c r="AG42" s="653"/>
      <c r="AH42" s="653"/>
      <c r="AI42" s="653"/>
      <c r="AJ42" s="653"/>
      <c r="AK42" s="653"/>
      <c r="AL42" s="653"/>
      <c r="AM42" s="653"/>
      <c r="AN42" s="653"/>
      <c r="AO42" s="653"/>
      <c r="AP42" s="654"/>
    </row>
    <row r="43" spans="2:42" ht="15" customHeight="1">
      <c r="B43" s="304">
        <v>1.1000000000000001</v>
      </c>
      <c r="C43" s="416">
        <v>10</v>
      </c>
      <c r="D43" s="734" t="s">
        <v>351</v>
      </c>
      <c r="E43" s="734"/>
      <c r="F43" s="734"/>
      <c r="G43" s="691"/>
      <c r="H43" s="311" t="s">
        <v>229</v>
      </c>
      <c r="I43" s="301" t="s">
        <v>49</v>
      </c>
      <c r="J43" s="466">
        <v>0.20000000000000004</v>
      </c>
      <c r="K43" s="466">
        <v>8.9999999999999993E-3</v>
      </c>
      <c r="L43" s="466">
        <v>0</v>
      </c>
      <c r="M43" s="295">
        <f t="shared" si="2"/>
        <v>0.20900000000000005</v>
      </c>
      <c r="N43" s="295">
        <v>0.77519379844961234</v>
      </c>
      <c r="O43" s="903">
        <f t="shared" si="1"/>
        <v>0.26961000000000007</v>
      </c>
      <c r="P43" s="728"/>
      <c r="R43" s="652">
        <v>1</v>
      </c>
      <c r="S43" s="653"/>
      <c r="T43" s="653">
        <v>1</v>
      </c>
      <c r="U43" s="653"/>
      <c r="V43" s="653">
        <v>1</v>
      </c>
      <c r="W43" s="653"/>
      <c r="X43" s="653">
        <v>1</v>
      </c>
      <c r="Y43" s="653"/>
      <c r="Z43" s="653">
        <v>1</v>
      </c>
      <c r="AA43" s="653"/>
      <c r="AB43" s="653">
        <v>1</v>
      </c>
      <c r="AC43" s="653"/>
      <c r="AD43" s="653"/>
      <c r="AE43" s="653"/>
      <c r="AF43" s="653"/>
      <c r="AG43" s="653"/>
      <c r="AH43" s="653"/>
      <c r="AI43" s="653"/>
      <c r="AJ43" s="653"/>
      <c r="AK43" s="653"/>
      <c r="AL43" s="653"/>
      <c r="AM43" s="653"/>
      <c r="AN43" s="653"/>
      <c r="AO43" s="653"/>
      <c r="AP43" s="654"/>
    </row>
    <row r="44" spans="2:42" ht="15" customHeight="1">
      <c r="B44" s="304">
        <v>1.1000000000000001</v>
      </c>
      <c r="C44" s="416"/>
      <c r="D44" s="734"/>
      <c r="E44" s="734"/>
      <c r="F44" s="734"/>
      <c r="G44" s="691"/>
      <c r="H44" s="311" t="s">
        <v>230</v>
      </c>
      <c r="I44" s="301" t="s">
        <v>49</v>
      </c>
      <c r="J44" s="466">
        <v>0.20000000000000004</v>
      </c>
      <c r="K44" s="466">
        <v>8.9999999999999993E-3</v>
      </c>
      <c r="L44" s="466">
        <v>0</v>
      </c>
      <c r="M44" s="295">
        <f t="shared" si="2"/>
        <v>0.20900000000000005</v>
      </c>
      <c r="N44" s="295">
        <v>0.77519379844961234</v>
      </c>
      <c r="O44" s="903">
        <f t="shared" si="1"/>
        <v>0.26961000000000007</v>
      </c>
      <c r="P44" s="728"/>
      <c r="R44" s="652"/>
      <c r="S44" s="653">
        <v>1</v>
      </c>
      <c r="T44" s="653"/>
      <c r="U44" s="653">
        <v>1</v>
      </c>
      <c r="V44" s="653"/>
      <c r="W44" s="653">
        <v>1</v>
      </c>
      <c r="X44" s="653"/>
      <c r="Y44" s="653">
        <v>1</v>
      </c>
      <c r="Z44" s="653"/>
      <c r="AA44" s="653">
        <v>1</v>
      </c>
      <c r="AB44" s="653"/>
      <c r="AC44" s="653">
        <v>1</v>
      </c>
      <c r="AD44" s="653"/>
      <c r="AE44" s="653"/>
      <c r="AF44" s="653"/>
      <c r="AG44" s="653"/>
      <c r="AH44" s="653"/>
      <c r="AI44" s="653"/>
      <c r="AJ44" s="653"/>
      <c r="AK44" s="653"/>
      <c r="AL44" s="653"/>
      <c r="AM44" s="653"/>
      <c r="AN44" s="653"/>
      <c r="AO44" s="653"/>
      <c r="AP44" s="654"/>
    </row>
    <row r="45" spans="2:42" ht="15" customHeight="1">
      <c r="B45" s="304"/>
      <c r="C45" s="416"/>
      <c r="D45" s="734" t="s">
        <v>351</v>
      </c>
      <c r="E45" s="734"/>
      <c r="F45" s="734"/>
      <c r="G45" s="691"/>
      <c r="H45" s="311" t="s">
        <v>231</v>
      </c>
      <c r="I45" s="301" t="s">
        <v>306</v>
      </c>
      <c r="J45" s="466">
        <v>4.3799999999999999E-2</v>
      </c>
      <c r="K45" s="466">
        <v>8.7600000000000004E-4</v>
      </c>
      <c r="L45" s="466">
        <v>0</v>
      </c>
      <c r="M45" s="295">
        <f t="shared" si="2"/>
        <v>4.4676E-2</v>
      </c>
      <c r="N45" s="295">
        <v>1</v>
      </c>
      <c r="O45" s="903">
        <f t="shared" si="1"/>
        <v>4.4676E-2</v>
      </c>
      <c r="P45" s="728"/>
      <c r="R45" s="652">
        <v>1</v>
      </c>
      <c r="S45" s="653">
        <v>1</v>
      </c>
      <c r="T45" s="653">
        <v>1</v>
      </c>
      <c r="U45" s="653">
        <v>1</v>
      </c>
      <c r="V45" s="653">
        <v>1</v>
      </c>
      <c r="W45" s="653">
        <v>1</v>
      </c>
      <c r="X45" s="653">
        <v>1</v>
      </c>
      <c r="Y45" s="653">
        <v>1</v>
      </c>
      <c r="Z45" s="653">
        <v>1</v>
      </c>
      <c r="AA45" s="653">
        <v>1</v>
      </c>
      <c r="AB45" s="653">
        <v>1</v>
      </c>
      <c r="AC45" s="653">
        <v>1</v>
      </c>
      <c r="AD45" s="653"/>
      <c r="AE45" s="653"/>
      <c r="AF45" s="653"/>
      <c r="AG45" s="653"/>
      <c r="AH45" s="653"/>
      <c r="AI45" s="653"/>
      <c r="AJ45" s="653"/>
      <c r="AK45" s="653"/>
      <c r="AL45" s="653"/>
      <c r="AM45" s="653"/>
      <c r="AN45" s="653"/>
      <c r="AO45" s="653"/>
      <c r="AP45" s="654"/>
    </row>
    <row r="46" spans="2:42" ht="15" customHeight="1">
      <c r="B46" s="304">
        <v>1.7</v>
      </c>
      <c r="C46" s="416">
        <v>2.5</v>
      </c>
      <c r="D46" s="734" t="s">
        <v>352</v>
      </c>
      <c r="E46" s="734"/>
      <c r="F46" s="734"/>
      <c r="G46" s="691"/>
      <c r="H46" s="311" t="s">
        <v>232</v>
      </c>
      <c r="I46" s="301" t="s">
        <v>49</v>
      </c>
      <c r="J46" s="466">
        <v>3.9E-2</v>
      </c>
      <c r="K46" s="466">
        <v>1.7549999999999998E-3</v>
      </c>
      <c r="L46" s="466">
        <v>0</v>
      </c>
      <c r="M46" s="295">
        <f t="shared" si="2"/>
        <v>4.0755E-2</v>
      </c>
      <c r="N46" s="295">
        <v>0.77519379844961234</v>
      </c>
      <c r="O46" s="903">
        <f t="shared" si="1"/>
        <v>5.2573950000000001E-2</v>
      </c>
      <c r="P46" s="728"/>
      <c r="R46" s="652">
        <v>2</v>
      </c>
      <c r="S46" s="653">
        <v>2</v>
      </c>
      <c r="T46" s="653">
        <v>1</v>
      </c>
      <c r="U46" s="653">
        <v>1</v>
      </c>
      <c r="V46" s="653">
        <v>1</v>
      </c>
      <c r="W46" s="653">
        <v>1</v>
      </c>
      <c r="X46" s="653">
        <v>1</v>
      </c>
      <c r="Y46" s="653">
        <v>1</v>
      </c>
      <c r="Z46" s="653">
        <v>1</v>
      </c>
      <c r="AA46" s="653">
        <v>1</v>
      </c>
      <c r="AB46" s="653">
        <v>1</v>
      </c>
      <c r="AC46" s="653">
        <v>1</v>
      </c>
      <c r="AD46" s="653"/>
      <c r="AE46" s="653"/>
      <c r="AF46" s="653"/>
      <c r="AG46" s="653"/>
      <c r="AH46" s="653"/>
      <c r="AI46" s="653"/>
      <c r="AJ46" s="653"/>
      <c r="AK46" s="653"/>
      <c r="AL46" s="653"/>
      <c r="AM46" s="653"/>
      <c r="AN46" s="653"/>
      <c r="AO46" s="653"/>
      <c r="AP46" s="654"/>
    </row>
    <row r="47" spans="2:42" ht="15" customHeight="1">
      <c r="B47" s="304">
        <v>2.6</v>
      </c>
      <c r="C47" s="416">
        <v>0.6</v>
      </c>
      <c r="D47" s="734" t="s">
        <v>351</v>
      </c>
      <c r="E47" s="734"/>
      <c r="F47" s="734"/>
      <c r="G47" s="691"/>
      <c r="H47" s="311" t="s">
        <v>233</v>
      </c>
      <c r="I47" s="301" t="s">
        <v>49</v>
      </c>
      <c r="J47" s="466">
        <v>3.3300000000000003E-2</v>
      </c>
      <c r="K47" s="466">
        <v>1.4985E-3</v>
      </c>
      <c r="L47" s="466">
        <v>0</v>
      </c>
      <c r="M47" s="295">
        <f t="shared" si="2"/>
        <v>3.4798500000000003E-2</v>
      </c>
      <c r="N47" s="295">
        <v>0.77519379844961234</v>
      </c>
      <c r="O47" s="903">
        <f t="shared" si="1"/>
        <v>4.4890065000000007E-2</v>
      </c>
      <c r="P47" s="728"/>
      <c r="R47" s="652">
        <v>1</v>
      </c>
      <c r="S47" s="653">
        <v>1</v>
      </c>
      <c r="T47" s="653">
        <v>1</v>
      </c>
      <c r="U47" s="653">
        <v>1</v>
      </c>
      <c r="V47" s="653">
        <v>1</v>
      </c>
      <c r="W47" s="653">
        <v>1</v>
      </c>
      <c r="X47" s="653">
        <v>1</v>
      </c>
      <c r="Y47" s="653">
        <v>1</v>
      </c>
      <c r="Z47" s="653">
        <v>1</v>
      </c>
      <c r="AA47" s="653">
        <v>1</v>
      </c>
      <c r="AB47" s="653">
        <v>1</v>
      </c>
      <c r="AC47" s="653">
        <v>1</v>
      </c>
      <c r="AD47" s="653"/>
      <c r="AE47" s="653"/>
      <c r="AF47" s="653"/>
      <c r="AG47" s="653"/>
      <c r="AH47" s="653"/>
      <c r="AI47" s="653"/>
      <c r="AJ47" s="653"/>
      <c r="AK47" s="653"/>
      <c r="AL47" s="653"/>
      <c r="AM47" s="653"/>
      <c r="AN47" s="653"/>
      <c r="AO47" s="653"/>
      <c r="AP47" s="654"/>
    </row>
    <row r="48" spans="2:42" ht="15" customHeight="1">
      <c r="B48" s="304"/>
      <c r="C48" s="416"/>
      <c r="D48" s="734" t="s">
        <v>352</v>
      </c>
      <c r="E48" s="734"/>
      <c r="F48" s="734"/>
      <c r="G48" s="691"/>
      <c r="H48" s="311" t="s">
        <v>234</v>
      </c>
      <c r="I48" s="301" t="s">
        <v>306</v>
      </c>
      <c r="J48" s="466">
        <v>1.4200000000000001E-2</v>
      </c>
      <c r="K48" s="466">
        <v>6.3900000000000003E-4</v>
      </c>
      <c r="L48" s="466">
        <v>0</v>
      </c>
      <c r="M48" s="295">
        <f t="shared" si="2"/>
        <v>1.4839000000000001E-2</v>
      </c>
      <c r="N48" s="295">
        <v>1</v>
      </c>
      <c r="O48" s="903">
        <f t="shared" si="1"/>
        <v>1.4839000000000001E-2</v>
      </c>
      <c r="P48" s="728"/>
      <c r="R48" s="652">
        <v>1</v>
      </c>
      <c r="S48" s="653">
        <v>1</v>
      </c>
      <c r="T48" s="653">
        <v>1</v>
      </c>
      <c r="U48" s="653">
        <v>1</v>
      </c>
      <c r="V48" s="653">
        <v>1</v>
      </c>
      <c r="W48" s="653">
        <v>1</v>
      </c>
      <c r="X48" s="653">
        <v>1</v>
      </c>
      <c r="Y48" s="653">
        <v>1</v>
      </c>
      <c r="Z48" s="653">
        <v>1</v>
      </c>
      <c r="AA48" s="653">
        <v>1</v>
      </c>
      <c r="AB48" s="653">
        <v>1</v>
      </c>
      <c r="AC48" s="653">
        <v>1</v>
      </c>
      <c r="AD48" s="653"/>
      <c r="AE48" s="653"/>
      <c r="AF48" s="653"/>
      <c r="AG48" s="653"/>
      <c r="AH48" s="653"/>
      <c r="AI48" s="653"/>
      <c r="AJ48" s="653"/>
      <c r="AK48" s="653"/>
      <c r="AL48" s="653"/>
      <c r="AM48" s="653"/>
      <c r="AN48" s="653"/>
      <c r="AO48" s="653"/>
      <c r="AP48" s="654"/>
    </row>
    <row r="49" spans="2:42" ht="15" customHeight="1">
      <c r="B49" s="304">
        <v>1.8</v>
      </c>
      <c r="C49" s="416">
        <v>215</v>
      </c>
      <c r="D49" s="734" t="s">
        <v>352</v>
      </c>
      <c r="E49" s="734" t="s">
        <v>360</v>
      </c>
      <c r="F49" s="734"/>
      <c r="G49" s="691"/>
      <c r="H49" s="311" t="s">
        <v>299</v>
      </c>
      <c r="I49" s="301" t="s">
        <v>306</v>
      </c>
      <c r="J49" s="466">
        <f>3.87118649267642</f>
        <v>3.8711864926764199</v>
      </c>
      <c r="K49" s="466">
        <f>J49*1.72%</f>
        <v>6.6584407674034424E-2</v>
      </c>
      <c r="L49" s="466">
        <v>0</v>
      </c>
      <c r="M49" s="295">
        <f t="shared" si="2"/>
        <v>3.9377709003504542</v>
      </c>
      <c r="N49" s="295">
        <v>1</v>
      </c>
      <c r="O49" s="903">
        <f t="shared" si="1"/>
        <v>3.9377709003504542</v>
      </c>
      <c r="P49" s="742"/>
      <c r="R49" s="652">
        <v>1</v>
      </c>
      <c r="S49" s="653">
        <v>1</v>
      </c>
      <c r="T49" s="653">
        <v>1</v>
      </c>
      <c r="U49" s="653">
        <v>1</v>
      </c>
      <c r="V49" s="653">
        <v>1</v>
      </c>
      <c r="W49" s="653">
        <v>1</v>
      </c>
      <c r="X49" s="653">
        <v>1</v>
      </c>
      <c r="Y49" s="653">
        <v>1</v>
      </c>
      <c r="Z49" s="653">
        <v>1</v>
      </c>
      <c r="AA49" s="653">
        <v>1</v>
      </c>
      <c r="AB49" s="653">
        <v>1</v>
      </c>
      <c r="AC49" s="653">
        <v>1</v>
      </c>
      <c r="AD49" s="653"/>
      <c r="AE49" s="653"/>
      <c r="AF49" s="653"/>
      <c r="AG49" s="653"/>
      <c r="AH49" s="653"/>
      <c r="AI49" s="653"/>
      <c r="AJ49" s="653"/>
      <c r="AK49" s="653"/>
      <c r="AL49" s="653"/>
      <c r="AM49" s="653"/>
      <c r="AN49" s="653"/>
      <c r="AO49" s="653"/>
      <c r="AP49" s="654"/>
    </row>
    <row r="50" spans="2:42" ht="15" customHeight="1">
      <c r="B50" s="304" t="s">
        <v>361</v>
      </c>
      <c r="C50" s="416"/>
      <c r="D50" s="734"/>
      <c r="E50" s="734"/>
      <c r="F50" s="734"/>
      <c r="G50" s="691"/>
      <c r="H50" s="311" t="s">
        <v>235</v>
      </c>
      <c r="I50" s="301" t="s">
        <v>49</v>
      </c>
      <c r="J50" s="466">
        <v>1.2000000000000002E-2</v>
      </c>
      <c r="K50" s="466">
        <v>5.4000000000000012E-4</v>
      </c>
      <c r="L50" s="466">
        <v>0</v>
      </c>
      <c r="M50" s="295">
        <f t="shared" si="2"/>
        <v>1.2540000000000003E-2</v>
      </c>
      <c r="N50" s="295">
        <v>0.77519379844961234</v>
      </c>
      <c r="O50" s="903">
        <f t="shared" si="1"/>
        <v>1.6176600000000006E-2</v>
      </c>
      <c r="P50" s="728"/>
      <c r="R50" s="652"/>
      <c r="S50" s="653"/>
      <c r="T50" s="653"/>
      <c r="U50" s="653"/>
      <c r="V50" s="653"/>
      <c r="W50" s="653"/>
      <c r="X50" s="653"/>
      <c r="Y50" s="653"/>
      <c r="Z50" s="653"/>
      <c r="AA50" s="653"/>
      <c r="AB50" s="653"/>
      <c r="AC50" s="653"/>
      <c r="AD50" s="653"/>
      <c r="AE50" s="653"/>
      <c r="AF50" s="653"/>
      <c r="AG50" s="653"/>
      <c r="AH50" s="653"/>
      <c r="AI50" s="653"/>
      <c r="AJ50" s="653"/>
      <c r="AK50" s="653"/>
      <c r="AL50" s="653"/>
      <c r="AM50" s="653"/>
      <c r="AN50" s="653"/>
      <c r="AO50" s="653"/>
      <c r="AP50" s="654"/>
    </row>
    <row r="51" spans="2:42" ht="15" customHeight="1">
      <c r="B51" s="304"/>
      <c r="C51" s="416"/>
      <c r="D51" s="734"/>
      <c r="E51" s="734"/>
      <c r="F51" s="734"/>
      <c r="G51" s="691"/>
      <c r="H51" s="311" t="s">
        <v>300</v>
      </c>
      <c r="I51" s="301" t="s">
        <v>49</v>
      </c>
      <c r="J51" s="466">
        <v>0</v>
      </c>
      <c r="K51" s="466">
        <v>0</v>
      </c>
      <c r="L51" s="466">
        <v>0</v>
      </c>
      <c r="M51" s="295">
        <f t="shared" si="2"/>
        <v>0</v>
      </c>
      <c r="N51" s="295">
        <v>0.77519379844961234</v>
      </c>
      <c r="O51" s="903">
        <f t="shared" ref="O51:O82" si="3">M51/N51</f>
        <v>0</v>
      </c>
      <c r="P51" s="728"/>
      <c r="R51" s="652">
        <v>0</v>
      </c>
      <c r="S51" s="653"/>
      <c r="T51" s="653">
        <v>0</v>
      </c>
      <c r="U51" s="653">
        <v>0</v>
      </c>
      <c r="V51" s="653"/>
      <c r="W51" s="653">
        <v>0</v>
      </c>
      <c r="X51" s="653">
        <v>0</v>
      </c>
      <c r="Y51" s="653"/>
      <c r="Z51" s="653">
        <v>0</v>
      </c>
      <c r="AA51" s="653">
        <v>0</v>
      </c>
      <c r="AB51" s="653"/>
      <c r="AC51" s="653"/>
      <c r="AD51" s="653"/>
      <c r="AE51" s="653"/>
      <c r="AF51" s="653"/>
      <c r="AG51" s="653"/>
      <c r="AH51" s="653"/>
      <c r="AI51" s="653"/>
      <c r="AJ51" s="653"/>
      <c r="AK51" s="653"/>
      <c r="AL51" s="653"/>
      <c r="AM51" s="653"/>
      <c r="AN51" s="653"/>
      <c r="AO51" s="653"/>
      <c r="AP51" s="654"/>
    </row>
    <row r="52" spans="2:42" ht="15" customHeight="1">
      <c r="B52" s="304">
        <v>6.7</v>
      </c>
      <c r="C52" s="416">
        <v>680</v>
      </c>
      <c r="D52" s="734" t="s">
        <v>352</v>
      </c>
      <c r="E52" s="734" t="s">
        <v>362</v>
      </c>
      <c r="F52" s="734"/>
      <c r="G52" s="691"/>
      <c r="H52" s="311" t="s">
        <v>236</v>
      </c>
      <c r="I52" s="301" t="s">
        <v>49</v>
      </c>
      <c r="J52" s="466">
        <v>2.0529000000000002</v>
      </c>
      <c r="K52" s="466">
        <v>0</v>
      </c>
      <c r="L52" s="466">
        <v>0</v>
      </c>
      <c r="M52" s="295">
        <f t="shared" si="2"/>
        <v>2.0529000000000002</v>
      </c>
      <c r="N52" s="295">
        <v>0.77519379844961234</v>
      </c>
      <c r="O52" s="903">
        <f t="shared" si="3"/>
        <v>2.6482410000000005</v>
      </c>
      <c r="P52" s="728"/>
      <c r="R52" s="652">
        <v>1</v>
      </c>
      <c r="S52" s="653">
        <v>1</v>
      </c>
      <c r="T52" s="653">
        <v>1</v>
      </c>
      <c r="U52" s="653">
        <v>1</v>
      </c>
      <c r="V52" s="653">
        <v>1</v>
      </c>
      <c r="W52" s="653">
        <v>1</v>
      </c>
      <c r="X52" s="653">
        <v>1</v>
      </c>
      <c r="Y52" s="653">
        <v>1</v>
      </c>
      <c r="Z52" s="653">
        <v>1</v>
      </c>
      <c r="AA52" s="653">
        <v>1</v>
      </c>
      <c r="AB52" s="653">
        <v>1</v>
      </c>
      <c r="AC52" s="653">
        <v>1</v>
      </c>
      <c r="AD52" s="653"/>
      <c r="AE52" s="653"/>
      <c r="AF52" s="653"/>
      <c r="AG52" s="653"/>
      <c r="AH52" s="653"/>
      <c r="AI52" s="653"/>
      <c r="AJ52" s="653"/>
      <c r="AK52" s="653"/>
      <c r="AL52" s="653"/>
      <c r="AM52" s="653"/>
      <c r="AN52" s="653"/>
      <c r="AO52" s="653"/>
      <c r="AP52" s="654"/>
    </row>
    <row r="53" spans="2:42" ht="15" customHeight="1">
      <c r="B53" s="304">
        <v>6.3</v>
      </c>
      <c r="C53" s="416">
        <v>294</v>
      </c>
      <c r="D53" s="734" t="s">
        <v>352</v>
      </c>
      <c r="E53" s="734"/>
      <c r="F53" s="734"/>
      <c r="G53" s="691"/>
      <c r="H53" s="311" t="s">
        <v>237</v>
      </c>
      <c r="I53" s="301" t="s">
        <v>49</v>
      </c>
      <c r="J53" s="466">
        <v>1.31773045</v>
      </c>
      <c r="K53" s="466">
        <v>0</v>
      </c>
      <c r="L53" s="466">
        <v>0</v>
      </c>
      <c r="M53" s="295">
        <f t="shared" si="2"/>
        <v>1.31773045</v>
      </c>
      <c r="N53" s="295">
        <v>0.77519379844961234</v>
      </c>
      <c r="O53" s="903">
        <f t="shared" si="3"/>
        <v>1.6998722805000002</v>
      </c>
      <c r="P53" s="728"/>
      <c r="R53" s="652">
        <v>2</v>
      </c>
      <c r="S53" s="653">
        <v>2</v>
      </c>
      <c r="T53" s="653">
        <v>2</v>
      </c>
      <c r="U53" s="653">
        <v>2</v>
      </c>
      <c r="V53" s="653">
        <v>2</v>
      </c>
      <c r="W53" s="653">
        <v>2</v>
      </c>
      <c r="X53" s="653">
        <v>2</v>
      </c>
      <c r="Y53" s="653">
        <v>2</v>
      </c>
      <c r="Z53" s="653">
        <v>2</v>
      </c>
      <c r="AA53" s="653">
        <v>2</v>
      </c>
      <c r="AB53" s="653">
        <v>2</v>
      </c>
      <c r="AC53" s="653">
        <v>2</v>
      </c>
      <c r="AD53" s="653"/>
      <c r="AE53" s="653"/>
      <c r="AF53" s="653"/>
      <c r="AG53" s="653"/>
      <c r="AH53" s="653"/>
      <c r="AI53" s="653"/>
      <c r="AJ53" s="653"/>
      <c r="AK53" s="653"/>
      <c r="AL53" s="653"/>
      <c r="AM53" s="653"/>
      <c r="AN53" s="653"/>
      <c r="AO53" s="653"/>
      <c r="AP53" s="654"/>
    </row>
    <row r="54" spans="2:42" ht="15" customHeight="1">
      <c r="B54" s="304">
        <v>6.5</v>
      </c>
      <c r="C54" s="416">
        <v>6</v>
      </c>
      <c r="D54" s="734" t="s">
        <v>351</v>
      </c>
      <c r="E54" s="734"/>
      <c r="F54" s="734"/>
      <c r="G54" s="691"/>
      <c r="H54" s="311" t="s">
        <v>238</v>
      </c>
      <c r="I54" s="301" t="s">
        <v>49</v>
      </c>
      <c r="J54" s="466">
        <v>0.13810000000000003</v>
      </c>
      <c r="K54" s="466">
        <v>2.0715000000000004E-3</v>
      </c>
      <c r="L54" s="466">
        <v>0</v>
      </c>
      <c r="M54" s="295">
        <f t="shared" si="2"/>
        <v>0.14017150000000003</v>
      </c>
      <c r="N54" s="295">
        <v>0.77519379844961234</v>
      </c>
      <c r="O54" s="903">
        <f t="shared" si="3"/>
        <v>0.18082123500000005</v>
      </c>
      <c r="P54" s="728"/>
      <c r="R54" s="652">
        <v>2</v>
      </c>
      <c r="S54" s="653">
        <v>2</v>
      </c>
      <c r="T54" s="653">
        <v>2</v>
      </c>
      <c r="U54" s="653">
        <v>2</v>
      </c>
      <c r="V54" s="653">
        <v>2</v>
      </c>
      <c r="W54" s="653">
        <v>2</v>
      </c>
      <c r="X54" s="653">
        <v>2</v>
      </c>
      <c r="Y54" s="653">
        <v>2</v>
      </c>
      <c r="Z54" s="653">
        <v>2</v>
      </c>
      <c r="AA54" s="653">
        <v>2</v>
      </c>
      <c r="AB54" s="653">
        <v>2</v>
      </c>
      <c r="AC54" s="653">
        <v>2</v>
      </c>
      <c r="AD54" s="653"/>
      <c r="AE54" s="653"/>
      <c r="AF54" s="653"/>
      <c r="AG54" s="653"/>
      <c r="AH54" s="653"/>
      <c r="AI54" s="653"/>
      <c r="AJ54" s="653"/>
      <c r="AK54" s="653"/>
      <c r="AL54" s="653"/>
      <c r="AM54" s="653"/>
      <c r="AN54" s="653"/>
      <c r="AO54" s="653"/>
      <c r="AP54" s="654"/>
    </row>
    <row r="55" spans="2:42" ht="15" customHeight="1">
      <c r="B55" s="304">
        <v>6.1</v>
      </c>
      <c r="C55" s="416">
        <v>31</v>
      </c>
      <c r="D55" s="734" t="s">
        <v>351</v>
      </c>
      <c r="E55" s="734"/>
      <c r="F55" s="734" t="s">
        <v>363</v>
      </c>
      <c r="G55" s="691"/>
      <c r="H55" s="311" t="s">
        <v>239</v>
      </c>
      <c r="I55" s="301" t="s">
        <v>49</v>
      </c>
      <c r="J55" s="466">
        <v>0.26959800000000006</v>
      </c>
      <c r="K55" s="466">
        <v>4.0439700000000009E-3</v>
      </c>
      <c r="L55" s="466">
        <v>0</v>
      </c>
      <c r="M55" s="295">
        <f t="shared" si="2"/>
        <v>0.27364197000000007</v>
      </c>
      <c r="N55" s="295">
        <v>0.77519379844961234</v>
      </c>
      <c r="O55" s="903">
        <f t="shared" si="3"/>
        <v>0.35299814130000012</v>
      </c>
      <c r="P55" s="728"/>
      <c r="R55" s="652">
        <v>2</v>
      </c>
      <c r="S55" s="653">
        <v>2</v>
      </c>
      <c r="T55" s="653">
        <v>2</v>
      </c>
      <c r="U55" s="653">
        <v>2</v>
      </c>
      <c r="V55" s="653">
        <v>2</v>
      </c>
      <c r="W55" s="653">
        <v>2</v>
      </c>
      <c r="X55" s="653">
        <v>2</v>
      </c>
      <c r="Y55" s="653">
        <v>2</v>
      </c>
      <c r="Z55" s="653">
        <v>2</v>
      </c>
      <c r="AA55" s="653">
        <v>2</v>
      </c>
      <c r="AB55" s="653">
        <v>2</v>
      </c>
      <c r="AC55" s="653">
        <v>2</v>
      </c>
      <c r="AD55" s="653"/>
      <c r="AE55" s="653"/>
      <c r="AF55" s="653"/>
      <c r="AG55" s="653"/>
      <c r="AH55" s="653"/>
      <c r="AI55" s="653"/>
      <c r="AJ55" s="653"/>
      <c r="AK55" s="653"/>
      <c r="AL55" s="653"/>
      <c r="AM55" s="653"/>
      <c r="AN55" s="653"/>
      <c r="AO55" s="653"/>
      <c r="AP55" s="654"/>
    </row>
    <row r="56" spans="2:42" ht="15" customHeight="1">
      <c r="B56" s="304">
        <v>6.6</v>
      </c>
      <c r="C56" s="416">
        <v>11</v>
      </c>
      <c r="D56" s="734" t="s">
        <v>351</v>
      </c>
      <c r="E56" s="734"/>
      <c r="F56" s="734"/>
      <c r="G56" s="691"/>
      <c r="H56" s="311" t="s">
        <v>240</v>
      </c>
      <c r="I56" s="301" t="s">
        <v>49</v>
      </c>
      <c r="J56" s="466">
        <v>0.20280000000000001</v>
      </c>
      <c r="K56" s="466">
        <v>3.042E-3</v>
      </c>
      <c r="L56" s="466">
        <v>0</v>
      </c>
      <c r="M56" s="295">
        <f t="shared" si="2"/>
        <v>0.205842</v>
      </c>
      <c r="N56" s="295">
        <v>0.77519379844961234</v>
      </c>
      <c r="O56" s="903">
        <f t="shared" si="3"/>
        <v>0.26553618000000001</v>
      </c>
      <c r="P56" s="728"/>
      <c r="R56" s="652">
        <v>1</v>
      </c>
      <c r="S56" s="653">
        <v>1</v>
      </c>
      <c r="T56" s="653">
        <v>1</v>
      </c>
      <c r="U56" s="653">
        <v>1</v>
      </c>
      <c r="V56" s="653">
        <v>1</v>
      </c>
      <c r="W56" s="653">
        <v>1</v>
      </c>
      <c r="X56" s="653">
        <v>1</v>
      </c>
      <c r="Y56" s="653">
        <v>1</v>
      </c>
      <c r="Z56" s="653">
        <v>1</v>
      </c>
      <c r="AA56" s="653">
        <v>1</v>
      </c>
      <c r="AB56" s="653">
        <v>1</v>
      </c>
      <c r="AC56" s="653">
        <v>1</v>
      </c>
      <c r="AD56" s="653"/>
      <c r="AE56" s="653"/>
      <c r="AF56" s="653"/>
      <c r="AG56" s="653"/>
      <c r="AH56" s="653"/>
      <c r="AI56" s="653"/>
      <c r="AJ56" s="653"/>
      <c r="AK56" s="653"/>
      <c r="AL56" s="653"/>
      <c r="AM56" s="653"/>
      <c r="AN56" s="653"/>
      <c r="AO56" s="653"/>
      <c r="AP56" s="654"/>
    </row>
    <row r="57" spans="2:42" ht="15" customHeight="1">
      <c r="B57" s="304">
        <v>6.4</v>
      </c>
      <c r="C57" s="416">
        <v>139</v>
      </c>
      <c r="D57" s="734" t="s">
        <v>352</v>
      </c>
      <c r="E57" s="734"/>
      <c r="F57" s="734"/>
      <c r="G57" s="691"/>
      <c r="H57" s="311" t="s">
        <v>241</v>
      </c>
      <c r="I57" s="301" t="s">
        <v>49</v>
      </c>
      <c r="J57" s="466">
        <v>2.8313999999999999E-2</v>
      </c>
      <c r="K57" s="466">
        <v>4.2470999999999996E-4</v>
      </c>
      <c r="L57" s="466">
        <v>0</v>
      </c>
      <c r="M57" s="295">
        <f t="shared" si="2"/>
        <v>2.8738709999999997E-2</v>
      </c>
      <c r="N57" s="295">
        <v>0.77519379844961234</v>
      </c>
      <c r="O57" s="903">
        <f t="shared" si="3"/>
        <v>3.7072935899999999E-2</v>
      </c>
      <c r="P57" s="728"/>
      <c r="R57" s="652">
        <v>28</v>
      </c>
      <c r="S57" s="653">
        <v>28</v>
      </c>
      <c r="T57" s="653">
        <v>28</v>
      </c>
      <c r="U57" s="653">
        <v>28</v>
      </c>
      <c r="V57" s="653">
        <v>28</v>
      </c>
      <c r="W57" s="653">
        <v>28</v>
      </c>
      <c r="X57" s="653">
        <v>28</v>
      </c>
      <c r="Y57" s="653">
        <v>28</v>
      </c>
      <c r="Z57" s="653">
        <v>28</v>
      </c>
      <c r="AA57" s="653">
        <v>28</v>
      </c>
      <c r="AB57" s="653">
        <v>28</v>
      </c>
      <c r="AC57" s="653">
        <v>28</v>
      </c>
      <c r="AD57" s="653"/>
      <c r="AE57" s="653"/>
      <c r="AF57" s="653"/>
      <c r="AG57" s="653"/>
      <c r="AH57" s="653"/>
      <c r="AI57" s="653"/>
      <c r="AJ57" s="653"/>
      <c r="AK57" s="653"/>
      <c r="AL57" s="653"/>
      <c r="AM57" s="653"/>
      <c r="AN57" s="653"/>
      <c r="AO57" s="653"/>
      <c r="AP57" s="654"/>
    </row>
    <row r="58" spans="2:42" ht="15" customHeight="1">
      <c r="B58" s="304">
        <v>6.9</v>
      </c>
      <c r="C58" s="416">
        <v>69</v>
      </c>
      <c r="D58" s="734" t="s">
        <v>352</v>
      </c>
      <c r="E58" s="734"/>
      <c r="F58" s="734"/>
      <c r="G58" s="691"/>
      <c r="H58" s="311" t="s">
        <v>242</v>
      </c>
      <c r="I58" s="301" t="s">
        <v>49</v>
      </c>
      <c r="J58" s="466">
        <v>6.0599999999999994E-3</v>
      </c>
      <c r="K58" s="466">
        <v>9.0899999999999987E-5</v>
      </c>
      <c r="L58" s="466">
        <v>0</v>
      </c>
      <c r="M58" s="295">
        <f t="shared" si="2"/>
        <v>6.1508999999999991E-3</v>
      </c>
      <c r="N58" s="295">
        <v>0.77519379844961234</v>
      </c>
      <c r="O58" s="903">
        <f t="shared" si="3"/>
        <v>7.9346609999999991E-3</v>
      </c>
      <c r="P58" s="728"/>
      <c r="R58" s="652">
        <v>71</v>
      </c>
      <c r="S58" s="653">
        <v>71</v>
      </c>
      <c r="T58" s="653">
        <v>71</v>
      </c>
      <c r="U58" s="653">
        <v>71</v>
      </c>
      <c r="V58" s="653">
        <v>71</v>
      </c>
      <c r="W58" s="653">
        <v>71</v>
      </c>
      <c r="X58" s="653">
        <v>71</v>
      </c>
      <c r="Y58" s="653">
        <v>71</v>
      </c>
      <c r="Z58" s="653">
        <v>71</v>
      </c>
      <c r="AA58" s="653">
        <v>71</v>
      </c>
      <c r="AB58" s="653">
        <v>71</v>
      </c>
      <c r="AC58" s="653">
        <v>71</v>
      </c>
      <c r="AD58" s="653"/>
      <c r="AE58" s="653"/>
      <c r="AF58" s="653"/>
      <c r="AG58" s="653"/>
      <c r="AH58" s="653"/>
      <c r="AI58" s="653"/>
      <c r="AJ58" s="653"/>
      <c r="AK58" s="653"/>
      <c r="AL58" s="653"/>
      <c r="AM58" s="653"/>
      <c r="AN58" s="653"/>
      <c r="AO58" s="653"/>
      <c r="AP58" s="654"/>
    </row>
    <row r="59" spans="2:42" ht="15" customHeight="1">
      <c r="B59" s="304"/>
      <c r="C59" s="416"/>
      <c r="D59" s="734"/>
      <c r="E59" s="734"/>
      <c r="F59" s="734"/>
      <c r="G59" s="691"/>
      <c r="H59" s="311" t="s">
        <v>243</v>
      </c>
      <c r="I59" s="301" t="s">
        <v>49</v>
      </c>
      <c r="J59" s="466">
        <v>0.1708992</v>
      </c>
      <c r="K59" s="466">
        <v>2.5634880000000001E-3</v>
      </c>
      <c r="L59" s="466">
        <v>0</v>
      </c>
      <c r="M59" s="295">
        <f t="shared" si="2"/>
        <v>0.173462688</v>
      </c>
      <c r="N59" s="295">
        <v>0.77519379844961234</v>
      </c>
      <c r="O59" s="903">
        <f t="shared" si="3"/>
        <v>0.22376686752000002</v>
      </c>
      <c r="P59" s="728"/>
      <c r="R59" s="652">
        <v>1</v>
      </c>
      <c r="S59" s="653">
        <v>1</v>
      </c>
      <c r="T59" s="653">
        <v>1</v>
      </c>
      <c r="U59" s="653">
        <v>1</v>
      </c>
      <c r="V59" s="653">
        <v>1</v>
      </c>
      <c r="W59" s="653">
        <v>1</v>
      </c>
      <c r="X59" s="653">
        <v>1</v>
      </c>
      <c r="Y59" s="653">
        <v>1</v>
      </c>
      <c r="Z59" s="653">
        <v>1</v>
      </c>
      <c r="AA59" s="653">
        <v>1</v>
      </c>
      <c r="AB59" s="653">
        <v>1</v>
      </c>
      <c r="AC59" s="653">
        <v>1</v>
      </c>
      <c r="AD59" s="653"/>
      <c r="AE59" s="653"/>
      <c r="AF59" s="653"/>
      <c r="AG59" s="653"/>
      <c r="AH59" s="653"/>
      <c r="AI59" s="653"/>
      <c r="AJ59" s="653"/>
      <c r="AK59" s="653"/>
      <c r="AL59" s="653"/>
      <c r="AM59" s="653"/>
      <c r="AN59" s="653"/>
      <c r="AO59" s="653"/>
      <c r="AP59" s="654"/>
    </row>
    <row r="60" spans="2:42" ht="15" customHeight="1">
      <c r="B60" s="304">
        <v>6.11</v>
      </c>
      <c r="C60" s="416">
        <v>3695</v>
      </c>
      <c r="D60" s="734" t="s">
        <v>352</v>
      </c>
      <c r="E60" s="734" t="s">
        <v>362</v>
      </c>
      <c r="F60" s="734" t="s">
        <v>363</v>
      </c>
      <c r="G60" s="691"/>
      <c r="H60" s="311" t="s">
        <v>244</v>
      </c>
      <c r="I60" s="301" t="s">
        <v>49</v>
      </c>
      <c r="J60" s="466">
        <f>14.7899773128783</f>
        <v>14.7899773128783</v>
      </c>
      <c r="K60" s="466">
        <v>0</v>
      </c>
      <c r="L60" s="466">
        <v>0</v>
      </c>
      <c r="M60" s="295">
        <f t="shared" si="2"/>
        <v>14.7899773128783</v>
      </c>
      <c r="N60" s="295">
        <v>0.77519379844961234</v>
      </c>
      <c r="O60" s="903">
        <f t="shared" si="3"/>
        <v>19.079070733613008</v>
      </c>
      <c r="P60" s="728"/>
      <c r="R60" s="652">
        <v>1</v>
      </c>
      <c r="S60" s="653"/>
      <c r="T60" s="653">
        <v>1</v>
      </c>
      <c r="U60" s="653"/>
      <c r="V60" s="653"/>
      <c r="W60" s="653"/>
      <c r="X60" s="653"/>
      <c r="Y60" s="653"/>
      <c r="Z60" s="653">
        <v>1</v>
      </c>
      <c r="AA60" s="653"/>
      <c r="AB60" s="653"/>
      <c r="AC60" s="653"/>
      <c r="AD60" s="653"/>
      <c r="AE60" s="653"/>
      <c r="AF60" s="653"/>
      <c r="AG60" s="653"/>
      <c r="AH60" s="653"/>
      <c r="AI60" s="653"/>
      <c r="AJ60" s="653"/>
      <c r="AK60" s="653"/>
      <c r="AL60" s="653"/>
      <c r="AM60" s="653"/>
      <c r="AN60" s="653"/>
      <c r="AO60" s="653"/>
      <c r="AP60" s="654"/>
    </row>
    <row r="61" spans="2:42" ht="15" customHeight="1">
      <c r="B61" s="304"/>
      <c r="C61" s="416"/>
      <c r="D61" s="734"/>
      <c r="E61" s="734"/>
      <c r="F61" s="734"/>
      <c r="G61" s="691"/>
      <c r="H61" s="311" t="s">
        <v>245</v>
      </c>
      <c r="I61" s="301" t="s">
        <v>49</v>
      </c>
      <c r="J61" s="466">
        <v>16.520672182129399</v>
      </c>
      <c r="K61" s="466">
        <v>0</v>
      </c>
      <c r="L61" s="466">
        <v>0</v>
      </c>
      <c r="M61" s="295">
        <f t="shared" si="2"/>
        <v>16.520672182129399</v>
      </c>
      <c r="N61" s="295">
        <v>0.77519379844961234</v>
      </c>
      <c r="O61" s="903">
        <f t="shared" si="3"/>
        <v>21.311667114946925</v>
      </c>
      <c r="P61" s="728"/>
      <c r="R61" s="652"/>
      <c r="S61" s="653">
        <v>1</v>
      </c>
      <c r="T61" s="653"/>
      <c r="U61" s="653">
        <v>1</v>
      </c>
      <c r="V61" s="653"/>
      <c r="W61" s="653"/>
      <c r="X61" s="653"/>
      <c r="Y61" s="653"/>
      <c r="Z61" s="653"/>
      <c r="AA61" s="653">
        <v>1</v>
      </c>
      <c r="AB61" s="653"/>
      <c r="AC61" s="653"/>
      <c r="AD61" s="653"/>
      <c r="AE61" s="653"/>
      <c r="AF61" s="653"/>
      <c r="AG61" s="653"/>
      <c r="AH61" s="653"/>
      <c r="AI61" s="653"/>
      <c r="AJ61" s="653"/>
      <c r="AK61" s="653"/>
      <c r="AL61" s="653"/>
      <c r="AM61" s="653"/>
      <c r="AN61" s="653"/>
      <c r="AO61" s="653"/>
      <c r="AP61" s="654"/>
    </row>
    <row r="62" spans="2:42" ht="15" customHeight="1">
      <c r="B62" s="304"/>
      <c r="C62" s="416"/>
      <c r="D62" s="734"/>
      <c r="E62" s="734"/>
      <c r="F62" s="734"/>
      <c r="G62" s="691"/>
      <c r="H62" s="311" t="s">
        <v>246</v>
      </c>
      <c r="I62" s="301" t="s">
        <v>49</v>
      </c>
      <c r="J62" s="466">
        <f>15.1287583214889</f>
        <v>15.128758321488901</v>
      </c>
      <c r="K62" s="466">
        <v>0</v>
      </c>
      <c r="L62" s="466">
        <v>0</v>
      </c>
      <c r="M62" s="295">
        <f t="shared" si="2"/>
        <v>15.128758321488901</v>
      </c>
      <c r="N62" s="295">
        <v>0.77519379844961234</v>
      </c>
      <c r="O62" s="903">
        <f t="shared" si="3"/>
        <v>19.516098234720683</v>
      </c>
      <c r="P62" s="728"/>
      <c r="R62" s="652"/>
      <c r="S62" s="653"/>
      <c r="T62" s="653"/>
      <c r="U62" s="653"/>
      <c r="V62" s="653">
        <v>1</v>
      </c>
      <c r="W62" s="653"/>
      <c r="X62" s="653">
        <v>1</v>
      </c>
      <c r="Y62" s="653"/>
      <c r="Z62" s="653"/>
      <c r="AA62" s="653"/>
      <c r="AB62" s="653"/>
      <c r="AC62" s="653"/>
      <c r="AD62" s="653"/>
      <c r="AE62" s="653"/>
      <c r="AF62" s="653"/>
      <c r="AG62" s="653"/>
      <c r="AH62" s="653"/>
      <c r="AI62" s="653"/>
      <c r="AJ62" s="653"/>
      <c r="AK62" s="653"/>
      <c r="AL62" s="653"/>
      <c r="AM62" s="653"/>
      <c r="AN62" s="653"/>
      <c r="AO62" s="653"/>
      <c r="AP62" s="654"/>
    </row>
    <row r="63" spans="2:42" ht="15" customHeight="1">
      <c r="B63" s="304"/>
      <c r="C63" s="416"/>
      <c r="D63" s="734"/>
      <c r="E63" s="734"/>
      <c r="F63" s="734"/>
      <c r="G63" s="691"/>
      <c r="H63" s="311" t="s">
        <v>247</v>
      </c>
      <c r="I63" s="301" t="s">
        <v>49</v>
      </c>
      <c r="J63" s="466">
        <f>17.7514953162942</f>
        <v>17.7514953162942</v>
      </c>
      <c r="K63" s="466">
        <v>0</v>
      </c>
      <c r="L63" s="466">
        <v>0</v>
      </c>
      <c r="M63" s="295">
        <f t="shared" si="2"/>
        <v>17.7514953162942</v>
      </c>
      <c r="N63" s="295">
        <v>0.77519379844961234</v>
      </c>
      <c r="O63" s="903">
        <f t="shared" si="3"/>
        <v>22.89942895801952</v>
      </c>
      <c r="P63" s="728"/>
      <c r="R63" s="652"/>
      <c r="S63" s="653"/>
      <c r="T63" s="653"/>
      <c r="U63" s="653"/>
      <c r="V63" s="653"/>
      <c r="W63" s="653">
        <v>1</v>
      </c>
      <c r="X63" s="653"/>
      <c r="Y63" s="653">
        <v>1</v>
      </c>
      <c r="Z63" s="653"/>
      <c r="AA63" s="653"/>
      <c r="AB63" s="653"/>
      <c r="AC63" s="653"/>
      <c r="AD63" s="653"/>
      <c r="AE63" s="653"/>
      <c r="AF63" s="653"/>
      <c r="AG63" s="653"/>
      <c r="AH63" s="653"/>
      <c r="AI63" s="653"/>
      <c r="AJ63" s="653"/>
      <c r="AK63" s="653"/>
      <c r="AL63" s="653"/>
      <c r="AM63" s="653"/>
      <c r="AN63" s="653"/>
      <c r="AO63" s="653"/>
      <c r="AP63" s="654"/>
    </row>
    <row r="64" spans="2:42" ht="15" customHeight="1">
      <c r="B64" s="304"/>
      <c r="C64" s="416"/>
      <c r="D64" s="734"/>
      <c r="E64" s="734"/>
      <c r="F64" s="734"/>
      <c r="G64" s="691"/>
      <c r="H64" s="311" t="s">
        <v>248</v>
      </c>
      <c r="I64" s="301" t="s">
        <v>49</v>
      </c>
      <c r="J64" s="466">
        <f>19.6018437312251</f>
        <v>19.601843731225099</v>
      </c>
      <c r="K64" s="466">
        <v>0</v>
      </c>
      <c r="L64" s="466">
        <v>0</v>
      </c>
      <c r="M64" s="295">
        <f t="shared" si="2"/>
        <v>19.601843731225099</v>
      </c>
      <c r="N64" s="295">
        <v>0.77519379844961234</v>
      </c>
      <c r="O64" s="903">
        <f t="shared" si="3"/>
        <v>25.286378413280378</v>
      </c>
      <c r="P64" s="728"/>
      <c r="R64" s="652"/>
      <c r="S64" s="653"/>
      <c r="T64" s="653"/>
      <c r="U64" s="653"/>
      <c r="V64" s="653"/>
      <c r="W64" s="653"/>
      <c r="X64" s="653"/>
      <c r="Y64" s="653"/>
      <c r="Z64" s="653"/>
      <c r="AA64" s="653"/>
      <c r="AB64" s="653">
        <v>1</v>
      </c>
      <c r="AC64" s="653"/>
      <c r="AD64" s="653"/>
      <c r="AE64" s="653"/>
      <c r="AF64" s="653"/>
      <c r="AG64" s="653"/>
      <c r="AH64" s="653"/>
      <c r="AI64" s="653"/>
      <c r="AJ64" s="653"/>
      <c r="AK64" s="653"/>
      <c r="AL64" s="653"/>
      <c r="AM64" s="653"/>
      <c r="AN64" s="653"/>
      <c r="AO64" s="653"/>
      <c r="AP64" s="654"/>
    </row>
    <row r="65" spans="2:42" ht="15" customHeight="1">
      <c r="B65" s="304"/>
      <c r="C65" s="416"/>
      <c r="D65" s="734"/>
      <c r="E65" s="734"/>
      <c r="F65" s="734"/>
      <c r="G65" s="691"/>
      <c r="H65" s="311" t="s">
        <v>249</v>
      </c>
      <c r="I65" s="301" t="s">
        <v>49</v>
      </c>
      <c r="J65" s="466">
        <f>39.1830033309888</f>
        <v>39.183003330988797</v>
      </c>
      <c r="K65" s="466">
        <v>0</v>
      </c>
      <c r="L65" s="466">
        <v>0</v>
      </c>
      <c r="M65" s="295">
        <f t="shared" si="2"/>
        <v>39.183003330988797</v>
      </c>
      <c r="N65" s="295">
        <v>0.77519379844961234</v>
      </c>
      <c r="O65" s="903">
        <f t="shared" si="3"/>
        <v>50.546074296975554</v>
      </c>
      <c r="P65" s="728"/>
      <c r="R65" s="652"/>
      <c r="S65" s="653"/>
      <c r="T65" s="653"/>
      <c r="U65" s="653"/>
      <c r="V65" s="653"/>
      <c r="W65" s="653"/>
      <c r="X65" s="653"/>
      <c r="Y65" s="653"/>
      <c r="Z65" s="653"/>
      <c r="AA65" s="653"/>
      <c r="AB65" s="653"/>
      <c r="AC65" s="653">
        <v>1</v>
      </c>
      <c r="AD65" s="653"/>
      <c r="AE65" s="653"/>
      <c r="AF65" s="653"/>
      <c r="AG65" s="653"/>
      <c r="AH65" s="653"/>
      <c r="AI65" s="653"/>
      <c r="AJ65" s="653"/>
      <c r="AK65" s="653"/>
      <c r="AL65" s="653"/>
      <c r="AM65" s="653"/>
      <c r="AN65" s="653"/>
      <c r="AO65" s="653"/>
      <c r="AP65" s="654"/>
    </row>
    <row r="66" spans="2:42" ht="15" customHeight="1">
      <c r="B66" s="304">
        <v>6.8</v>
      </c>
      <c r="C66" s="416">
        <v>440</v>
      </c>
      <c r="D66" s="734" t="s">
        <v>352</v>
      </c>
      <c r="E66" s="734" t="s">
        <v>364</v>
      </c>
      <c r="F66" s="734" t="s">
        <v>354</v>
      </c>
      <c r="G66" s="691"/>
      <c r="H66" s="311" t="s">
        <v>250</v>
      </c>
      <c r="I66" s="301" t="s">
        <v>49</v>
      </c>
      <c r="J66" s="466">
        <v>1.9086690000000002</v>
      </c>
      <c r="K66" s="466">
        <v>2.8630035000000002E-2</v>
      </c>
      <c r="L66" s="466">
        <v>0</v>
      </c>
      <c r="M66" s="295">
        <f t="shared" si="2"/>
        <v>1.9372990350000001</v>
      </c>
      <c r="N66" s="295">
        <v>0.77519379844961234</v>
      </c>
      <c r="O66" s="903">
        <f t="shared" si="3"/>
        <v>2.4991157551500005</v>
      </c>
      <c r="P66" s="729"/>
      <c r="R66" s="652">
        <v>1</v>
      </c>
      <c r="S66" s="653">
        <v>1</v>
      </c>
      <c r="T66" s="653">
        <v>1</v>
      </c>
      <c r="U66" s="653">
        <v>1</v>
      </c>
      <c r="V66" s="653">
        <v>1</v>
      </c>
      <c r="W66" s="653">
        <v>1</v>
      </c>
      <c r="X66" s="653">
        <v>1</v>
      </c>
      <c r="Y66" s="653">
        <v>1</v>
      </c>
      <c r="Z66" s="653">
        <v>1</v>
      </c>
      <c r="AA66" s="653">
        <v>1</v>
      </c>
      <c r="AB66" s="653">
        <v>1</v>
      </c>
      <c r="AC66" s="653">
        <v>1</v>
      </c>
      <c r="AD66" s="653"/>
      <c r="AE66" s="653"/>
      <c r="AF66" s="653"/>
      <c r="AG66" s="653"/>
      <c r="AH66" s="653"/>
      <c r="AI66" s="653"/>
      <c r="AJ66" s="653"/>
      <c r="AK66" s="653"/>
      <c r="AL66" s="653"/>
      <c r="AM66" s="653"/>
      <c r="AN66" s="653"/>
      <c r="AO66" s="653"/>
      <c r="AP66" s="654"/>
    </row>
    <row r="67" spans="2:42" ht="15" customHeight="1">
      <c r="B67" s="304" t="s">
        <v>365</v>
      </c>
      <c r="C67" s="416">
        <v>18</v>
      </c>
      <c r="D67" s="734" t="s">
        <v>351</v>
      </c>
      <c r="E67" s="734"/>
      <c r="F67" s="734" t="s">
        <v>354</v>
      </c>
      <c r="G67" s="691"/>
      <c r="H67" s="311" t="s">
        <v>301</v>
      </c>
      <c r="I67" s="301" t="s">
        <v>49</v>
      </c>
      <c r="J67" s="466">
        <v>2.5900000000000003</v>
      </c>
      <c r="K67" s="466">
        <v>0.11655000000000001</v>
      </c>
      <c r="L67" s="466">
        <v>0</v>
      </c>
      <c r="M67" s="295">
        <f t="shared" si="2"/>
        <v>2.7065500000000005</v>
      </c>
      <c r="N67" s="295">
        <v>0.77519379844961234</v>
      </c>
      <c r="O67" s="903">
        <f t="shared" si="3"/>
        <v>3.4914495000000008</v>
      </c>
      <c r="P67" s="728"/>
      <c r="R67" s="652">
        <v>1</v>
      </c>
      <c r="S67" s="653">
        <v>1</v>
      </c>
      <c r="T67" s="653"/>
      <c r="U67" s="653"/>
      <c r="V67" s="653"/>
      <c r="W67" s="653"/>
      <c r="X67" s="653"/>
      <c r="Y67" s="653"/>
      <c r="Z67" s="653"/>
      <c r="AA67" s="653"/>
      <c r="AB67" s="653"/>
      <c r="AC67" s="653"/>
      <c r="AD67" s="653"/>
      <c r="AE67" s="653"/>
      <c r="AF67" s="653"/>
      <c r="AG67" s="653"/>
      <c r="AH67" s="653"/>
      <c r="AI67" s="653"/>
      <c r="AJ67" s="653"/>
      <c r="AK67" s="653"/>
      <c r="AL67" s="653"/>
      <c r="AM67" s="653"/>
      <c r="AN67" s="653"/>
      <c r="AO67" s="653"/>
      <c r="AP67" s="654"/>
    </row>
    <row r="68" spans="2:42" ht="15" customHeight="1">
      <c r="B68" s="304"/>
      <c r="C68" s="416">
        <v>18</v>
      </c>
      <c r="D68" s="734"/>
      <c r="E68" s="734"/>
      <c r="F68" s="734" t="s">
        <v>354</v>
      </c>
      <c r="G68" s="691"/>
      <c r="H68" s="311" t="s">
        <v>302</v>
      </c>
      <c r="I68" s="301" t="s">
        <v>49</v>
      </c>
      <c r="J68" s="466">
        <v>2.5956000000000001</v>
      </c>
      <c r="K68" s="466">
        <v>0.116802</v>
      </c>
      <c r="L68" s="466">
        <v>0</v>
      </c>
      <c r="M68" s="295">
        <f t="shared" si="2"/>
        <v>2.712402</v>
      </c>
      <c r="N68" s="295">
        <v>0.77519379844961234</v>
      </c>
      <c r="O68" s="903">
        <f t="shared" si="3"/>
        <v>3.4989985800000003</v>
      </c>
      <c r="P68" s="728"/>
      <c r="R68" s="652"/>
      <c r="S68" s="653"/>
      <c r="T68" s="653">
        <v>1</v>
      </c>
      <c r="U68" s="653">
        <v>1</v>
      </c>
      <c r="V68" s="653">
        <v>1</v>
      </c>
      <c r="W68" s="653">
        <v>1</v>
      </c>
      <c r="X68" s="653">
        <v>1</v>
      </c>
      <c r="Y68" s="653">
        <v>1</v>
      </c>
      <c r="Z68" s="653">
        <v>1</v>
      </c>
      <c r="AA68" s="653">
        <v>1</v>
      </c>
      <c r="AB68" s="653">
        <v>1</v>
      </c>
      <c r="AC68" s="653">
        <v>1</v>
      </c>
      <c r="AD68" s="653"/>
      <c r="AE68" s="653"/>
      <c r="AF68" s="653"/>
      <c r="AG68" s="653"/>
      <c r="AH68" s="653"/>
      <c r="AI68" s="653"/>
      <c r="AJ68" s="653"/>
      <c r="AK68" s="653"/>
      <c r="AL68" s="653"/>
      <c r="AM68" s="653"/>
      <c r="AN68" s="653"/>
      <c r="AO68" s="653"/>
      <c r="AP68" s="654"/>
    </row>
    <row r="69" spans="2:42" ht="15" customHeight="1">
      <c r="B69" s="304">
        <v>3.5</v>
      </c>
      <c r="C69" s="416">
        <v>600</v>
      </c>
      <c r="D69" s="734" t="s">
        <v>348</v>
      </c>
      <c r="E69" s="734"/>
      <c r="F69" s="734" t="s">
        <v>366</v>
      </c>
      <c r="G69" s="691"/>
      <c r="H69" s="311" t="s">
        <v>303</v>
      </c>
      <c r="I69" s="301" t="s">
        <v>306</v>
      </c>
      <c r="J69" s="466">
        <f>51.68+1.6*1.29</f>
        <v>53.744</v>
      </c>
      <c r="K69" s="466">
        <v>0.21</v>
      </c>
      <c r="L69" s="466">
        <v>0</v>
      </c>
      <c r="M69" s="295">
        <f t="shared" si="2"/>
        <v>53.954000000000001</v>
      </c>
      <c r="N69" s="295">
        <v>1</v>
      </c>
      <c r="O69" s="903">
        <f t="shared" si="3"/>
        <v>53.954000000000001</v>
      </c>
      <c r="P69" s="743"/>
      <c r="R69" s="652">
        <v>1</v>
      </c>
      <c r="S69" s="653">
        <v>1</v>
      </c>
      <c r="T69" s="653"/>
      <c r="U69" s="653"/>
      <c r="V69" s="653"/>
      <c r="W69" s="653"/>
      <c r="X69" s="653"/>
      <c r="Y69" s="653"/>
      <c r="Z69" s="653"/>
      <c r="AA69" s="653"/>
      <c r="AB69" s="653"/>
      <c r="AC69" s="653"/>
      <c r="AD69" s="653"/>
      <c r="AE69" s="653"/>
      <c r="AF69" s="653"/>
      <c r="AG69" s="653"/>
      <c r="AH69" s="653"/>
      <c r="AI69" s="653"/>
      <c r="AJ69" s="653"/>
      <c r="AK69" s="653"/>
      <c r="AL69" s="653"/>
      <c r="AM69" s="653"/>
      <c r="AN69" s="653"/>
      <c r="AO69" s="653"/>
      <c r="AP69" s="654"/>
    </row>
    <row r="70" spans="2:42" ht="15" customHeight="1">
      <c r="B70" s="304"/>
      <c r="C70" s="416"/>
      <c r="D70" s="734"/>
      <c r="E70" s="734"/>
      <c r="F70" s="734"/>
      <c r="G70" s="691"/>
      <c r="H70" s="311" t="s">
        <v>49</v>
      </c>
      <c r="I70" s="301" t="s">
        <v>49</v>
      </c>
      <c r="J70" s="466"/>
      <c r="K70" s="466">
        <v>0</v>
      </c>
      <c r="L70" s="466">
        <v>0</v>
      </c>
      <c r="M70" s="295">
        <f t="shared" si="2"/>
        <v>0</v>
      </c>
      <c r="N70" s="295">
        <v>0.77519379844961234</v>
      </c>
      <c r="O70" s="903">
        <f t="shared" si="3"/>
        <v>0</v>
      </c>
      <c r="P70" s="728"/>
      <c r="R70" s="652"/>
      <c r="S70" s="653"/>
      <c r="T70" s="653"/>
      <c r="U70" s="653"/>
      <c r="V70" s="653"/>
      <c r="W70" s="653"/>
      <c r="X70" s="653"/>
      <c r="Y70" s="653"/>
      <c r="Z70" s="653"/>
      <c r="AA70" s="653"/>
      <c r="AB70" s="653"/>
      <c r="AC70" s="653"/>
      <c r="AD70" s="653"/>
      <c r="AE70" s="653"/>
      <c r="AF70" s="653"/>
      <c r="AG70" s="653"/>
      <c r="AH70" s="653"/>
      <c r="AI70" s="653"/>
      <c r="AJ70" s="653"/>
      <c r="AK70" s="653"/>
      <c r="AL70" s="653"/>
      <c r="AM70" s="653"/>
      <c r="AN70" s="653"/>
      <c r="AO70" s="653"/>
      <c r="AP70" s="654"/>
    </row>
    <row r="71" spans="2:42" ht="15" customHeight="1">
      <c r="B71" s="304"/>
      <c r="C71" s="416"/>
      <c r="D71" s="734"/>
      <c r="E71" s="734"/>
      <c r="F71" s="734"/>
      <c r="G71" s="691"/>
      <c r="H71" s="311" t="s">
        <v>304</v>
      </c>
      <c r="I71" s="301" t="s">
        <v>304</v>
      </c>
      <c r="J71" s="466"/>
      <c r="K71" s="466">
        <v>0</v>
      </c>
      <c r="L71" s="466">
        <v>0</v>
      </c>
      <c r="M71" s="295">
        <f t="shared" si="2"/>
        <v>0</v>
      </c>
      <c r="N71" s="295">
        <v>100</v>
      </c>
      <c r="O71" s="903">
        <f t="shared" si="3"/>
        <v>0</v>
      </c>
      <c r="P71" s="728"/>
      <c r="R71" s="652"/>
      <c r="S71" s="653"/>
      <c r="T71" s="653"/>
      <c r="U71" s="653"/>
      <c r="V71" s="653"/>
      <c r="W71" s="653"/>
      <c r="X71" s="653"/>
      <c r="Y71" s="653"/>
      <c r="Z71" s="653"/>
      <c r="AA71" s="653"/>
      <c r="AB71" s="653"/>
      <c r="AC71" s="653"/>
      <c r="AD71" s="653"/>
      <c r="AE71" s="653"/>
      <c r="AF71" s="653"/>
      <c r="AG71" s="653"/>
      <c r="AH71" s="653"/>
      <c r="AI71" s="653"/>
      <c r="AJ71" s="653"/>
      <c r="AK71" s="653"/>
      <c r="AL71" s="653"/>
      <c r="AM71" s="653"/>
      <c r="AN71" s="653"/>
      <c r="AO71" s="653"/>
      <c r="AP71" s="654"/>
    </row>
    <row r="72" spans="2:42" ht="15" customHeight="1">
      <c r="B72" s="304"/>
      <c r="C72" s="416"/>
      <c r="D72" s="734"/>
      <c r="E72" s="734"/>
      <c r="F72" s="734"/>
      <c r="G72" s="691"/>
      <c r="H72" s="311" t="s">
        <v>305</v>
      </c>
      <c r="I72" s="301" t="s">
        <v>305</v>
      </c>
      <c r="J72" s="466"/>
      <c r="K72" s="466">
        <v>0</v>
      </c>
      <c r="L72" s="466">
        <v>0</v>
      </c>
      <c r="M72" s="295">
        <f t="shared" si="2"/>
        <v>0</v>
      </c>
      <c r="N72" s="295">
        <v>6.5891472868217056</v>
      </c>
      <c r="O72" s="903">
        <f t="shared" si="3"/>
        <v>0</v>
      </c>
      <c r="P72" s="728"/>
      <c r="R72" s="652"/>
      <c r="S72" s="653"/>
      <c r="T72" s="653"/>
      <c r="U72" s="653"/>
      <c r="V72" s="653"/>
      <c r="W72" s="653"/>
      <c r="X72" s="653"/>
      <c r="Y72" s="653"/>
      <c r="Z72" s="653"/>
      <c r="AA72" s="653"/>
      <c r="AB72" s="653"/>
      <c r="AC72" s="653"/>
      <c r="AD72" s="653"/>
      <c r="AE72" s="653"/>
      <c r="AF72" s="653"/>
      <c r="AG72" s="653"/>
      <c r="AH72" s="653"/>
      <c r="AI72" s="653"/>
      <c r="AJ72" s="653"/>
      <c r="AK72" s="653"/>
      <c r="AL72" s="653"/>
      <c r="AM72" s="653"/>
      <c r="AN72" s="653"/>
      <c r="AO72" s="653"/>
      <c r="AP72" s="654"/>
    </row>
    <row r="73" spans="2:42" ht="15" customHeight="1">
      <c r="B73" s="304"/>
      <c r="C73" s="416"/>
      <c r="D73" s="734"/>
      <c r="E73" s="734"/>
      <c r="F73" s="734"/>
      <c r="G73" s="691"/>
      <c r="H73" s="311" t="s">
        <v>306</v>
      </c>
      <c r="I73" s="301" t="s">
        <v>306</v>
      </c>
      <c r="J73" s="466"/>
      <c r="K73" s="466">
        <v>0</v>
      </c>
      <c r="L73" s="466">
        <v>0</v>
      </c>
      <c r="M73" s="295">
        <f t="shared" si="2"/>
        <v>0</v>
      </c>
      <c r="N73" s="295">
        <v>1</v>
      </c>
      <c r="O73" s="903">
        <f t="shared" si="3"/>
        <v>0</v>
      </c>
      <c r="P73" s="728"/>
      <c r="R73" s="652"/>
      <c r="S73" s="653"/>
      <c r="T73" s="653"/>
      <c r="U73" s="653"/>
      <c r="V73" s="653"/>
      <c r="W73" s="653"/>
      <c r="X73" s="653"/>
      <c r="Y73" s="653"/>
      <c r="Z73" s="653"/>
      <c r="AA73" s="653"/>
      <c r="AB73" s="653"/>
      <c r="AC73" s="653"/>
      <c r="AD73" s="653"/>
      <c r="AE73" s="653"/>
      <c r="AF73" s="653"/>
      <c r="AG73" s="653"/>
      <c r="AH73" s="653"/>
      <c r="AI73" s="653"/>
      <c r="AJ73" s="653"/>
      <c r="AK73" s="653"/>
      <c r="AL73" s="653"/>
      <c r="AM73" s="653"/>
      <c r="AN73" s="653"/>
      <c r="AO73" s="653"/>
      <c r="AP73" s="654"/>
    </row>
    <row r="74" spans="2:42" ht="15" customHeight="1">
      <c r="B74" s="304">
        <v>3.5</v>
      </c>
      <c r="C74" s="416"/>
      <c r="D74" s="734" t="s">
        <v>348</v>
      </c>
      <c r="E74" s="734"/>
      <c r="F74" s="734" t="s">
        <v>367</v>
      </c>
      <c r="G74" s="691"/>
      <c r="H74" s="311" t="s">
        <v>307</v>
      </c>
      <c r="I74" s="301" t="s">
        <v>305</v>
      </c>
      <c r="J74" s="466">
        <f>565.632+1.6*8.5</f>
        <v>579.23199999999997</v>
      </c>
      <c r="K74" s="466">
        <v>5.9302325581395348</v>
      </c>
      <c r="L74" s="466">
        <v>0</v>
      </c>
      <c r="M74" s="295">
        <f t="shared" si="2"/>
        <v>585.16223255813952</v>
      </c>
      <c r="N74" s="295">
        <v>6.5891472868217056</v>
      </c>
      <c r="O74" s="903">
        <f t="shared" si="3"/>
        <v>88.806974117647059</v>
      </c>
      <c r="P74" s="743"/>
      <c r="R74" s="652"/>
      <c r="S74" s="653"/>
      <c r="T74" s="653"/>
      <c r="U74" s="653"/>
      <c r="V74" s="653">
        <v>1</v>
      </c>
      <c r="W74" s="653">
        <v>1</v>
      </c>
      <c r="X74" s="653"/>
      <c r="Y74" s="653"/>
      <c r="Z74" s="653">
        <v>1</v>
      </c>
      <c r="AA74" s="653">
        <v>1</v>
      </c>
      <c r="AB74" s="653">
        <v>1</v>
      </c>
      <c r="AC74" s="653">
        <v>1</v>
      </c>
      <c r="AD74" s="653"/>
      <c r="AE74" s="653"/>
      <c r="AF74" s="653"/>
      <c r="AG74" s="653"/>
      <c r="AH74" s="653"/>
      <c r="AI74" s="653"/>
      <c r="AJ74" s="653"/>
      <c r="AK74" s="653"/>
      <c r="AL74" s="653"/>
      <c r="AM74" s="653"/>
      <c r="AN74" s="653"/>
      <c r="AO74" s="653"/>
      <c r="AP74" s="654"/>
    </row>
    <row r="75" spans="2:42" ht="15" customHeight="1">
      <c r="B75" s="304"/>
      <c r="C75" s="416"/>
      <c r="D75" s="734"/>
      <c r="E75" s="734"/>
      <c r="F75" s="734"/>
      <c r="G75" s="691"/>
      <c r="H75" s="311" t="s">
        <v>49</v>
      </c>
      <c r="I75" s="301" t="s">
        <v>49</v>
      </c>
      <c r="J75" s="466"/>
      <c r="K75" s="466">
        <v>0</v>
      </c>
      <c r="L75" s="466">
        <v>0</v>
      </c>
      <c r="M75" s="295">
        <f t="shared" si="2"/>
        <v>0</v>
      </c>
      <c r="N75" s="295">
        <v>0.77519379844961234</v>
      </c>
      <c r="O75" s="903">
        <f t="shared" si="3"/>
        <v>0</v>
      </c>
      <c r="P75" s="728"/>
      <c r="R75" s="652"/>
      <c r="S75" s="653"/>
      <c r="T75" s="653"/>
      <c r="U75" s="653"/>
      <c r="V75" s="653"/>
      <c r="W75" s="653"/>
      <c r="X75" s="653"/>
      <c r="Y75" s="653"/>
      <c r="Z75" s="653"/>
      <c r="AA75" s="653"/>
      <c r="AB75" s="653"/>
      <c r="AC75" s="653"/>
      <c r="AD75" s="653"/>
      <c r="AE75" s="653"/>
      <c r="AF75" s="653"/>
      <c r="AG75" s="653"/>
      <c r="AH75" s="653"/>
      <c r="AI75" s="653"/>
      <c r="AJ75" s="653"/>
      <c r="AK75" s="653"/>
      <c r="AL75" s="653"/>
      <c r="AM75" s="653"/>
      <c r="AN75" s="653"/>
      <c r="AO75" s="653"/>
      <c r="AP75" s="654"/>
    </row>
    <row r="76" spans="2:42" ht="15" customHeight="1">
      <c r="B76" s="304"/>
      <c r="C76" s="416"/>
      <c r="D76" s="734"/>
      <c r="E76" s="734"/>
      <c r="F76" s="734"/>
      <c r="G76" s="691"/>
      <c r="H76" s="311" t="s">
        <v>304</v>
      </c>
      <c r="I76" s="301" t="s">
        <v>304</v>
      </c>
      <c r="J76" s="466"/>
      <c r="K76" s="466">
        <v>0</v>
      </c>
      <c r="L76" s="466">
        <v>0</v>
      </c>
      <c r="M76" s="295">
        <f t="shared" si="2"/>
        <v>0</v>
      </c>
      <c r="N76" s="295">
        <v>100</v>
      </c>
      <c r="O76" s="903">
        <f t="shared" si="3"/>
        <v>0</v>
      </c>
      <c r="P76" s="728"/>
      <c r="R76" s="652"/>
      <c r="S76" s="653"/>
      <c r="T76" s="653"/>
      <c r="U76" s="653"/>
      <c r="V76" s="653"/>
      <c r="W76" s="653"/>
      <c r="X76" s="653"/>
      <c r="Y76" s="653"/>
      <c r="Z76" s="653"/>
      <c r="AA76" s="653"/>
      <c r="AB76" s="653"/>
      <c r="AC76" s="653"/>
      <c r="AD76" s="653"/>
      <c r="AE76" s="653"/>
      <c r="AF76" s="653"/>
      <c r="AG76" s="653"/>
      <c r="AH76" s="653"/>
      <c r="AI76" s="653"/>
      <c r="AJ76" s="653"/>
      <c r="AK76" s="653"/>
      <c r="AL76" s="653"/>
      <c r="AM76" s="653"/>
      <c r="AN76" s="653"/>
      <c r="AO76" s="653"/>
      <c r="AP76" s="654"/>
    </row>
    <row r="77" spans="2:42" ht="15" customHeight="1">
      <c r="B77" s="304"/>
      <c r="C77" s="416"/>
      <c r="D77" s="734"/>
      <c r="E77" s="734"/>
      <c r="F77" s="734"/>
      <c r="G77" s="691"/>
      <c r="H77" s="311" t="s">
        <v>305</v>
      </c>
      <c r="I77" s="301" t="s">
        <v>305</v>
      </c>
      <c r="J77" s="466"/>
      <c r="K77" s="466">
        <v>0</v>
      </c>
      <c r="L77" s="466">
        <v>0</v>
      </c>
      <c r="M77" s="295">
        <f t="shared" si="2"/>
        <v>0</v>
      </c>
      <c r="N77" s="295">
        <v>6.5891472868217056</v>
      </c>
      <c r="O77" s="903">
        <f t="shared" si="3"/>
        <v>0</v>
      </c>
      <c r="P77" s="728"/>
      <c r="R77" s="652"/>
      <c r="S77" s="653"/>
      <c r="T77" s="653"/>
      <c r="U77" s="653"/>
      <c r="V77" s="653"/>
      <c r="W77" s="653"/>
      <c r="X77" s="653"/>
      <c r="Y77" s="653"/>
      <c r="Z77" s="653"/>
      <c r="AA77" s="653"/>
      <c r="AB77" s="653"/>
      <c r="AC77" s="653"/>
      <c r="AD77" s="653"/>
      <c r="AE77" s="653"/>
      <c r="AF77" s="653"/>
      <c r="AG77" s="653"/>
      <c r="AH77" s="653"/>
      <c r="AI77" s="653"/>
      <c r="AJ77" s="653"/>
      <c r="AK77" s="653"/>
      <c r="AL77" s="653"/>
      <c r="AM77" s="653"/>
      <c r="AN77" s="653"/>
      <c r="AO77" s="653"/>
      <c r="AP77" s="654"/>
    </row>
    <row r="78" spans="2:42" ht="15" customHeight="1">
      <c r="B78" s="304"/>
      <c r="C78" s="416"/>
      <c r="D78" s="734"/>
      <c r="E78" s="734"/>
      <c r="F78" s="734"/>
      <c r="G78" s="691"/>
      <c r="H78" s="311" t="s">
        <v>306</v>
      </c>
      <c r="I78" s="301" t="s">
        <v>306</v>
      </c>
      <c r="J78" s="466"/>
      <c r="K78" s="466">
        <v>0</v>
      </c>
      <c r="L78" s="466">
        <v>0</v>
      </c>
      <c r="M78" s="295">
        <f t="shared" si="2"/>
        <v>0</v>
      </c>
      <c r="N78" s="295">
        <v>1</v>
      </c>
      <c r="O78" s="903">
        <f t="shared" si="3"/>
        <v>0</v>
      </c>
      <c r="P78" s="728"/>
      <c r="R78" s="652"/>
      <c r="S78" s="653"/>
      <c r="T78" s="653"/>
      <c r="U78" s="653"/>
      <c r="V78" s="653"/>
      <c r="W78" s="653"/>
      <c r="X78" s="653"/>
      <c r="Y78" s="653"/>
      <c r="Z78" s="653"/>
      <c r="AA78" s="653"/>
      <c r="AB78" s="653"/>
      <c r="AC78" s="653"/>
      <c r="AD78" s="653"/>
      <c r="AE78" s="653"/>
      <c r="AF78" s="653"/>
      <c r="AG78" s="653"/>
      <c r="AH78" s="653"/>
      <c r="AI78" s="653"/>
      <c r="AJ78" s="653"/>
      <c r="AK78" s="653"/>
      <c r="AL78" s="653"/>
      <c r="AM78" s="653"/>
      <c r="AN78" s="653"/>
      <c r="AO78" s="653"/>
      <c r="AP78" s="654"/>
    </row>
    <row r="79" spans="2:42" ht="15" customHeight="1">
      <c r="B79" s="304">
        <v>3.5</v>
      </c>
      <c r="C79" s="416"/>
      <c r="D79" s="734" t="s">
        <v>348</v>
      </c>
      <c r="E79" s="734"/>
      <c r="F79" s="734" t="s">
        <v>367</v>
      </c>
      <c r="G79" s="691"/>
      <c r="H79" s="311" t="s">
        <v>308</v>
      </c>
      <c r="I79" s="301" t="s">
        <v>305</v>
      </c>
      <c r="J79" s="466">
        <f>557.04176244186+1.6*8.5</f>
        <v>570.64176244186001</v>
      </c>
      <c r="K79" s="466">
        <v>5.9302325581395348</v>
      </c>
      <c r="L79" s="466">
        <v>0</v>
      </c>
      <c r="M79" s="295">
        <f t="shared" si="2"/>
        <v>576.57199499999956</v>
      </c>
      <c r="N79" s="295">
        <v>6.5891472868217056</v>
      </c>
      <c r="O79" s="903">
        <f t="shared" si="3"/>
        <v>87.503279241176401</v>
      </c>
      <c r="P79" s="728"/>
      <c r="R79" s="652"/>
      <c r="S79" s="653"/>
      <c r="T79" s="653">
        <v>1</v>
      </c>
      <c r="U79" s="653">
        <v>1</v>
      </c>
      <c r="V79" s="653"/>
      <c r="W79" s="653"/>
      <c r="X79" s="653">
        <v>1</v>
      </c>
      <c r="Y79" s="653">
        <v>1</v>
      </c>
      <c r="Z79" s="653"/>
      <c r="AA79" s="653"/>
      <c r="AB79" s="653"/>
      <c r="AC79" s="653"/>
      <c r="AD79" s="653"/>
      <c r="AE79" s="653"/>
      <c r="AF79" s="653"/>
      <c r="AG79" s="653"/>
      <c r="AH79" s="653"/>
      <c r="AI79" s="653"/>
      <c r="AJ79" s="653"/>
      <c r="AK79" s="653"/>
      <c r="AL79" s="653"/>
      <c r="AM79" s="653"/>
      <c r="AN79" s="653"/>
      <c r="AO79" s="653"/>
      <c r="AP79" s="654"/>
    </row>
    <row r="80" spans="2:42" ht="15" customHeight="1">
      <c r="B80" s="304"/>
      <c r="C80" s="416"/>
      <c r="D80" s="734"/>
      <c r="E80" s="734"/>
      <c r="F80" s="734"/>
      <c r="G80" s="691"/>
      <c r="H80" s="311" t="s">
        <v>49</v>
      </c>
      <c r="I80" s="301" t="s">
        <v>49</v>
      </c>
      <c r="J80" s="466"/>
      <c r="K80" s="466">
        <v>0</v>
      </c>
      <c r="L80" s="466">
        <v>0</v>
      </c>
      <c r="M80" s="295">
        <f t="shared" si="2"/>
        <v>0</v>
      </c>
      <c r="N80" s="295">
        <v>0.77519379844961234</v>
      </c>
      <c r="O80" s="903">
        <f t="shared" si="3"/>
        <v>0</v>
      </c>
      <c r="P80" s="728"/>
      <c r="R80" s="652"/>
      <c r="S80" s="653"/>
      <c r="T80" s="653"/>
      <c r="U80" s="653"/>
      <c r="V80" s="653"/>
      <c r="W80" s="653"/>
      <c r="X80" s="653"/>
      <c r="Y80" s="653"/>
      <c r="Z80" s="653"/>
      <c r="AA80" s="653"/>
      <c r="AB80" s="653"/>
      <c r="AC80" s="653"/>
      <c r="AD80" s="653"/>
      <c r="AE80" s="653"/>
      <c r="AF80" s="653"/>
      <c r="AG80" s="653"/>
      <c r="AH80" s="653"/>
      <c r="AI80" s="653"/>
      <c r="AJ80" s="653"/>
      <c r="AK80" s="653"/>
      <c r="AL80" s="653"/>
      <c r="AM80" s="653"/>
      <c r="AN80" s="653"/>
      <c r="AO80" s="653"/>
      <c r="AP80" s="654"/>
    </row>
    <row r="81" spans="2:42" ht="15" customHeight="1">
      <c r="B81" s="304"/>
      <c r="C81" s="416"/>
      <c r="D81" s="734"/>
      <c r="E81" s="734"/>
      <c r="F81" s="734"/>
      <c r="G81" s="691"/>
      <c r="H81" s="311" t="s">
        <v>304</v>
      </c>
      <c r="I81" s="301" t="s">
        <v>304</v>
      </c>
      <c r="J81" s="466"/>
      <c r="K81" s="466">
        <v>0</v>
      </c>
      <c r="L81" s="466">
        <v>0</v>
      </c>
      <c r="M81" s="295">
        <f t="shared" si="2"/>
        <v>0</v>
      </c>
      <c r="N81" s="295">
        <v>100</v>
      </c>
      <c r="O81" s="903">
        <f t="shared" si="3"/>
        <v>0</v>
      </c>
      <c r="P81" s="728"/>
      <c r="R81" s="652"/>
      <c r="S81" s="653"/>
      <c r="T81" s="653"/>
      <c r="U81" s="653"/>
      <c r="V81" s="653"/>
      <c r="W81" s="653"/>
      <c r="X81" s="653"/>
      <c r="Y81" s="653"/>
      <c r="Z81" s="653"/>
      <c r="AA81" s="653"/>
      <c r="AB81" s="653"/>
      <c r="AC81" s="653"/>
      <c r="AD81" s="653"/>
      <c r="AE81" s="653"/>
      <c r="AF81" s="653"/>
      <c r="AG81" s="653"/>
      <c r="AH81" s="653"/>
      <c r="AI81" s="653"/>
      <c r="AJ81" s="653"/>
      <c r="AK81" s="653"/>
      <c r="AL81" s="653"/>
      <c r="AM81" s="653"/>
      <c r="AN81" s="653"/>
      <c r="AO81" s="653"/>
      <c r="AP81" s="654"/>
    </row>
    <row r="82" spans="2:42" ht="15" customHeight="1">
      <c r="B82" s="304"/>
      <c r="C82" s="416"/>
      <c r="D82" s="734"/>
      <c r="E82" s="734"/>
      <c r="F82" s="734"/>
      <c r="G82" s="691"/>
      <c r="H82" s="311" t="s">
        <v>305</v>
      </c>
      <c r="I82" s="301" t="s">
        <v>305</v>
      </c>
      <c r="J82" s="466">
        <v>0</v>
      </c>
      <c r="K82" s="466">
        <v>0</v>
      </c>
      <c r="L82" s="466">
        <v>0</v>
      </c>
      <c r="M82" s="295">
        <f t="shared" si="2"/>
        <v>0</v>
      </c>
      <c r="N82" s="295">
        <v>6.5891472868217056</v>
      </c>
      <c r="O82" s="903">
        <f t="shared" si="3"/>
        <v>0</v>
      </c>
      <c r="P82" s="728"/>
      <c r="R82" s="652"/>
      <c r="S82" s="653"/>
      <c r="T82" s="653"/>
      <c r="U82" s="653"/>
      <c r="V82" s="653"/>
      <c r="W82" s="653"/>
      <c r="X82" s="653"/>
      <c r="Y82" s="653"/>
      <c r="Z82" s="653"/>
      <c r="AA82" s="653"/>
      <c r="AB82" s="653"/>
      <c r="AC82" s="653"/>
      <c r="AD82" s="653"/>
      <c r="AE82" s="653"/>
      <c r="AF82" s="653"/>
      <c r="AG82" s="653"/>
      <c r="AH82" s="653"/>
      <c r="AI82" s="653"/>
      <c r="AJ82" s="653"/>
      <c r="AK82" s="653"/>
      <c r="AL82" s="653"/>
      <c r="AM82" s="653"/>
      <c r="AN82" s="653"/>
      <c r="AO82" s="653"/>
      <c r="AP82" s="654"/>
    </row>
    <row r="83" spans="2:42" ht="15" customHeight="1">
      <c r="B83" s="304"/>
      <c r="C83" s="416"/>
      <c r="D83" s="734"/>
      <c r="E83" s="734"/>
      <c r="F83" s="734"/>
      <c r="G83" s="691"/>
      <c r="H83" s="311" t="s">
        <v>306</v>
      </c>
      <c r="I83" s="301" t="s">
        <v>306</v>
      </c>
      <c r="J83" s="466"/>
      <c r="K83" s="466">
        <v>0</v>
      </c>
      <c r="L83" s="466">
        <v>0</v>
      </c>
      <c r="M83" s="295">
        <f t="shared" si="2"/>
        <v>0</v>
      </c>
      <c r="N83" s="295">
        <v>1</v>
      </c>
      <c r="O83" s="903">
        <f t="shared" ref="O83:O114" si="4">M83/N83</f>
        <v>0</v>
      </c>
      <c r="P83" s="728"/>
      <c r="R83" s="652"/>
      <c r="S83" s="653"/>
      <c r="T83" s="653"/>
      <c r="U83" s="653"/>
      <c r="V83" s="653"/>
      <c r="W83" s="653"/>
      <c r="X83" s="653"/>
      <c r="Y83" s="653"/>
      <c r="Z83" s="653"/>
      <c r="AA83" s="653"/>
      <c r="AB83" s="653"/>
      <c r="AC83" s="653"/>
      <c r="AD83" s="653"/>
      <c r="AE83" s="653"/>
      <c r="AF83" s="653"/>
      <c r="AG83" s="653"/>
      <c r="AH83" s="653"/>
      <c r="AI83" s="653"/>
      <c r="AJ83" s="653"/>
      <c r="AK83" s="653"/>
      <c r="AL83" s="653"/>
      <c r="AM83" s="653"/>
      <c r="AN83" s="653"/>
      <c r="AO83" s="653"/>
      <c r="AP83" s="654"/>
    </row>
    <row r="84" spans="2:42" ht="15" customHeight="1">
      <c r="B84" s="304">
        <v>3.2</v>
      </c>
      <c r="C84" s="416">
        <v>3740</v>
      </c>
      <c r="D84" s="734" t="s">
        <v>348</v>
      </c>
      <c r="E84" s="734"/>
      <c r="F84" s="734" t="s">
        <v>368</v>
      </c>
      <c r="G84" s="691"/>
      <c r="H84" s="311" t="s">
        <v>309</v>
      </c>
      <c r="I84" s="301" t="s">
        <v>305</v>
      </c>
      <c r="J84" s="466">
        <f>296.116279069767-1.43</f>
        <v>294.68627906976701</v>
      </c>
      <c r="K84" s="466">
        <v>7.6434108527131777</v>
      </c>
      <c r="L84" s="466">
        <v>0</v>
      </c>
      <c r="M84" s="295">
        <f t="shared" si="2"/>
        <v>302.32968992248021</v>
      </c>
      <c r="N84" s="295">
        <v>6.5891472868217056</v>
      </c>
      <c r="O84" s="903">
        <f t="shared" si="4"/>
        <v>45.882976470588176</v>
      </c>
      <c r="P84" s="728"/>
      <c r="R84" s="652">
        <v>1</v>
      </c>
      <c r="S84" s="653">
        <v>1</v>
      </c>
      <c r="T84" s="653"/>
      <c r="U84" s="653"/>
      <c r="V84" s="653"/>
      <c r="W84" s="653"/>
      <c r="X84" s="653"/>
      <c r="Y84" s="653"/>
      <c r="Z84" s="653"/>
      <c r="AA84" s="653"/>
      <c r="AB84" s="653"/>
      <c r="AC84" s="653"/>
      <c r="AD84" s="653"/>
      <c r="AE84" s="653"/>
      <c r="AF84" s="653"/>
      <c r="AG84" s="653"/>
      <c r="AH84" s="653"/>
      <c r="AI84" s="653"/>
      <c r="AJ84" s="653"/>
      <c r="AK84" s="653"/>
      <c r="AL84" s="653"/>
      <c r="AM84" s="653"/>
      <c r="AN84" s="653"/>
      <c r="AO84" s="653"/>
      <c r="AP84" s="654"/>
    </row>
    <row r="85" spans="2:42" ht="15" customHeight="1">
      <c r="B85" s="304">
        <v>3.2</v>
      </c>
      <c r="C85" s="416"/>
      <c r="D85" s="734" t="s">
        <v>348</v>
      </c>
      <c r="E85" s="734"/>
      <c r="F85" s="734" t="s">
        <v>368</v>
      </c>
      <c r="G85" s="691"/>
      <c r="H85" s="311" t="s">
        <v>310</v>
      </c>
      <c r="I85" s="301" t="s">
        <v>305</v>
      </c>
      <c r="J85" s="466">
        <f>328.105-1.47</f>
        <v>326.63499999999999</v>
      </c>
      <c r="K85" s="466">
        <v>7.6434108527131777</v>
      </c>
      <c r="L85" s="466">
        <v>0</v>
      </c>
      <c r="M85" s="295">
        <f t="shared" si="2"/>
        <v>334.27841085271319</v>
      </c>
      <c r="N85" s="295">
        <v>6.5891472868217056</v>
      </c>
      <c r="O85" s="903">
        <f t="shared" si="4"/>
        <v>50.731664705882352</v>
      </c>
      <c r="P85" s="728"/>
      <c r="R85" s="652"/>
      <c r="S85" s="653"/>
      <c r="T85" s="653">
        <v>1</v>
      </c>
      <c r="U85" s="653">
        <v>1</v>
      </c>
      <c r="V85" s="653">
        <v>1</v>
      </c>
      <c r="W85" s="653">
        <v>1</v>
      </c>
      <c r="X85" s="653">
        <v>1</v>
      </c>
      <c r="Y85" s="653">
        <v>1</v>
      </c>
      <c r="Z85" s="653">
        <v>1</v>
      </c>
      <c r="AA85" s="653">
        <v>1</v>
      </c>
      <c r="AB85" s="653">
        <v>1</v>
      </c>
      <c r="AC85" s="653">
        <v>1</v>
      </c>
      <c r="AD85" s="653"/>
      <c r="AE85" s="653"/>
      <c r="AF85" s="653"/>
      <c r="AG85" s="653"/>
      <c r="AH85" s="653"/>
      <c r="AI85" s="653"/>
      <c r="AJ85" s="653"/>
      <c r="AK85" s="653"/>
      <c r="AL85" s="653"/>
      <c r="AM85" s="653"/>
      <c r="AN85" s="653"/>
      <c r="AO85" s="653"/>
      <c r="AP85" s="654"/>
    </row>
    <row r="86" spans="2:42" ht="15" customHeight="1">
      <c r="B86" s="304">
        <v>3.2</v>
      </c>
      <c r="C86" s="416">
        <v>120</v>
      </c>
      <c r="D86" s="734" t="s">
        <v>348</v>
      </c>
      <c r="E86" s="734"/>
      <c r="F86" s="734"/>
      <c r="G86" s="691"/>
      <c r="H86" s="311" t="s">
        <v>252</v>
      </c>
      <c r="I86" s="301" t="s">
        <v>306</v>
      </c>
      <c r="J86" s="466">
        <v>0</v>
      </c>
      <c r="K86" s="466">
        <v>0</v>
      </c>
      <c r="L86" s="466">
        <v>0</v>
      </c>
      <c r="M86" s="295">
        <f t="shared" si="2"/>
        <v>0</v>
      </c>
      <c r="N86" s="295">
        <v>1</v>
      </c>
      <c r="O86" s="903">
        <f t="shared" si="4"/>
        <v>0</v>
      </c>
      <c r="P86" s="730"/>
      <c r="R86" s="652"/>
      <c r="S86" s="653"/>
      <c r="T86" s="653"/>
      <c r="U86" s="653"/>
      <c r="V86" s="653"/>
      <c r="W86" s="653"/>
      <c r="X86" s="653"/>
      <c r="Y86" s="653"/>
      <c r="Z86" s="653"/>
      <c r="AA86" s="653"/>
      <c r="AB86" s="653"/>
      <c r="AC86" s="653"/>
      <c r="AD86" s="653"/>
      <c r="AE86" s="653"/>
      <c r="AF86" s="653"/>
      <c r="AG86" s="653"/>
      <c r="AH86" s="653"/>
      <c r="AI86" s="653"/>
      <c r="AJ86" s="653"/>
      <c r="AK86" s="653"/>
      <c r="AL86" s="653"/>
      <c r="AM86" s="653"/>
      <c r="AN86" s="653"/>
      <c r="AO86" s="653"/>
      <c r="AP86" s="654"/>
    </row>
    <row r="87" spans="2:42" ht="15" customHeight="1">
      <c r="B87" s="304">
        <v>3.2</v>
      </c>
      <c r="C87" s="416"/>
      <c r="D87" s="734" t="s">
        <v>348</v>
      </c>
      <c r="E87" s="734"/>
      <c r="F87" s="734"/>
      <c r="G87" s="691"/>
      <c r="H87" s="311" t="s">
        <v>253</v>
      </c>
      <c r="I87" s="301" t="s">
        <v>306</v>
      </c>
      <c r="J87" s="466">
        <v>0</v>
      </c>
      <c r="K87" s="466">
        <v>0</v>
      </c>
      <c r="L87" s="466">
        <v>0</v>
      </c>
      <c r="M87" s="295">
        <f t="shared" si="2"/>
        <v>0</v>
      </c>
      <c r="N87" s="295">
        <v>1</v>
      </c>
      <c r="O87" s="903">
        <f t="shared" si="4"/>
        <v>0</v>
      </c>
      <c r="P87" s="730"/>
      <c r="R87" s="652"/>
      <c r="S87" s="653"/>
      <c r="T87" s="653"/>
      <c r="U87" s="653"/>
      <c r="V87" s="653"/>
      <c r="W87" s="653"/>
      <c r="X87" s="653"/>
      <c r="Y87" s="653"/>
      <c r="Z87" s="653"/>
      <c r="AA87" s="653"/>
      <c r="AB87" s="653"/>
      <c r="AC87" s="653"/>
      <c r="AD87" s="653"/>
      <c r="AE87" s="653"/>
      <c r="AF87" s="653"/>
      <c r="AG87" s="653"/>
      <c r="AH87" s="653"/>
      <c r="AI87" s="653"/>
      <c r="AJ87" s="653"/>
      <c r="AK87" s="653"/>
      <c r="AL87" s="653"/>
      <c r="AM87" s="653"/>
      <c r="AN87" s="653"/>
      <c r="AO87" s="653"/>
      <c r="AP87" s="654"/>
    </row>
    <row r="88" spans="2:42" ht="15" customHeight="1">
      <c r="B88" s="304">
        <v>3.3</v>
      </c>
      <c r="C88" s="416">
        <v>1</v>
      </c>
      <c r="D88" s="734"/>
      <c r="E88" s="734"/>
      <c r="F88" s="734"/>
      <c r="G88" s="691"/>
      <c r="H88" s="311" t="s">
        <v>254</v>
      </c>
      <c r="I88" s="301" t="s">
        <v>49</v>
      </c>
      <c r="J88" s="466">
        <v>7.5399999999999995E-2</v>
      </c>
      <c r="K88" s="466">
        <v>3.3929999999999997E-3</v>
      </c>
      <c r="L88" s="466">
        <v>0</v>
      </c>
      <c r="M88" s="295">
        <f t="shared" si="2"/>
        <v>7.8792999999999988E-2</v>
      </c>
      <c r="N88" s="295">
        <v>0.77519379844961234</v>
      </c>
      <c r="O88" s="903">
        <f t="shared" si="4"/>
        <v>0.10164297</v>
      </c>
      <c r="P88" s="728"/>
      <c r="R88" s="652">
        <v>1</v>
      </c>
      <c r="S88" s="653">
        <v>1</v>
      </c>
      <c r="T88" s="653">
        <v>1</v>
      </c>
      <c r="U88" s="653">
        <v>1</v>
      </c>
      <c r="V88" s="653">
        <v>1</v>
      </c>
      <c r="W88" s="653">
        <v>1</v>
      </c>
      <c r="X88" s="653">
        <v>1</v>
      </c>
      <c r="Y88" s="653">
        <v>1</v>
      </c>
      <c r="Z88" s="653">
        <v>1</v>
      </c>
      <c r="AA88" s="653">
        <v>1</v>
      </c>
      <c r="AB88" s="653">
        <v>1</v>
      </c>
      <c r="AC88" s="653">
        <v>1</v>
      </c>
      <c r="AD88" s="653"/>
      <c r="AE88" s="653"/>
      <c r="AF88" s="653"/>
      <c r="AG88" s="653"/>
      <c r="AH88" s="653"/>
      <c r="AI88" s="653"/>
      <c r="AJ88" s="653"/>
      <c r="AK88" s="653"/>
      <c r="AL88" s="653"/>
      <c r="AM88" s="653"/>
      <c r="AN88" s="653"/>
      <c r="AO88" s="653"/>
      <c r="AP88" s="654"/>
    </row>
    <row r="89" spans="2:42" ht="15" customHeight="1">
      <c r="B89" s="304"/>
      <c r="C89" s="416"/>
      <c r="D89" s="734" t="s">
        <v>351</v>
      </c>
      <c r="E89" s="734"/>
      <c r="F89" s="734"/>
      <c r="G89" s="691"/>
      <c r="H89" s="311" t="s">
        <v>255</v>
      </c>
      <c r="I89" s="301" t="s">
        <v>49</v>
      </c>
      <c r="J89" s="466">
        <v>2.0799999999999999E-2</v>
      </c>
      <c r="K89" s="466">
        <v>9.3599999999999987E-4</v>
      </c>
      <c r="L89" s="466">
        <v>0</v>
      </c>
      <c r="M89" s="295">
        <f t="shared" si="2"/>
        <v>2.1735999999999998E-2</v>
      </c>
      <c r="N89" s="295">
        <v>0.77519379844961234</v>
      </c>
      <c r="O89" s="903">
        <f t="shared" si="4"/>
        <v>2.8039439999999999E-2</v>
      </c>
      <c r="P89" s="728"/>
      <c r="R89" s="652">
        <v>1</v>
      </c>
      <c r="S89" s="653">
        <v>1</v>
      </c>
      <c r="T89" s="653">
        <v>1</v>
      </c>
      <c r="U89" s="653">
        <v>1</v>
      </c>
      <c r="V89" s="653">
        <v>1</v>
      </c>
      <c r="W89" s="653">
        <v>1</v>
      </c>
      <c r="X89" s="653">
        <v>1</v>
      </c>
      <c r="Y89" s="653">
        <v>1</v>
      </c>
      <c r="Z89" s="653">
        <v>1</v>
      </c>
      <c r="AA89" s="653">
        <v>1</v>
      </c>
      <c r="AB89" s="653">
        <v>1</v>
      </c>
      <c r="AC89" s="653">
        <v>1</v>
      </c>
      <c r="AD89" s="653"/>
      <c r="AE89" s="653"/>
      <c r="AF89" s="653"/>
      <c r="AG89" s="653"/>
      <c r="AH89" s="653"/>
      <c r="AI89" s="653"/>
      <c r="AJ89" s="653"/>
      <c r="AK89" s="653"/>
      <c r="AL89" s="653"/>
      <c r="AM89" s="653"/>
      <c r="AN89" s="653"/>
      <c r="AO89" s="653"/>
      <c r="AP89" s="654"/>
    </row>
    <row r="90" spans="2:42" ht="15" customHeight="1">
      <c r="B90" s="304"/>
      <c r="C90" s="416"/>
      <c r="D90" s="734" t="s">
        <v>351</v>
      </c>
      <c r="E90" s="734"/>
      <c r="F90" s="734"/>
      <c r="G90" s="691"/>
      <c r="H90" s="311" t="s">
        <v>256</v>
      </c>
      <c r="I90" s="301" t="s">
        <v>49</v>
      </c>
      <c r="J90" s="466">
        <v>2.0799999999999999E-2</v>
      </c>
      <c r="K90" s="466">
        <v>9.3599999999999987E-4</v>
      </c>
      <c r="L90" s="466">
        <v>0</v>
      </c>
      <c r="M90" s="295">
        <f t="shared" si="2"/>
        <v>2.1735999999999998E-2</v>
      </c>
      <c r="N90" s="295">
        <v>0.77519379844961234</v>
      </c>
      <c r="O90" s="903">
        <f t="shared" si="4"/>
        <v>2.8039439999999999E-2</v>
      </c>
      <c r="P90" s="728"/>
      <c r="R90" s="652">
        <v>1</v>
      </c>
      <c r="S90" s="653">
        <v>1</v>
      </c>
      <c r="T90" s="653">
        <v>1</v>
      </c>
      <c r="U90" s="653">
        <v>1</v>
      </c>
      <c r="V90" s="653">
        <v>1</v>
      </c>
      <c r="W90" s="653">
        <v>1</v>
      </c>
      <c r="X90" s="653">
        <v>1</v>
      </c>
      <c r="Y90" s="653">
        <v>1</v>
      </c>
      <c r="Z90" s="653">
        <v>1</v>
      </c>
      <c r="AA90" s="653">
        <v>1</v>
      </c>
      <c r="AB90" s="653">
        <v>1</v>
      </c>
      <c r="AC90" s="653">
        <v>1</v>
      </c>
      <c r="AD90" s="653"/>
      <c r="AE90" s="653"/>
      <c r="AF90" s="653"/>
      <c r="AG90" s="653"/>
      <c r="AH90" s="653"/>
      <c r="AI90" s="653"/>
      <c r="AJ90" s="653"/>
      <c r="AK90" s="653"/>
      <c r="AL90" s="653"/>
      <c r="AM90" s="653"/>
      <c r="AN90" s="653"/>
      <c r="AO90" s="653"/>
      <c r="AP90" s="654"/>
    </row>
    <row r="91" spans="2:42" ht="15" customHeight="1">
      <c r="B91" s="304"/>
      <c r="C91" s="416"/>
      <c r="D91" s="734" t="s">
        <v>351</v>
      </c>
      <c r="E91" s="734"/>
      <c r="F91" s="734"/>
      <c r="G91" s="691"/>
      <c r="H91" s="311" t="s">
        <v>257</v>
      </c>
      <c r="I91" s="301" t="s">
        <v>49</v>
      </c>
      <c r="J91" s="466">
        <v>2.3400000000000001E-2</v>
      </c>
      <c r="K91" s="466">
        <v>1.0529999999999999E-3</v>
      </c>
      <c r="L91" s="466">
        <v>0</v>
      </c>
      <c r="M91" s="295">
        <f t="shared" si="2"/>
        <v>2.4452999999999999E-2</v>
      </c>
      <c r="N91" s="295">
        <v>0.77519379844961234</v>
      </c>
      <c r="O91" s="903">
        <f t="shared" si="4"/>
        <v>3.1544370000000002E-2</v>
      </c>
      <c r="P91" s="728"/>
      <c r="R91" s="652">
        <v>1</v>
      </c>
      <c r="S91" s="653">
        <v>1</v>
      </c>
      <c r="T91" s="653">
        <v>2</v>
      </c>
      <c r="U91" s="653">
        <v>2</v>
      </c>
      <c r="V91" s="653">
        <v>1</v>
      </c>
      <c r="W91" s="653">
        <v>1</v>
      </c>
      <c r="X91" s="653">
        <v>2</v>
      </c>
      <c r="Y91" s="653">
        <v>2</v>
      </c>
      <c r="Z91" s="653">
        <v>1</v>
      </c>
      <c r="AA91" s="653">
        <v>1</v>
      </c>
      <c r="AB91" s="653">
        <v>1</v>
      </c>
      <c r="AC91" s="653">
        <v>1</v>
      </c>
      <c r="AD91" s="653"/>
      <c r="AE91" s="653"/>
      <c r="AF91" s="653"/>
      <c r="AG91" s="653"/>
      <c r="AH91" s="653"/>
      <c r="AI91" s="653"/>
      <c r="AJ91" s="653"/>
      <c r="AK91" s="653"/>
      <c r="AL91" s="653"/>
      <c r="AM91" s="653"/>
      <c r="AN91" s="653"/>
      <c r="AO91" s="653"/>
      <c r="AP91" s="654"/>
    </row>
    <row r="92" spans="2:42" s="875" customFormat="1" ht="15" customHeight="1">
      <c r="B92" s="876">
        <v>4.5999999999999996</v>
      </c>
      <c r="C92" s="877">
        <v>2314</v>
      </c>
      <c r="D92" s="878" t="s">
        <v>358</v>
      </c>
      <c r="E92" s="878" t="s">
        <v>369</v>
      </c>
      <c r="F92" s="878" t="s">
        <v>368</v>
      </c>
      <c r="G92" s="879"/>
      <c r="H92" s="880" t="s">
        <v>258</v>
      </c>
      <c r="I92" s="881" t="s">
        <v>305</v>
      </c>
      <c r="J92" s="882">
        <f>126.9453-6.64</f>
        <v>120.3053</v>
      </c>
      <c r="K92" s="882">
        <v>12.48</v>
      </c>
      <c r="L92" s="882">
        <v>0</v>
      </c>
      <c r="M92" s="882">
        <f t="shared" si="2"/>
        <v>132.78530000000001</v>
      </c>
      <c r="N92" s="882">
        <v>6.5891472868217056</v>
      </c>
      <c r="O92" s="904">
        <f t="shared" si="4"/>
        <v>20.152122000000002</v>
      </c>
      <c r="P92" s="883"/>
      <c r="R92" s="884">
        <v>1</v>
      </c>
      <c r="S92" s="885"/>
      <c r="T92" s="885">
        <v>1</v>
      </c>
      <c r="U92" s="885"/>
      <c r="V92" s="885">
        <v>1</v>
      </c>
      <c r="W92" s="885"/>
      <c r="X92" s="885">
        <v>1</v>
      </c>
      <c r="Y92" s="885"/>
      <c r="Z92" s="885">
        <v>1</v>
      </c>
      <c r="AA92" s="885"/>
      <c r="AB92" s="885">
        <v>1</v>
      </c>
      <c r="AC92" s="885"/>
      <c r="AD92" s="885"/>
      <c r="AE92" s="885"/>
      <c r="AF92" s="885"/>
      <c r="AG92" s="885"/>
      <c r="AH92" s="885"/>
      <c r="AI92" s="885"/>
      <c r="AJ92" s="885"/>
      <c r="AK92" s="885"/>
      <c r="AL92" s="885"/>
      <c r="AM92" s="885"/>
      <c r="AN92" s="885"/>
      <c r="AO92" s="885"/>
      <c r="AP92" s="886"/>
    </row>
    <row r="93" spans="2:42" s="875" customFormat="1" ht="15" customHeight="1">
      <c r="B93" s="876">
        <v>4.5999999999999996</v>
      </c>
      <c r="C93" s="877"/>
      <c r="D93" s="878" t="s">
        <v>358</v>
      </c>
      <c r="E93" s="878" t="s">
        <v>369</v>
      </c>
      <c r="F93" s="878" t="s">
        <v>368</v>
      </c>
      <c r="G93" s="879"/>
      <c r="H93" s="880" t="s">
        <v>259</v>
      </c>
      <c r="I93" s="881" t="s">
        <v>305</v>
      </c>
      <c r="J93" s="882">
        <f>132.89964113282-6.64</f>
        <v>126.25964113281999</v>
      </c>
      <c r="K93" s="882">
        <v>13.395658867180307</v>
      </c>
      <c r="L93" s="882">
        <v>0</v>
      </c>
      <c r="M93" s="882">
        <f t="shared" si="2"/>
        <v>139.6553000000003</v>
      </c>
      <c r="N93" s="882">
        <v>6.5891472868217056</v>
      </c>
      <c r="O93" s="904">
        <f t="shared" si="4"/>
        <v>21.194745529411808</v>
      </c>
      <c r="P93" s="883"/>
      <c r="R93" s="884"/>
      <c r="S93" s="885">
        <v>1</v>
      </c>
      <c r="T93" s="885"/>
      <c r="U93" s="885">
        <v>1</v>
      </c>
      <c r="V93" s="885"/>
      <c r="W93" s="885">
        <v>1</v>
      </c>
      <c r="X93" s="885"/>
      <c r="Y93" s="885">
        <v>1</v>
      </c>
      <c r="Z93" s="885"/>
      <c r="AA93" s="885">
        <v>1</v>
      </c>
      <c r="AB93" s="885"/>
      <c r="AC93" s="885">
        <v>1</v>
      </c>
      <c r="AD93" s="885"/>
      <c r="AE93" s="885"/>
      <c r="AF93" s="885"/>
      <c r="AG93" s="885"/>
      <c r="AH93" s="885"/>
      <c r="AI93" s="885"/>
      <c r="AJ93" s="885"/>
      <c r="AK93" s="885"/>
      <c r="AL93" s="885"/>
      <c r="AM93" s="885"/>
      <c r="AN93" s="885"/>
      <c r="AO93" s="885"/>
      <c r="AP93" s="886"/>
    </row>
    <row r="94" spans="2:42" s="875" customFormat="1" ht="15" customHeight="1">
      <c r="B94" s="876">
        <v>4.0999999999999996</v>
      </c>
      <c r="C94" s="877">
        <v>842</v>
      </c>
      <c r="D94" s="878" t="s">
        <v>358</v>
      </c>
      <c r="E94" s="878" t="s">
        <v>369</v>
      </c>
      <c r="F94" s="878" t="s">
        <v>368</v>
      </c>
      <c r="G94" s="879"/>
      <c r="H94" s="880" t="s">
        <v>260</v>
      </c>
      <c r="I94" s="881" t="s">
        <v>305</v>
      </c>
      <c r="J94" s="882">
        <f>43.3648-2.08</f>
        <v>41.284800000000004</v>
      </c>
      <c r="K94" s="882">
        <v>3.5099999999999993</v>
      </c>
      <c r="L94" s="882">
        <v>0</v>
      </c>
      <c r="M94" s="882">
        <f t="shared" si="2"/>
        <v>44.794800000000002</v>
      </c>
      <c r="N94" s="882">
        <v>6.5891472868217056</v>
      </c>
      <c r="O94" s="904">
        <f t="shared" si="4"/>
        <v>6.7982696470588238</v>
      </c>
      <c r="P94" s="883"/>
      <c r="R94" s="884">
        <v>1</v>
      </c>
      <c r="S94" s="885"/>
      <c r="T94" s="885">
        <v>1</v>
      </c>
      <c r="U94" s="885"/>
      <c r="V94" s="885">
        <v>1</v>
      </c>
      <c r="W94" s="885"/>
      <c r="X94" s="885">
        <v>1</v>
      </c>
      <c r="Y94" s="885"/>
      <c r="Z94" s="885">
        <v>1</v>
      </c>
      <c r="AA94" s="885"/>
      <c r="AB94" s="885">
        <v>1</v>
      </c>
      <c r="AC94" s="885"/>
      <c r="AD94" s="885"/>
      <c r="AE94" s="885"/>
      <c r="AF94" s="885"/>
      <c r="AG94" s="885"/>
      <c r="AH94" s="885"/>
      <c r="AI94" s="885"/>
      <c r="AJ94" s="885"/>
      <c r="AK94" s="885"/>
      <c r="AL94" s="885"/>
      <c r="AM94" s="885"/>
      <c r="AN94" s="885"/>
      <c r="AO94" s="885"/>
      <c r="AP94" s="886"/>
    </row>
    <row r="95" spans="2:42" s="875" customFormat="1" ht="15" customHeight="1">
      <c r="B95" s="876">
        <v>4.0999999999999996</v>
      </c>
      <c r="C95" s="877"/>
      <c r="D95" s="878" t="s">
        <v>358</v>
      </c>
      <c r="E95" s="878" t="s">
        <v>369</v>
      </c>
      <c r="F95" s="878" t="s">
        <v>368</v>
      </c>
      <c r="G95" s="879"/>
      <c r="H95" s="880" t="s">
        <v>261</v>
      </c>
      <c r="I95" s="881" t="s">
        <v>305</v>
      </c>
      <c r="J95" s="882">
        <f>43.9910374164381-2.08</f>
        <v>41.911037416438099</v>
      </c>
      <c r="K95" s="882">
        <v>3.6637625835618599</v>
      </c>
      <c r="L95" s="882">
        <v>0</v>
      </c>
      <c r="M95" s="882">
        <f t="shared" si="2"/>
        <v>45.574799999999961</v>
      </c>
      <c r="N95" s="882">
        <v>6.5891472868217056</v>
      </c>
      <c r="O95" s="904">
        <f t="shared" si="4"/>
        <v>6.9166461176470531</v>
      </c>
      <c r="P95" s="883"/>
      <c r="R95" s="884"/>
      <c r="S95" s="885">
        <v>1</v>
      </c>
      <c r="T95" s="885"/>
      <c r="U95" s="885">
        <v>1</v>
      </c>
      <c r="V95" s="885"/>
      <c r="W95" s="885">
        <v>1</v>
      </c>
      <c r="X95" s="885"/>
      <c r="Y95" s="885">
        <v>1</v>
      </c>
      <c r="Z95" s="885"/>
      <c r="AA95" s="885">
        <v>1</v>
      </c>
      <c r="AB95" s="885"/>
      <c r="AC95" s="885">
        <v>1</v>
      </c>
      <c r="AD95" s="885"/>
      <c r="AE95" s="885"/>
      <c r="AF95" s="885"/>
      <c r="AG95" s="885"/>
      <c r="AH95" s="885"/>
      <c r="AI95" s="885"/>
      <c r="AJ95" s="885"/>
      <c r="AK95" s="885"/>
      <c r="AL95" s="885"/>
      <c r="AM95" s="885"/>
      <c r="AN95" s="885"/>
      <c r="AO95" s="885"/>
      <c r="AP95" s="886"/>
    </row>
    <row r="96" spans="2:42" ht="15" customHeight="1">
      <c r="B96" s="304">
        <v>4.5</v>
      </c>
      <c r="C96" s="416">
        <v>3</v>
      </c>
      <c r="D96" s="734"/>
      <c r="E96" s="734"/>
      <c r="F96" s="734"/>
      <c r="G96" s="691"/>
      <c r="H96" s="311" t="s">
        <v>262</v>
      </c>
      <c r="I96" s="301" t="s">
        <v>49</v>
      </c>
      <c r="J96" s="466">
        <v>0.14850000000000002</v>
      </c>
      <c r="K96" s="466">
        <v>6.6825000000000009E-3</v>
      </c>
      <c r="L96" s="466">
        <v>0</v>
      </c>
      <c r="M96" s="295">
        <f t="shared" si="2"/>
        <v>0.15518250000000003</v>
      </c>
      <c r="N96" s="295">
        <v>0.77519379844961234</v>
      </c>
      <c r="O96" s="903">
        <f t="shared" si="4"/>
        <v>0.20018542500000006</v>
      </c>
      <c r="P96" s="728"/>
      <c r="R96" s="652">
        <v>1</v>
      </c>
      <c r="S96" s="653">
        <v>1</v>
      </c>
      <c r="T96" s="653">
        <v>1</v>
      </c>
      <c r="U96" s="653">
        <v>1</v>
      </c>
      <c r="V96" s="653">
        <v>1</v>
      </c>
      <c r="W96" s="653">
        <v>1</v>
      </c>
      <c r="X96" s="653">
        <v>1</v>
      </c>
      <c r="Y96" s="653">
        <v>1</v>
      </c>
      <c r="Z96" s="653">
        <v>1</v>
      </c>
      <c r="AA96" s="653">
        <v>1</v>
      </c>
      <c r="AB96" s="653">
        <v>1</v>
      </c>
      <c r="AC96" s="653">
        <v>1</v>
      </c>
      <c r="AD96" s="653"/>
      <c r="AE96" s="653"/>
      <c r="AF96" s="653"/>
      <c r="AG96" s="653"/>
      <c r="AH96" s="653"/>
      <c r="AI96" s="653"/>
      <c r="AJ96" s="653"/>
      <c r="AK96" s="653"/>
      <c r="AL96" s="653"/>
      <c r="AM96" s="653"/>
      <c r="AN96" s="653"/>
      <c r="AO96" s="653"/>
      <c r="AP96" s="654"/>
    </row>
    <row r="97" spans="2:42" ht="15" customHeight="1">
      <c r="B97" s="304" t="s">
        <v>370</v>
      </c>
      <c r="C97" s="416">
        <v>105</v>
      </c>
      <c r="D97" s="734" t="s">
        <v>352</v>
      </c>
      <c r="E97" s="734"/>
      <c r="F97" s="734"/>
      <c r="G97" s="691"/>
      <c r="H97" s="311" t="s">
        <v>263</v>
      </c>
      <c r="I97" s="301" t="s">
        <v>49</v>
      </c>
      <c r="J97" s="466">
        <v>2.8700000000000003E-2</v>
      </c>
      <c r="K97" s="466">
        <v>1.2915000000000001E-3</v>
      </c>
      <c r="L97" s="466">
        <v>0</v>
      </c>
      <c r="M97" s="295">
        <f t="shared" si="2"/>
        <v>2.9991500000000004E-2</v>
      </c>
      <c r="N97" s="295">
        <v>0.77519379844961234</v>
      </c>
      <c r="O97" s="903">
        <f t="shared" si="4"/>
        <v>3.8689035000000011E-2</v>
      </c>
      <c r="P97" s="728"/>
      <c r="R97" s="652">
        <v>12</v>
      </c>
      <c r="S97" s="653">
        <v>12</v>
      </c>
      <c r="T97" s="653">
        <v>12</v>
      </c>
      <c r="U97" s="653">
        <v>12</v>
      </c>
      <c r="V97" s="653">
        <v>12</v>
      </c>
      <c r="W97" s="653">
        <v>12</v>
      </c>
      <c r="X97" s="653">
        <v>12</v>
      </c>
      <c r="Y97" s="653">
        <v>12</v>
      </c>
      <c r="Z97" s="653">
        <v>12</v>
      </c>
      <c r="AA97" s="653">
        <v>12</v>
      </c>
      <c r="AB97" s="653">
        <v>12</v>
      </c>
      <c r="AC97" s="653">
        <v>12</v>
      </c>
      <c r="AD97" s="653"/>
      <c r="AE97" s="653"/>
      <c r="AF97" s="653"/>
      <c r="AG97" s="653"/>
      <c r="AH97" s="653"/>
      <c r="AI97" s="653"/>
      <c r="AJ97" s="653"/>
      <c r="AK97" s="653"/>
      <c r="AL97" s="653"/>
      <c r="AM97" s="653"/>
      <c r="AN97" s="653"/>
      <c r="AO97" s="653"/>
      <c r="AP97" s="654"/>
    </row>
    <row r="98" spans="2:42" ht="15" customHeight="1">
      <c r="B98" s="304"/>
      <c r="C98" s="416"/>
      <c r="D98" s="734"/>
      <c r="E98" s="734"/>
      <c r="F98" s="734"/>
      <c r="G98" s="691"/>
      <c r="H98" s="311" t="s">
        <v>264</v>
      </c>
      <c r="I98" s="301" t="s">
        <v>49</v>
      </c>
      <c r="J98" s="466">
        <v>2.9000000000000005E-2</v>
      </c>
      <c r="K98" s="466">
        <v>1.3050000000000002E-3</v>
      </c>
      <c r="L98" s="466">
        <v>0</v>
      </c>
      <c r="M98" s="295">
        <f t="shared" si="2"/>
        <v>3.0305000000000006E-2</v>
      </c>
      <c r="N98" s="295">
        <v>0.77519379844961234</v>
      </c>
      <c r="O98" s="903">
        <f t="shared" si="4"/>
        <v>3.9093450000000009E-2</v>
      </c>
      <c r="P98" s="728"/>
      <c r="R98" s="652">
        <v>1</v>
      </c>
      <c r="S98" s="653">
        <v>1</v>
      </c>
      <c r="T98" s="653">
        <v>1</v>
      </c>
      <c r="U98" s="653">
        <v>1</v>
      </c>
      <c r="V98" s="653">
        <v>1</v>
      </c>
      <c r="W98" s="653">
        <v>1</v>
      </c>
      <c r="X98" s="653">
        <v>1</v>
      </c>
      <c r="Y98" s="653">
        <v>1</v>
      </c>
      <c r="Z98" s="653">
        <v>1</v>
      </c>
      <c r="AA98" s="653">
        <v>1</v>
      </c>
      <c r="AB98" s="653">
        <v>1</v>
      </c>
      <c r="AC98" s="653">
        <v>1</v>
      </c>
      <c r="AD98" s="653"/>
      <c r="AE98" s="653"/>
      <c r="AF98" s="653"/>
      <c r="AG98" s="653"/>
      <c r="AH98" s="653"/>
      <c r="AI98" s="653"/>
      <c r="AJ98" s="653"/>
      <c r="AK98" s="653"/>
      <c r="AL98" s="653"/>
      <c r="AM98" s="653"/>
      <c r="AN98" s="653"/>
      <c r="AO98" s="653"/>
      <c r="AP98" s="654"/>
    </row>
    <row r="99" spans="2:42" ht="15" customHeight="1">
      <c r="B99" s="304"/>
      <c r="C99" s="416"/>
      <c r="D99" s="734"/>
      <c r="E99" s="734"/>
      <c r="F99" s="734"/>
      <c r="G99" s="691"/>
      <c r="H99" s="311" t="s">
        <v>265</v>
      </c>
      <c r="I99" s="301" t="s">
        <v>49</v>
      </c>
      <c r="J99" s="466">
        <v>1.8193499999999998E-2</v>
      </c>
      <c r="K99" s="466">
        <v>8.1870749999999985E-4</v>
      </c>
      <c r="L99" s="466">
        <v>0</v>
      </c>
      <c r="M99" s="295">
        <f t="shared" ref="M99:M116" si="5">J99+K99+L99</f>
        <v>1.9012207499999996E-2</v>
      </c>
      <c r="N99" s="295">
        <v>0.77519379844961234</v>
      </c>
      <c r="O99" s="903">
        <f t="shared" si="4"/>
        <v>2.4525747674999997E-2</v>
      </c>
      <c r="P99" s="728"/>
      <c r="R99" s="652">
        <v>1</v>
      </c>
      <c r="S99" s="653">
        <v>1</v>
      </c>
      <c r="T99" s="653">
        <v>1</v>
      </c>
      <c r="U99" s="653">
        <v>1</v>
      </c>
      <c r="V99" s="653">
        <v>1</v>
      </c>
      <c r="W99" s="653">
        <v>1</v>
      </c>
      <c r="X99" s="653">
        <v>1</v>
      </c>
      <c r="Y99" s="653">
        <v>1</v>
      </c>
      <c r="Z99" s="653">
        <v>1</v>
      </c>
      <c r="AA99" s="653">
        <v>1</v>
      </c>
      <c r="AB99" s="653">
        <v>1</v>
      </c>
      <c r="AC99" s="653">
        <v>1</v>
      </c>
      <c r="AD99" s="653"/>
      <c r="AE99" s="653"/>
      <c r="AF99" s="653"/>
      <c r="AG99" s="653"/>
      <c r="AH99" s="653"/>
      <c r="AI99" s="653"/>
      <c r="AJ99" s="653"/>
      <c r="AK99" s="653"/>
      <c r="AL99" s="653"/>
      <c r="AM99" s="653"/>
      <c r="AN99" s="653"/>
      <c r="AO99" s="653"/>
      <c r="AP99" s="654"/>
    </row>
    <row r="100" spans="2:42" ht="15" customHeight="1">
      <c r="B100" s="304"/>
      <c r="C100" s="416"/>
      <c r="D100" s="734"/>
      <c r="E100" s="734"/>
      <c r="F100" s="734"/>
      <c r="G100" s="691"/>
      <c r="H100" s="311" t="s">
        <v>266</v>
      </c>
      <c r="I100" s="301" t="s">
        <v>49</v>
      </c>
      <c r="J100" s="466">
        <v>0.15191039999999997</v>
      </c>
      <c r="K100" s="466">
        <v>6.8359679999999987E-3</v>
      </c>
      <c r="L100" s="466">
        <v>0</v>
      </c>
      <c r="M100" s="295">
        <f t="shared" si="5"/>
        <v>0.15874636799999997</v>
      </c>
      <c r="N100" s="295">
        <v>0.77519379844961234</v>
      </c>
      <c r="O100" s="903">
        <f t="shared" si="4"/>
        <v>0.20478281471999998</v>
      </c>
      <c r="P100" s="728"/>
      <c r="R100" s="652">
        <v>1</v>
      </c>
      <c r="S100" s="653">
        <v>1</v>
      </c>
      <c r="T100" s="653">
        <v>1</v>
      </c>
      <c r="U100" s="653">
        <v>1</v>
      </c>
      <c r="V100" s="653">
        <v>1</v>
      </c>
      <c r="W100" s="653">
        <v>1</v>
      </c>
      <c r="X100" s="653">
        <v>1</v>
      </c>
      <c r="Y100" s="653">
        <v>1</v>
      </c>
      <c r="Z100" s="653">
        <v>1</v>
      </c>
      <c r="AA100" s="653">
        <v>1</v>
      </c>
      <c r="AB100" s="653">
        <v>1</v>
      </c>
      <c r="AC100" s="653">
        <v>1</v>
      </c>
      <c r="AD100" s="653"/>
      <c r="AE100" s="653"/>
      <c r="AF100" s="653"/>
      <c r="AG100" s="653"/>
      <c r="AH100" s="653"/>
      <c r="AI100" s="653"/>
      <c r="AJ100" s="653"/>
      <c r="AK100" s="653"/>
      <c r="AL100" s="653"/>
      <c r="AM100" s="653"/>
      <c r="AN100" s="653"/>
      <c r="AO100" s="653"/>
      <c r="AP100" s="654"/>
    </row>
    <row r="101" spans="2:42" ht="15" customHeight="1">
      <c r="B101" s="304"/>
      <c r="C101" s="416"/>
      <c r="D101" s="734"/>
      <c r="E101" s="734"/>
      <c r="F101" s="734"/>
      <c r="G101" s="691"/>
      <c r="H101" s="311" t="s">
        <v>267</v>
      </c>
      <c r="I101" s="301" t="s">
        <v>49</v>
      </c>
      <c r="J101" s="466">
        <v>0.14121630303030303</v>
      </c>
      <c r="K101" s="466">
        <v>6.3547336363636358E-3</v>
      </c>
      <c r="L101" s="466">
        <v>0</v>
      </c>
      <c r="M101" s="295">
        <f t="shared" si="5"/>
        <v>0.14757103666666666</v>
      </c>
      <c r="N101" s="295">
        <v>0.77519379844961234</v>
      </c>
      <c r="O101" s="903">
        <f t="shared" si="4"/>
        <v>0.1903666373</v>
      </c>
      <c r="P101" s="728"/>
      <c r="R101" s="652">
        <v>1</v>
      </c>
      <c r="S101" s="653">
        <v>1</v>
      </c>
      <c r="T101" s="653">
        <v>1</v>
      </c>
      <c r="U101" s="653">
        <v>1</v>
      </c>
      <c r="V101" s="653">
        <v>1</v>
      </c>
      <c r="W101" s="653">
        <v>1</v>
      </c>
      <c r="X101" s="653">
        <v>1</v>
      </c>
      <c r="Y101" s="653">
        <v>1</v>
      </c>
      <c r="Z101" s="653">
        <v>1</v>
      </c>
      <c r="AA101" s="653">
        <v>1</v>
      </c>
      <c r="AB101" s="653">
        <v>1</v>
      </c>
      <c r="AC101" s="653">
        <v>1</v>
      </c>
      <c r="AD101" s="653"/>
      <c r="AE101" s="653"/>
      <c r="AF101" s="653"/>
      <c r="AG101" s="653"/>
      <c r="AH101" s="653"/>
      <c r="AI101" s="653"/>
      <c r="AJ101" s="653"/>
      <c r="AK101" s="653"/>
      <c r="AL101" s="653"/>
      <c r="AM101" s="653"/>
      <c r="AN101" s="653"/>
      <c r="AO101" s="653"/>
      <c r="AP101" s="654"/>
    </row>
    <row r="102" spans="2:42" ht="15" customHeight="1">
      <c r="B102" s="304">
        <v>4.3</v>
      </c>
      <c r="C102" s="416"/>
      <c r="D102" s="734"/>
      <c r="E102" s="734"/>
      <c r="F102" s="734"/>
      <c r="G102" s="691"/>
      <c r="H102" s="311" t="s">
        <v>268</v>
      </c>
      <c r="I102" s="301" t="s">
        <v>49</v>
      </c>
      <c r="J102" s="466">
        <v>0.41789999999999999</v>
      </c>
      <c r="K102" s="466">
        <v>1.8805499999999999E-2</v>
      </c>
      <c r="L102" s="466">
        <v>0</v>
      </c>
      <c r="M102" s="295">
        <f t="shared" si="5"/>
        <v>0.43670549999999997</v>
      </c>
      <c r="N102" s="295">
        <v>0.77519379844961234</v>
      </c>
      <c r="O102" s="903">
        <f t="shared" si="4"/>
        <v>0.563350095</v>
      </c>
      <c r="P102" s="729"/>
      <c r="R102" s="652">
        <v>1</v>
      </c>
      <c r="S102" s="653">
        <v>1</v>
      </c>
      <c r="T102" s="653">
        <v>1</v>
      </c>
      <c r="U102" s="653">
        <v>1</v>
      </c>
      <c r="V102" s="653">
        <v>1</v>
      </c>
      <c r="W102" s="653">
        <v>1</v>
      </c>
      <c r="X102" s="653">
        <v>1</v>
      </c>
      <c r="Y102" s="653">
        <v>1</v>
      </c>
      <c r="Z102" s="653">
        <v>1</v>
      </c>
      <c r="AA102" s="653">
        <v>1</v>
      </c>
      <c r="AB102" s="653">
        <v>1</v>
      </c>
      <c r="AC102" s="653">
        <v>1</v>
      </c>
      <c r="AD102" s="653"/>
      <c r="AE102" s="653"/>
      <c r="AF102" s="653"/>
      <c r="AG102" s="653"/>
      <c r="AH102" s="653"/>
      <c r="AI102" s="653"/>
      <c r="AJ102" s="653"/>
      <c r="AK102" s="653"/>
      <c r="AL102" s="653"/>
      <c r="AM102" s="653"/>
      <c r="AN102" s="653"/>
      <c r="AO102" s="653"/>
      <c r="AP102" s="654"/>
    </row>
    <row r="103" spans="2:42" ht="15" customHeight="1">
      <c r="B103" s="304">
        <v>4.4000000000000004</v>
      </c>
      <c r="C103" s="416">
        <v>1.4</v>
      </c>
      <c r="D103" s="734" t="s">
        <v>351</v>
      </c>
      <c r="E103" s="734"/>
      <c r="F103" s="734"/>
      <c r="G103" s="691"/>
      <c r="H103" s="311" t="s">
        <v>269</v>
      </c>
      <c r="I103" s="301" t="s">
        <v>49</v>
      </c>
      <c r="J103" s="466">
        <v>0.24900000000000003</v>
      </c>
      <c r="K103" s="466">
        <v>1.1205000000000001E-2</v>
      </c>
      <c r="L103" s="466">
        <v>0</v>
      </c>
      <c r="M103" s="295">
        <f t="shared" si="5"/>
        <v>0.26020500000000002</v>
      </c>
      <c r="N103" s="295">
        <v>0.77519379844961234</v>
      </c>
      <c r="O103" s="903">
        <f t="shared" si="4"/>
        <v>0.33566445000000006</v>
      </c>
      <c r="P103" s="728"/>
      <c r="R103" s="652">
        <v>1</v>
      </c>
      <c r="S103" s="653">
        <v>1</v>
      </c>
      <c r="T103" s="653">
        <v>1</v>
      </c>
      <c r="U103" s="653">
        <v>1</v>
      </c>
      <c r="V103" s="653">
        <v>1</v>
      </c>
      <c r="W103" s="653">
        <v>1</v>
      </c>
      <c r="X103" s="653">
        <v>1</v>
      </c>
      <c r="Y103" s="653">
        <v>1</v>
      </c>
      <c r="Z103" s="653">
        <v>1</v>
      </c>
      <c r="AA103" s="653">
        <v>1</v>
      </c>
      <c r="AB103" s="653">
        <v>1</v>
      </c>
      <c r="AC103" s="653">
        <v>1</v>
      </c>
      <c r="AD103" s="653"/>
      <c r="AE103" s="653"/>
      <c r="AF103" s="653"/>
      <c r="AG103" s="653"/>
      <c r="AH103" s="653"/>
      <c r="AI103" s="653"/>
      <c r="AJ103" s="653"/>
      <c r="AK103" s="653"/>
      <c r="AL103" s="653"/>
      <c r="AM103" s="653"/>
      <c r="AN103" s="653"/>
      <c r="AO103" s="653"/>
      <c r="AP103" s="654"/>
    </row>
    <row r="104" spans="2:42" ht="15" customHeight="1">
      <c r="B104" s="304">
        <v>5.2</v>
      </c>
      <c r="C104" s="416">
        <v>1260</v>
      </c>
      <c r="D104" s="734" t="s">
        <v>352</v>
      </c>
      <c r="E104" s="734"/>
      <c r="F104" s="734" t="s">
        <v>349</v>
      </c>
      <c r="G104" s="691"/>
      <c r="H104" s="311" t="s">
        <v>270</v>
      </c>
      <c r="I104" s="301" t="s">
        <v>306</v>
      </c>
      <c r="J104" s="466">
        <f>4.09047533333333</f>
        <v>4.0904753333333304</v>
      </c>
      <c r="K104" s="466">
        <v>0</v>
      </c>
      <c r="L104" s="466">
        <v>0</v>
      </c>
      <c r="M104" s="295">
        <f t="shared" si="5"/>
        <v>4.0904753333333304</v>
      </c>
      <c r="N104" s="295">
        <v>1</v>
      </c>
      <c r="O104" s="903">
        <f t="shared" si="4"/>
        <v>4.0904753333333304</v>
      </c>
      <c r="P104" s="728"/>
      <c r="R104" s="652">
        <v>2</v>
      </c>
      <c r="S104" s="653">
        <v>2</v>
      </c>
      <c r="T104" s="653">
        <v>2</v>
      </c>
      <c r="U104" s="653">
        <v>2</v>
      </c>
      <c r="V104" s="653">
        <v>2</v>
      </c>
      <c r="W104" s="653">
        <v>2</v>
      </c>
      <c r="X104" s="653">
        <v>2</v>
      </c>
      <c r="Y104" s="653">
        <v>2</v>
      </c>
      <c r="Z104" s="653">
        <v>2</v>
      </c>
      <c r="AA104" s="653">
        <v>2</v>
      </c>
      <c r="AB104" s="653">
        <v>2</v>
      </c>
      <c r="AC104" s="653">
        <v>2</v>
      </c>
      <c r="AD104" s="653"/>
      <c r="AE104" s="653"/>
      <c r="AF104" s="653"/>
      <c r="AG104" s="653"/>
      <c r="AH104" s="653"/>
      <c r="AI104" s="653"/>
      <c r="AJ104" s="653"/>
      <c r="AK104" s="653"/>
      <c r="AL104" s="653"/>
      <c r="AM104" s="653"/>
      <c r="AN104" s="653"/>
      <c r="AO104" s="653"/>
      <c r="AP104" s="654"/>
    </row>
    <row r="105" spans="2:42" s="887" customFormat="1" ht="15" customHeight="1">
      <c r="B105" s="888">
        <v>5.5</v>
      </c>
      <c r="C105" s="889">
        <v>920</v>
      </c>
      <c r="D105" s="890" t="s">
        <v>352</v>
      </c>
      <c r="E105" s="890"/>
      <c r="F105" s="890" t="s">
        <v>349</v>
      </c>
      <c r="G105" s="891"/>
      <c r="H105" s="892" t="s">
        <v>271</v>
      </c>
      <c r="I105" s="893" t="s">
        <v>306</v>
      </c>
      <c r="J105" s="894">
        <f>7.76324116666667</f>
        <v>7.7632411666666696</v>
      </c>
      <c r="K105" s="894">
        <v>0</v>
      </c>
      <c r="L105" s="894">
        <v>0</v>
      </c>
      <c r="M105" s="894">
        <f t="shared" si="5"/>
        <v>7.7632411666666696</v>
      </c>
      <c r="N105" s="894">
        <v>1</v>
      </c>
      <c r="O105" s="905">
        <f t="shared" si="4"/>
        <v>7.7632411666666696</v>
      </c>
      <c r="P105" s="895"/>
      <c r="R105" s="896">
        <v>1</v>
      </c>
      <c r="S105" s="897">
        <v>1</v>
      </c>
      <c r="T105" s="897">
        <v>1</v>
      </c>
      <c r="U105" s="897">
        <v>1</v>
      </c>
      <c r="V105" s="897">
        <v>1</v>
      </c>
      <c r="W105" s="897">
        <v>1</v>
      </c>
      <c r="X105" s="897">
        <v>1</v>
      </c>
      <c r="Y105" s="897">
        <v>1</v>
      </c>
      <c r="Z105" s="897">
        <v>1</v>
      </c>
      <c r="AA105" s="897">
        <v>1</v>
      </c>
      <c r="AB105" s="897">
        <v>1</v>
      </c>
      <c r="AC105" s="897">
        <v>1</v>
      </c>
      <c r="AD105" s="897"/>
      <c r="AE105" s="897"/>
      <c r="AF105" s="897"/>
      <c r="AG105" s="897"/>
      <c r="AH105" s="897"/>
      <c r="AI105" s="897"/>
      <c r="AJ105" s="897"/>
      <c r="AK105" s="897"/>
      <c r="AL105" s="897"/>
      <c r="AM105" s="897"/>
      <c r="AN105" s="897"/>
      <c r="AO105" s="897"/>
      <c r="AP105" s="898"/>
    </row>
    <row r="106" spans="2:42" s="887" customFormat="1" ht="15" customHeight="1">
      <c r="B106" s="888">
        <v>5.5</v>
      </c>
      <c r="C106" s="889">
        <v>920</v>
      </c>
      <c r="D106" s="890" t="s">
        <v>352</v>
      </c>
      <c r="E106" s="890"/>
      <c r="F106" s="890" t="s">
        <v>349</v>
      </c>
      <c r="G106" s="891"/>
      <c r="H106" s="892" t="s">
        <v>272</v>
      </c>
      <c r="I106" s="893" t="s">
        <v>306</v>
      </c>
      <c r="J106" s="894">
        <f>7.76324116666667</f>
        <v>7.7632411666666696</v>
      </c>
      <c r="K106" s="894">
        <v>0</v>
      </c>
      <c r="L106" s="894">
        <v>0</v>
      </c>
      <c r="M106" s="894">
        <f t="shared" si="5"/>
        <v>7.7632411666666696</v>
      </c>
      <c r="N106" s="894">
        <v>1</v>
      </c>
      <c r="O106" s="905">
        <f t="shared" si="4"/>
        <v>7.7632411666666696</v>
      </c>
      <c r="P106" s="895"/>
      <c r="R106" s="896">
        <v>1</v>
      </c>
      <c r="S106" s="897">
        <v>1</v>
      </c>
      <c r="T106" s="897">
        <v>1</v>
      </c>
      <c r="U106" s="897">
        <v>1</v>
      </c>
      <c r="V106" s="897">
        <v>1</v>
      </c>
      <c r="W106" s="897">
        <v>1</v>
      </c>
      <c r="X106" s="897">
        <v>1</v>
      </c>
      <c r="Y106" s="897">
        <v>1</v>
      </c>
      <c r="Z106" s="897">
        <v>1</v>
      </c>
      <c r="AA106" s="897">
        <v>1</v>
      </c>
      <c r="AB106" s="897">
        <v>1</v>
      </c>
      <c r="AC106" s="897">
        <v>1</v>
      </c>
      <c r="AD106" s="897"/>
      <c r="AE106" s="897"/>
      <c r="AF106" s="897"/>
      <c r="AG106" s="897"/>
      <c r="AH106" s="897"/>
      <c r="AI106" s="897"/>
      <c r="AJ106" s="897"/>
      <c r="AK106" s="897"/>
      <c r="AL106" s="897"/>
      <c r="AM106" s="897"/>
      <c r="AN106" s="897"/>
      <c r="AO106" s="897"/>
      <c r="AP106" s="898"/>
    </row>
    <row r="107" spans="2:42" ht="15" customHeight="1">
      <c r="B107" s="304">
        <v>4.8</v>
      </c>
      <c r="C107" s="416">
        <v>92</v>
      </c>
      <c r="D107" s="734" t="s">
        <v>371</v>
      </c>
      <c r="E107" s="734"/>
      <c r="F107" s="734"/>
      <c r="G107" s="691"/>
      <c r="H107" s="311" t="s">
        <v>273</v>
      </c>
      <c r="I107" s="301" t="s">
        <v>49</v>
      </c>
      <c r="J107" s="466">
        <v>0.14132741405000002</v>
      </c>
      <c r="K107" s="466">
        <v>6.3597336322500008E-3</v>
      </c>
      <c r="L107" s="466">
        <v>0</v>
      </c>
      <c r="M107" s="295">
        <f t="shared" si="5"/>
        <v>0.14768714768225003</v>
      </c>
      <c r="N107" s="295">
        <v>0.77519379844961234</v>
      </c>
      <c r="O107" s="903">
        <f t="shared" si="4"/>
        <v>0.19051642051010254</v>
      </c>
      <c r="P107" s="728"/>
      <c r="R107" s="652">
        <v>2</v>
      </c>
      <c r="S107" s="653">
        <v>2</v>
      </c>
      <c r="T107" s="653">
        <v>2</v>
      </c>
      <c r="U107" s="653">
        <v>2</v>
      </c>
      <c r="V107" s="653">
        <v>2</v>
      </c>
      <c r="W107" s="653">
        <v>2</v>
      </c>
      <c r="X107" s="653">
        <v>2</v>
      </c>
      <c r="Y107" s="653">
        <v>2</v>
      </c>
      <c r="Z107" s="653">
        <v>2</v>
      </c>
      <c r="AA107" s="653">
        <v>2</v>
      </c>
      <c r="AB107" s="653">
        <v>2</v>
      </c>
      <c r="AC107" s="653">
        <v>2</v>
      </c>
      <c r="AD107" s="653"/>
      <c r="AE107" s="653"/>
      <c r="AF107" s="653"/>
      <c r="AG107" s="653"/>
      <c r="AH107" s="653"/>
      <c r="AI107" s="653"/>
      <c r="AJ107" s="653"/>
      <c r="AK107" s="653"/>
      <c r="AL107" s="653"/>
      <c r="AM107" s="653"/>
      <c r="AN107" s="653"/>
      <c r="AO107" s="653"/>
      <c r="AP107" s="654"/>
    </row>
    <row r="108" spans="2:42" ht="15" customHeight="1">
      <c r="B108" s="304">
        <v>5.3</v>
      </c>
      <c r="C108" s="416">
        <v>106</v>
      </c>
      <c r="D108" s="734" t="s">
        <v>351</v>
      </c>
      <c r="E108" s="734"/>
      <c r="F108" s="734"/>
      <c r="G108" s="691"/>
      <c r="H108" s="311" t="s">
        <v>274</v>
      </c>
      <c r="I108" s="301" t="s">
        <v>306</v>
      </c>
      <c r="J108" s="466">
        <v>0.5</v>
      </c>
      <c r="K108" s="466">
        <v>1.2500000000000001E-2</v>
      </c>
      <c r="L108" s="466">
        <v>0</v>
      </c>
      <c r="M108" s="295">
        <f t="shared" si="5"/>
        <v>0.51249999999999996</v>
      </c>
      <c r="N108" s="295">
        <v>1</v>
      </c>
      <c r="O108" s="903">
        <f t="shared" si="4"/>
        <v>0.51249999999999996</v>
      </c>
      <c r="P108" s="728"/>
      <c r="R108" s="652">
        <v>2</v>
      </c>
      <c r="S108" s="653">
        <v>2</v>
      </c>
      <c r="T108" s="653">
        <v>2</v>
      </c>
      <c r="U108" s="653">
        <v>2</v>
      </c>
      <c r="V108" s="653">
        <v>2</v>
      </c>
      <c r="W108" s="653">
        <v>2</v>
      </c>
      <c r="X108" s="653">
        <v>2</v>
      </c>
      <c r="Y108" s="653">
        <v>2</v>
      </c>
      <c r="Z108" s="653">
        <v>2</v>
      </c>
      <c r="AA108" s="653">
        <v>2</v>
      </c>
      <c r="AB108" s="653">
        <v>2</v>
      </c>
      <c r="AC108" s="653">
        <v>2</v>
      </c>
      <c r="AD108" s="653"/>
      <c r="AE108" s="653"/>
      <c r="AF108" s="653"/>
      <c r="AG108" s="653"/>
      <c r="AH108" s="653"/>
      <c r="AI108" s="653"/>
      <c r="AJ108" s="653"/>
      <c r="AK108" s="653"/>
      <c r="AL108" s="653"/>
      <c r="AM108" s="653"/>
      <c r="AN108" s="653"/>
      <c r="AO108" s="653"/>
      <c r="AP108" s="654"/>
    </row>
    <row r="109" spans="2:42" ht="15" customHeight="1">
      <c r="B109" s="304">
        <v>5.0999999999999996</v>
      </c>
      <c r="C109" s="416">
        <v>20</v>
      </c>
      <c r="D109" s="734" t="s">
        <v>352</v>
      </c>
      <c r="E109" s="734"/>
      <c r="F109" s="734"/>
      <c r="G109" s="691"/>
      <c r="H109" s="311" t="s">
        <v>275</v>
      </c>
      <c r="I109" s="301" t="s">
        <v>49</v>
      </c>
      <c r="J109" s="466">
        <v>9.4100000000000017E-2</v>
      </c>
      <c r="K109" s="466">
        <v>4.2344999999999995E-3</v>
      </c>
      <c r="L109" s="466">
        <v>0</v>
      </c>
      <c r="M109" s="295">
        <f t="shared" si="5"/>
        <v>9.8334500000000019E-2</v>
      </c>
      <c r="N109" s="295">
        <v>0.77519379844961234</v>
      </c>
      <c r="O109" s="903">
        <f t="shared" si="4"/>
        <v>0.12685150500000003</v>
      </c>
      <c r="P109" s="728"/>
      <c r="R109" s="652">
        <v>2</v>
      </c>
      <c r="S109" s="653">
        <v>2</v>
      </c>
      <c r="T109" s="653">
        <v>2</v>
      </c>
      <c r="U109" s="653">
        <v>2</v>
      </c>
      <c r="V109" s="653">
        <v>2</v>
      </c>
      <c r="W109" s="653">
        <v>2</v>
      </c>
      <c r="X109" s="653">
        <v>2</v>
      </c>
      <c r="Y109" s="653">
        <v>2</v>
      </c>
      <c r="Z109" s="653">
        <v>2</v>
      </c>
      <c r="AA109" s="653">
        <v>2</v>
      </c>
      <c r="AB109" s="653">
        <v>2</v>
      </c>
      <c r="AC109" s="653">
        <v>2</v>
      </c>
      <c r="AD109" s="653"/>
      <c r="AE109" s="653"/>
      <c r="AF109" s="653"/>
      <c r="AG109" s="653"/>
      <c r="AH109" s="653"/>
      <c r="AI109" s="653"/>
      <c r="AJ109" s="653"/>
      <c r="AK109" s="653"/>
      <c r="AL109" s="653"/>
      <c r="AM109" s="653"/>
      <c r="AN109" s="653"/>
      <c r="AO109" s="653"/>
      <c r="AP109" s="654"/>
    </row>
    <row r="110" spans="2:42" ht="15" customHeight="1">
      <c r="B110" s="304">
        <v>5.4</v>
      </c>
      <c r="C110" s="416">
        <v>16</v>
      </c>
      <c r="D110" s="734" t="s">
        <v>352</v>
      </c>
      <c r="E110" s="734"/>
      <c r="F110" s="734"/>
      <c r="G110" s="691"/>
      <c r="H110" s="311" t="s">
        <v>276</v>
      </c>
      <c r="I110" s="301" t="s">
        <v>49</v>
      </c>
      <c r="J110" s="466">
        <v>4.9599999999999998E-2</v>
      </c>
      <c r="K110" s="466">
        <v>2.232E-3</v>
      </c>
      <c r="L110" s="466">
        <v>0</v>
      </c>
      <c r="M110" s="295">
        <f t="shared" si="5"/>
        <v>5.1831999999999996E-2</v>
      </c>
      <c r="N110" s="295">
        <v>0.77519379844961234</v>
      </c>
      <c r="O110" s="903">
        <f t="shared" si="4"/>
        <v>6.6863279999999997E-2</v>
      </c>
      <c r="P110" s="728"/>
      <c r="R110" s="652">
        <v>2</v>
      </c>
      <c r="S110" s="653">
        <v>2</v>
      </c>
      <c r="T110" s="653">
        <v>2</v>
      </c>
      <c r="U110" s="653">
        <v>2</v>
      </c>
      <c r="V110" s="653">
        <v>2</v>
      </c>
      <c r="W110" s="653">
        <v>2</v>
      </c>
      <c r="X110" s="653">
        <v>2</v>
      </c>
      <c r="Y110" s="653">
        <v>2</v>
      </c>
      <c r="Z110" s="653">
        <v>2</v>
      </c>
      <c r="AA110" s="653">
        <v>2</v>
      </c>
      <c r="AB110" s="653">
        <v>2</v>
      </c>
      <c r="AC110" s="653">
        <v>2</v>
      </c>
      <c r="AD110" s="653"/>
      <c r="AE110" s="653"/>
      <c r="AF110" s="653"/>
      <c r="AG110" s="653"/>
      <c r="AH110" s="653"/>
      <c r="AI110" s="653"/>
      <c r="AJ110" s="653"/>
      <c r="AK110" s="653"/>
      <c r="AL110" s="653"/>
      <c r="AM110" s="653"/>
      <c r="AN110" s="653"/>
      <c r="AO110" s="653"/>
      <c r="AP110" s="654"/>
    </row>
    <row r="111" spans="2:42" ht="15" customHeight="1">
      <c r="B111" s="304">
        <v>3.6</v>
      </c>
      <c r="C111" s="416"/>
      <c r="D111" s="734" t="s">
        <v>348</v>
      </c>
      <c r="E111" s="734"/>
      <c r="F111" s="734"/>
      <c r="G111" s="691"/>
      <c r="H111" s="311" t="s">
        <v>311</v>
      </c>
      <c r="I111" s="301" t="s">
        <v>49</v>
      </c>
      <c r="J111" s="466">
        <v>4.1690000000000005</v>
      </c>
      <c r="K111" s="466">
        <v>8.338000000000001E-2</v>
      </c>
      <c r="L111" s="466">
        <v>0</v>
      </c>
      <c r="M111" s="295">
        <f t="shared" si="5"/>
        <v>4.2523800000000005</v>
      </c>
      <c r="N111" s="295">
        <v>0.77519379844961234</v>
      </c>
      <c r="O111" s="903">
        <f t="shared" si="4"/>
        <v>5.4855702000000015</v>
      </c>
      <c r="P111" s="728"/>
      <c r="R111" s="652"/>
      <c r="S111" s="653"/>
      <c r="T111" s="653">
        <v>1</v>
      </c>
      <c r="U111" s="653"/>
      <c r="V111" s="653"/>
      <c r="W111" s="653"/>
      <c r="X111" s="653">
        <v>1</v>
      </c>
      <c r="Y111" s="653"/>
      <c r="Z111" s="653"/>
      <c r="AA111" s="653"/>
      <c r="AB111" s="653"/>
      <c r="AC111" s="653"/>
      <c r="AD111" s="653"/>
      <c r="AE111" s="653"/>
      <c r="AF111" s="653"/>
      <c r="AG111" s="653"/>
      <c r="AH111" s="653"/>
      <c r="AI111" s="653"/>
      <c r="AJ111" s="653"/>
      <c r="AK111" s="653"/>
      <c r="AL111" s="653"/>
      <c r="AM111" s="653"/>
      <c r="AN111" s="653"/>
      <c r="AO111" s="653"/>
      <c r="AP111" s="654"/>
    </row>
    <row r="112" spans="2:42" ht="15" customHeight="1">
      <c r="B112" s="304">
        <v>3.6</v>
      </c>
      <c r="C112" s="416"/>
      <c r="D112" s="734" t="s">
        <v>348</v>
      </c>
      <c r="E112" s="734"/>
      <c r="F112" s="734"/>
      <c r="G112" s="691"/>
      <c r="H112" s="311" t="s">
        <v>312</v>
      </c>
      <c r="I112" s="301" t="s">
        <v>49</v>
      </c>
      <c r="J112" s="466">
        <v>4.1690000000000005</v>
      </c>
      <c r="K112" s="466">
        <v>8.338000000000001E-2</v>
      </c>
      <c r="L112" s="466">
        <v>0</v>
      </c>
      <c r="M112" s="295">
        <f t="shared" si="5"/>
        <v>4.2523800000000005</v>
      </c>
      <c r="N112" s="295">
        <v>0.77519379844961234</v>
      </c>
      <c r="O112" s="903">
        <f t="shared" si="4"/>
        <v>5.4855702000000015</v>
      </c>
      <c r="P112" s="728"/>
      <c r="R112" s="652"/>
      <c r="S112" s="653"/>
      <c r="T112" s="653"/>
      <c r="U112" s="653">
        <v>1</v>
      </c>
      <c r="V112" s="653"/>
      <c r="W112" s="653"/>
      <c r="X112" s="653"/>
      <c r="Y112" s="653">
        <v>1</v>
      </c>
      <c r="Z112" s="653"/>
      <c r="AA112" s="653"/>
      <c r="AB112" s="653"/>
      <c r="AC112" s="653"/>
      <c r="AD112" s="653"/>
      <c r="AE112" s="653"/>
      <c r="AF112" s="653"/>
      <c r="AG112" s="653"/>
      <c r="AH112" s="653"/>
      <c r="AI112" s="653"/>
      <c r="AJ112" s="653"/>
      <c r="AK112" s="653"/>
      <c r="AL112" s="653"/>
      <c r="AM112" s="653"/>
      <c r="AN112" s="653"/>
      <c r="AO112" s="653"/>
      <c r="AP112" s="654"/>
    </row>
    <row r="113" spans="1:43" ht="24" customHeight="1">
      <c r="B113" s="304">
        <v>3.5</v>
      </c>
      <c r="C113" s="416"/>
      <c r="D113" s="734" t="s">
        <v>352</v>
      </c>
      <c r="E113" s="734"/>
      <c r="F113" s="734"/>
      <c r="G113" s="691"/>
      <c r="H113" s="677" t="s">
        <v>313</v>
      </c>
      <c r="I113" s="301" t="s">
        <v>305</v>
      </c>
      <c r="J113" s="466">
        <v>8.1900000000000013</v>
      </c>
      <c r="K113" s="466">
        <v>0.36855000000000004</v>
      </c>
      <c r="L113" s="466">
        <v>0</v>
      </c>
      <c r="M113" s="295">
        <f t="shared" si="5"/>
        <v>8.5585500000000021</v>
      </c>
      <c r="N113" s="295">
        <v>6.5891472868217056</v>
      </c>
      <c r="O113" s="903">
        <f t="shared" si="4"/>
        <v>1.2988858235294121</v>
      </c>
      <c r="P113" s="728"/>
      <c r="R113" s="652">
        <v>1</v>
      </c>
      <c r="S113" s="653">
        <v>1</v>
      </c>
      <c r="T113" s="653"/>
      <c r="U113" s="653"/>
      <c r="V113" s="653"/>
      <c r="W113" s="653"/>
      <c r="X113" s="653"/>
      <c r="Y113" s="653"/>
      <c r="Z113" s="653"/>
      <c r="AA113" s="653"/>
      <c r="AB113" s="653"/>
      <c r="AC113" s="653"/>
      <c r="AD113" s="653"/>
      <c r="AE113" s="653"/>
      <c r="AF113" s="653"/>
      <c r="AG113" s="653"/>
      <c r="AH113" s="653"/>
      <c r="AI113" s="653"/>
      <c r="AJ113" s="653"/>
      <c r="AK113" s="653"/>
      <c r="AL113" s="653"/>
      <c r="AM113" s="653"/>
      <c r="AN113" s="653"/>
      <c r="AO113" s="653"/>
      <c r="AP113" s="654"/>
    </row>
    <row r="114" spans="1:43" ht="25.5" customHeight="1">
      <c r="B114" s="304">
        <v>3.4</v>
      </c>
      <c r="C114" s="416"/>
      <c r="D114" s="734" t="s">
        <v>352</v>
      </c>
      <c r="E114" s="734"/>
      <c r="F114" s="734"/>
      <c r="G114" s="691"/>
      <c r="H114" s="311" t="s">
        <v>314</v>
      </c>
      <c r="I114" s="301" t="s">
        <v>305</v>
      </c>
      <c r="J114" s="466">
        <v>0.1487</v>
      </c>
      <c r="K114" s="466">
        <v>6.6914999999999995E-3</v>
      </c>
      <c r="L114" s="466">
        <v>0</v>
      </c>
      <c r="M114" s="295">
        <f t="shared" si="5"/>
        <v>0.15539149999999999</v>
      </c>
      <c r="N114" s="295">
        <v>6.5891472868217056</v>
      </c>
      <c r="O114" s="903">
        <f t="shared" si="4"/>
        <v>2.3582945294117644E-2</v>
      </c>
      <c r="P114" s="728"/>
      <c r="R114" s="652"/>
      <c r="S114" s="653"/>
      <c r="T114" s="653">
        <v>1</v>
      </c>
      <c r="U114" s="653">
        <v>1</v>
      </c>
      <c r="V114" s="653">
        <v>1</v>
      </c>
      <c r="W114" s="653">
        <v>1</v>
      </c>
      <c r="X114" s="653">
        <v>1</v>
      </c>
      <c r="Y114" s="653">
        <v>1</v>
      </c>
      <c r="Z114" s="653">
        <v>1</v>
      </c>
      <c r="AA114" s="653">
        <v>1</v>
      </c>
      <c r="AB114" s="653">
        <v>1</v>
      </c>
      <c r="AC114" s="653">
        <v>1</v>
      </c>
      <c r="AD114" s="653"/>
      <c r="AE114" s="653"/>
      <c r="AF114" s="653"/>
      <c r="AG114" s="653"/>
      <c r="AH114" s="653"/>
      <c r="AI114" s="653"/>
      <c r="AJ114" s="653"/>
      <c r="AK114" s="653"/>
      <c r="AL114" s="653"/>
      <c r="AM114" s="653"/>
      <c r="AN114" s="653"/>
      <c r="AO114" s="653"/>
      <c r="AP114" s="654"/>
    </row>
    <row r="115" spans="1:43" ht="15" customHeight="1">
      <c r="B115" s="304"/>
      <c r="C115" s="416"/>
      <c r="D115" s="734"/>
      <c r="E115" s="734"/>
      <c r="F115" s="734"/>
      <c r="G115" s="691"/>
      <c r="H115" s="677" t="s">
        <v>315</v>
      </c>
      <c r="I115" s="301" t="s">
        <v>305</v>
      </c>
      <c r="J115" s="466">
        <v>2.496</v>
      </c>
      <c r="K115" s="466">
        <v>0.11231999999999999</v>
      </c>
      <c r="L115" s="466">
        <v>0</v>
      </c>
      <c r="M115" s="295">
        <f t="shared" si="5"/>
        <v>2.60832</v>
      </c>
      <c r="N115" s="295">
        <v>6.5891472868217056</v>
      </c>
      <c r="O115" s="903">
        <f t="shared" ref="O115:O116" si="6">M115/N115</f>
        <v>0.39585091764705882</v>
      </c>
      <c r="P115" s="728"/>
      <c r="R115" s="652">
        <v>1</v>
      </c>
      <c r="S115" s="653">
        <v>1</v>
      </c>
      <c r="T115" s="653"/>
      <c r="U115" s="653"/>
      <c r="V115" s="653"/>
      <c r="W115" s="653"/>
      <c r="X115" s="653"/>
      <c r="Y115" s="653"/>
      <c r="Z115" s="653"/>
      <c r="AA115" s="653"/>
      <c r="AB115" s="653"/>
      <c r="AC115" s="653"/>
      <c r="AD115" s="653"/>
      <c r="AE115" s="653"/>
      <c r="AF115" s="653"/>
      <c r="AG115" s="653"/>
      <c r="AH115" s="653"/>
      <c r="AI115" s="653"/>
      <c r="AJ115" s="653"/>
      <c r="AK115" s="653"/>
      <c r="AL115" s="653"/>
      <c r="AM115" s="653"/>
      <c r="AN115" s="653"/>
      <c r="AO115" s="653"/>
      <c r="AP115" s="654"/>
    </row>
    <row r="116" spans="1:43" ht="21" customHeight="1">
      <c r="B116" s="304"/>
      <c r="C116" s="416"/>
      <c r="D116" s="734"/>
      <c r="E116" s="734"/>
      <c r="F116" s="734"/>
      <c r="G116" s="691"/>
      <c r="H116" s="677" t="s">
        <v>316</v>
      </c>
      <c r="I116" s="301" t="s">
        <v>305</v>
      </c>
      <c r="J116" s="466">
        <v>3.0160000000000005</v>
      </c>
      <c r="K116" s="466">
        <v>0.13572000000000004</v>
      </c>
      <c r="L116" s="466">
        <v>0</v>
      </c>
      <c r="M116" s="295">
        <f t="shared" si="5"/>
        <v>3.1517200000000005</v>
      </c>
      <c r="N116" s="295">
        <v>6.5891472868217056</v>
      </c>
      <c r="O116" s="903">
        <f t="shared" si="6"/>
        <v>0.47831985882352945</v>
      </c>
      <c r="P116" s="728"/>
      <c r="R116" s="652">
        <v>1</v>
      </c>
      <c r="S116" s="653">
        <v>1</v>
      </c>
      <c r="T116" s="653"/>
      <c r="U116" s="653"/>
      <c r="V116" s="653"/>
      <c r="W116" s="653"/>
      <c r="X116" s="653"/>
      <c r="Y116" s="653"/>
      <c r="Z116" s="653"/>
      <c r="AA116" s="653"/>
      <c r="AB116" s="653"/>
      <c r="AC116" s="653"/>
      <c r="AD116" s="653"/>
      <c r="AE116" s="653"/>
      <c r="AF116" s="653"/>
      <c r="AG116" s="653"/>
      <c r="AH116" s="653"/>
      <c r="AI116" s="653"/>
      <c r="AJ116" s="653"/>
      <c r="AK116" s="653"/>
      <c r="AL116" s="653"/>
      <c r="AM116" s="653"/>
      <c r="AN116" s="653"/>
      <c r="AO116" s="653"/>
      <c r="AP116" s="654"/>
    </row>
    <row r="117" spans="1:43" ht="15" customHeight="1">
      <c r="B117" s="304"/>
      <c r="C117" s="416"/>
      <c r="D117" s="734"/>
      <c r="E117" s="734"/>
      <c r="F117" s="734"/>
      <c r="G117" s="311"/>
      <c r="H117" s="677" t="s">
        <v>374</v>
      </c>
      <c r="I117" s="301" t="s">
        <v>49</v>
      </c>
      <c r="J117" s="466">
        <v>0.143514</v>
      </c>
      <c r="K117" s="466">
        <v>6.4581300000000003E-3</v>
      </c>
      <c r="L117" s="466">
        <v>0</v>
      </c>
      <c r="M117" s="295">
        <f t="shared" ref="M117" si="7">J117+K117+L117</f>
        <v>0.14997213000000001</v>
      </c>
      <c r="N117" s="295">
        <v>0.77519379844961234</v>
      </c>
      <c r="O117" s="903">
        <f t="shared" ref="O117" si="8">M117/N117</f>
        <v>0.19346404770000003</v>
      </c>
      <c r="P117" s="702"/>
      <c r="R117" s="652">
        <v>1</v>
      </c>
      <c r="S117" s="653">
        <v>1</v>
      </c>
      <c r="T117" s="653">
        <v>1</v>
      </c>
      <c r="U117" s="653">
        <v>1</v>
      </c>
      <c r="V117" s="653">
        <v>1</v>
      </c>
      <c r="W117" s="653">
        <v>1</v>
      </c>
      <c r="X117" s="653">
        <v>1</v>
      </c>
      <c r="Y117" s="653">
        <v>1</v>
      </c>
      <c r="Z117" s="653">
        <v>1</v>
      </c>
      <c r="AA117" s="653">
        <v>1</v>
      </c>
      <c r="AB117" s="653">
        <v>1</v>
      </c>
      <c r="AC117" s="653">
        <v>1</v>
      </c>
      <c r="AD117" s="653"/>
      <c r="AE117" s="653"/>
      <c r="AF117" s="653"/>
      <c r="AG117" s="653"/>
      <c r="AH117" s="653"/>
      <c r="AI117" s="653"/>
      <c r="AJ117" s="653"/>
      <c r="AK117" s="653"/>
      <c r="AL117" s="653"/>
      <c r="AM117" s="653"/>
      <c r="AN117" s="653"/>
      <c r="AO117" s="653"/>
      <c r="AP117" s="654"/>
    </row>
    <row r="118" spans="1:43" ht="15" customHeight="1">
      <c r="A118" s="253"/>
      <c r="B118" s="304"/>
      <c r="C118" s="416"/>
      <c r="D118" s="734"/>
      <c r="E118" s="734"/>
      <c r="F118" s="734"/>
      <c r="G118" s="311"/>
      <c r="H118" s="311"/>
      <c r="I118" s="301"/>
      <c r="J118" s="466"/>
      <c r="K118" s="422"/>
      <c r="L118" s="422"/>
      <c r="M118" s="295"/>
      <c r="N118" s="295"/>
      <c r="O118" s="312"/>
      <c r="P118" s="702"/>
      <c r="R118" s="652"/>
      <c r="S118" s="653"/>
      <c r="T118" s="653"/>
      <c r="U118" s="653"/>
      <c r="V118" s="653"/>
      <c r="W118" s="653"/>
      <c r="X118" s="653"/>
      <c r="Y118" s="653"/>
      <c r="Z118" s="653"/>
      <c r="AA118" s="653"/>
      <c r="AB118" s="653"/>
      <c r="AC118" s="653"/>
      <c r="AD118" s="653"/>
      <c r="AE118" s="653"/>
      <c r="AF118" s="653"/>
      <c r="AG118" s="653"/>
      <c r="AH118" s="653"/>
      <c r="AI118" s="653"/>
      <c r="AJ118" s="653"/>
      <c r="AK118" s="653"/>
      <c r="AL118" s="653"/>
      <c r="AM118" s="653"/>
      <c r="AN118" s="653"/>
      <c r="AO118" s="653"/>
      <c r="AP118" s="654"/>
    </row>
    <row r="119" spans="1:43" ht="15" customHeight="1">
      <c r="A119" s="253"/>
      <c r="B119" s="304"/>
      <c r="C119" s="416"/>
      <c r="D119" s="734"/>
      <c r="E119" s="734"/>
      <c r="F119" s="734"/>
      <c r="G119" s="677"/>
      <c r="H119" s="311"/>
      <c r="I119" s="301"/>
      <c r="J119" s="466"/>
      <c r="K119" s="422"/>
      <c r="L119" s="422"/>
      <c r="M119" s="295"/>
      <c r="N119" s="295"/>
      <c r="O119" s="312"/>
      <c r="P119" s="702"/>
      <c r="R119" s="652"/>
      <c r="S119" s="653"/>
      <c r="T119" s="653"/>
      <c r="U119" s="653"/>
      <c r="V119" s="653"/>
      <c r="W119" s="653"/>
      <c r="X119" s="653"/>
      <c r="Y119" s="653"/>
      <c r="Z119" s="653"/>
      <c r="AA119" s="653"/>
      <c r="AB119" s="653"/>
      <c r="AC119" s="653"/>
      <c r="AD119" s="653"/>
      <c r="AE119" s="653"/>
      <c r="AF119" s="653"/>
      <c r="AG119" s="653"/>
      <c r="AH119" s="653"/>
      <c r="AI119" s="653"/>
      <c r="AJ119" s="653"/>
      <c r="AK119" s="653"/>
      <c r="AL119" s="653"/>
      <c r="AM119" s="653"/>
      <c r="AN119" s="653"/>
      <c r="AO119" s="653"/>
      <c r="AP119" s="654"/>
    </row>
    <row r="120" spans="1:43" ht="15" customHeight="1" thickBot="1">
      <c r="A120" s="253"/>
      <c r="B120" s="304"/>
      <c r="C120" s="299"/>
      <c r="D120" s="735"/>
      <c r="E120" s="735"/>
      <c r="F120" s="735"/>
      <c r="G120" s="311"/>
      <c r="H120" s="311"/>
      <c r="I120" s="305"/>
      <c r="J120" s="466"/>
      <c r="K120" s="422"/>
      <c r="L120" s="422"/>
      <c r="M120" s="295"/>
      <c r="N120" s="295"/>
      <c r="O120" s="312"/>
      <c r="P120" s="701"/>
      <c r="R120" s="652"/>
      <c r="S120" s="653"/>
      <c r="T120" s="653"/>
      <c r="U120" s="653"/>
      <c r="V120" s="653"/>
      <c r="W120" s="653"/>
      <c r="X120" s="653"/>
      <c r="Y120" s="653"/>
      <c r="Z120" s="653"/>
      <c r="AA120" s="653"/>
      <c r="AB120" s="653"/>
      <c r="AC120" s="653"/>
      <c r="AD120" s="653"/>
      <c r="AE120" s="653"/>
      <c r="AF120" s="653"/>
      <c r="AG120" s="653"/>
      <c r="AH120" s="653"/>
      <c r="AI120" s="653"/>
      <c r="AJ120" s="653"/>
      <c r="AK120" s="653"/>
      <c r="AL120" s="653"/>
      <c r="AM120" s="653"/>
      <c r="AN120" s="653"/>
      <c r="AO120" s="653"/>
      <c r="AP120" s="654"/>
    </row>
    <row r="121" spans="1:43" ht="15" customHeight="1" thickBot="1">
      <c r="A121" s="253"/>
      <c r="B121" s="489"/>
      <c r="C121" s="490"/>
      <c r="D121" s="490"/>
      <c r="E121" s="490"/>
      <c r="F121" s="490"/>
      <c r="G121" s="491"/>
      <c r="H121" s="491" t="s">
        <v>121</v>
      </c>
      <c r="I121" s="309"/>
      <c r="J121" s="309"/>
      <c r="K121" s="309"/>
      <c r="L121" s="309"/>
      <c r="M121" s="309"/>
      <c r="N121" s="309"/>
      <c r="O121" s="309" t="s">
        <v>319</v>
      </c>
      <c r="P121" s="309"/>
      <c r="Q121" s="492"/>
      <c r="R121" s="655">
        <f t="shared" ref="R121:AP121" si="9">SUMPRODUCT($O$19:$O$120,R19:R120)</f>
        <v>222.70861722432164</v>
      </c>
      <c r="S121" s="656">
        <f t="shared" si="9"/>
        <v>226.10221360565561</v>
      </c>
      <c r="T121" s="656">
        <f t="shared" si="9"/>
        <v>260.45903740608628</v>
      </c>
      <c r="U121" s="656">
        <f t="shared" si="9"/>
        <v>263.85263378742019</v>
      </c>
      <c r="V121" s="656">
        <f t="shared" si="9"/>
        <v>260.57899217366457</v>
      </c>
      <c r="W121" s="656">
        <f t="shared" si="9"/>
        <v>265.12332289696343</v>
      </c>
      <c r="X121" s="656">
        <f t="shared" si="9"/>
        <v>260.89606490719393</v>
      </c>
      <c r="Y121" s="656">
        <f t="shared" si="9"/>
        <v>265.44039563049279</v>
      </c>
      <c r="Z121" s="656">
        <f t="shared" si="9"/>
        <v>260.14196467255687</v>
      </c>
      <c r="AA121" s="656">
        <f t="shared" si="9"/>
        <v>263.53556105389089</v>
      </c>
      <c r="AB121" s="656">
        <f t="shared" si="9"/>
        <v>266.34927235222426</v>
      </c>
      <c r="AC121" s="656">
        <f t="shared" si="9"/>
        <v>292.76996823591946</v>
      </c>
      <c r="AD121" s="656">
        <f t="shared" si="9"/>
        <v>0</v>
      </c>
      <c r="AE121" s="656">
        <f t="shared" si="9"/>
        <v>0</v>
      </c>
      <c r="AF121" s="656">
        <f t="shared" si="9"/>
        <v>0</v>
      </c>
      <c r="AG121" s="656">
        <f t="shared" si="9"/>
        <v>0</v>
      </c>
      <c r="AH121" s="656">
        <f t="shared" si="9"/>
        <v>0</v>
      </c>
      <c r="AI121" s="656">
        <f t="shared" si="9"/>
        <v>0</v>
      </c>
      <c r="AJ121" s="656">
        <f t="shared" si="9"/>
        <v>0</v>
      </c>
      <c r="AK121" s="656">
        <f t="shared" si="9"/>
        <v>0</v>
      </c>
      <c r="AL121" s="656">
        <f t="shared" si="9"/>
        <v>0</v>
      </c>
      <c r="AM121" s="656">
        <f t="shared" si="9"/>
        <v>0</v>
      </c>
      <c r="AN121" s="656">
        <f t="shared" si="9"/>
        <v>0</v>
      </c>
      <c r="AO121" s="656">
        <f t="shared" si="9"/>
        <v>0</v>
      </c>
      <c r="AP121" s="657">
        <f t="shared" si="9"/>
        <v>0</v>
      </c>
    </row>
    <row r="122" spans="1:43" s="308" customFormat="1" ht="15" customHeight="1">
      <c r="B122" s="304"/>
      <c r="C122" s="299"/>
      <c r="D122" s="735"/>
      <c r="E122" s="735"/>
      <c r="F122" s="735"/>
      <c r="G122" s="293"/>
      <c r="H122" s="300"/>
      <c r="I122" s="306"/>
      <c r="J122" s="306"/>
      <c r="K122" s="306"/>
      <c r="L122" s="306"/>
      <c r="M122" s="307"/>
      <c r="N122" s="493"/>
      <c r="O122" s="493"/>
      <c r="P122" s="296"/>
      <c r="R122" s="658"/>
      <c r="S122" s="659"/>
      <c r="T122" s="659"/>
      <c r="U122" s="659"/>
      <c r="V122" s="659"/>
      <c r="W122" s="659"/>
      <c r="X122" s="659"/>
      <c r="Y122" s="659"/>
      <c r="Z122" s="659"/>
      <c r="AA122" s="659"/>
      <c r="AB122" s="659"/>
      <c r="AC122" s="659"/>
      <c r="AD122" s="659"/>
      <c r="AE122" s="659"/>
      <c r="AF122" s="659"/>
      <c r="AG122" s="659"/>
      <c r="AH122" s="659"/>
      <c r="AI122" s="659"/>
      <c r="AJ122" s="659"/>
      <c r="AK122" s="659"/>
      <c r="AL122" s="659"/>
      <c r="AM122" s="659"/>
      <c r="AN122" s="659"/>
      <c r="AO122" s="659"/>
      <c r="AP122" s="673"/>
    </row>
    <row r="123" spans="1:43" ht="15" customHeight="1">
      <c r="A123" s="253"/>
      <c r="B123" s="310"/>
      <c r="C123" s="299"/>
      <c r="D123" s="735"/>
      <c r="E123" s="735"/>
      <c r="F123" s="735"/>
      <c r="G123" s="293"/>
      <c r="H123" s="300" t="s">
        <v>169</v>
      </c>
      <c r="I123" s="306"/>
      <c r="J123" s="306"/>
      <c r="K123" s="306"/>
      <c r="L123" s="306"/>
      <c r="M123" s="307"/>
      <c r="N123" s="493"/>
      <c r="O123" s="725">
        <v>0.04</v>
      </c>
      <c r="P123" s="296"/>
      <c r="R123" s="658">
        <f>R121*$O$123</f>
        <v>8.9083446889728659</v>
      </c>
      <c r="S123" s="659">
        <f>S121*$O$123</f>
        <v>9.0440885442262253</v>
      </c>
      <c r="T123" s="659">
        <f t="shared" ref="T123:AP123" si="10">T121*$O$123</f>
        <v>10.418361496243451</v>
      </c>
      <c r="U123" s="659">
        <f t="shared" si="10"/>
        <v>10.554105351496808</v>
      </c>
      <c r="V123" s="659">
        <f t="shared" si="10"/>
        <v>10.423159686946583</v>
      </c>
      <c r="W123" s="659">
        <f t="shared" si="10"/>
        <v>10.604932915878537</v>
      </c>
      <c r="X123" s="659">
        <f t="shared" si="10"/>
        <v>10.435842596287758</v>
      </c>
      <c r="Y123" s="659">
        <f t="shared" ref="Y123" si="11">Y121*$O$123</f>
        <v>10.617615825219712</v>
      </c>
      <c r="Z123" s="659">
        <f t="shared" si="10"/>
        <v>10.405678586902274</v>
      </c>
      <c r="AA123" s="659">
        <f t="shared" si="10"/>
        <v>10.541422442155636</v>
      </c>
      <c r="AB123" s="659">
        <f t="shared" si="10"/>
        <v>10.653970894088971</v>
      </c>
      <c r="AC123" s="659">
        <f t="shared" si="10"/>
        <v>11.710798729436778</v>
      </c>
      <c r="AD123" s="659">
        <f t="shared" si="10"/>
        <v>0</v>
      </c>
      <c r="AE123" s="659">
        <f t="shared" si="10"/>
        <v>0</v>
      </c>
      <c r="AF123" s="659">
        <f t="shared" si="10"/>
        <v>0</v>
      </c>
      <c r="AG123" s="659">
        <f t="shared" si="10"/>
        <v>0</v>
      </c>
      <c r="AH123" s="659">
        <f t="shared" si="10"/>
        <v>0</v>
      </c>
      <c r="AI123" s="659">
        <f t="shared" si="10"/>
        <v>0</v>
      </c>
      <c r="AJ123" s="659">
        <f t="shared" si="10"/>
        <v>0</v>
      </c>
      <c r="AK123" s="659">
        <f t="shared" si="10"/>
        <v>0</v>
      </c>
      <c r="AL123" s="659">
        <f t="shared" si="10"/>
        <v>0</v>
      </c>
      <c r="AM123" s="659">
        <f t="shared" si="10"/>
        <v>0</v>
      </c>
      <c r="AN123" s="659">
        <f t="shared" si="10"/>
        <v>0</v>
      </c>
      <c r="AO123" s="659">
        <f t="shared" si="10"/>
        <v>0</v>
      </c>
      <c r="AP123" s="660">
        <f t="shared" si="10"/>
        <v>0</v>
      </c>
    </row>
    <row r="124" spans="1:43" ht="15" customHeight="1">
      <c r="A124" s="253"/>
      <c r="B124" s="310"/>
      <c r="C124" s="299"/>
      <c r="D124" s="735"/>
      <c r="E124" s="735"/>
      <c r="F124" s="735"/>
      <c r="G124" s="293"/>
      <c r="H124" s="300" t="s">
        <v>288</v>
      </c>
      <c r="I124" s="306"/>
      <c r="J124" s="306"/>
      <c r="K124" s="306"/>
      <c r="L124" s="306"/>
      <c r="M124" s="307"/>
      <c r="N124" s="493"/>
      <c r="O124" s="692">
        <v>3.4184999999999999</v>
      </c>
      <c r="P124" s="296"/>
      <c r="Q124" s="413"/>
      <c r="R124" s="658">
        <f>$O$124</f>
        <v>3.4184999999999999</v>
      </c>
      <c r="S124" s="659">
        <f t="shared" ref="S124:AC124" si="12">$O$124</f>
        <v>3.4184999999999999</v>
      </c>
      <c r="T124" s="659">
        <f t="shared" si="12"/>
        <v>3.4184999999999999</v>
      </c>
      <c r="U124" s="659">
        <f t="shared" si="12"/>
        <v>3.4184999999999999</v>
      </c>
      <c r="V124" s="659">
        <f t="shared" si="12"/>
        <v>3.4184999999999999</v>
      </c>
      <c r="W124" s="659">
        <f t="shared" si="12"/>
        <v>3.4184999999999999</v>
      </c>
      <c r="X124" s="659">
        <f t="shared" si="12"/>
        <v>3.4184999999999999</v>
      </c>
      <c r="Y124" s="659">
        <f t="shared" si="12"/>
        <v>3.4184999999999999</v>
      </c>
      <c r="Z124" s="659">
        <f t="shared" si="12"/>
        <v>3.4184999999999999</v>
      </c>
      <c r="AA124" s="659">
        <f t="shared" si="12"/>
        <v>3.4184999999999999</v>
      </c>
      <c r="AB124" s="659">
        <f t="shared" si="12"/>
        <v>3.4184999999999999</v>
      </c>
      <c r="AC124" s="659">
        <f t="shared" si="12"/>
        <v>3.4184999999999999</v>
      </c>
      <c r="AD124" s="659"/>
      <c r="AE124" s="659"/>
      <c r="AF124" s="659"/>
      <c r="AG124" s="659"/>
      <c r="AH124" s="659"/>
      <c r="AI124" s="659"/>
      <c r="AJ124" s="659"/>
      <c r="AK124" s="659"/>
      <c r="AL124" s="659"/>
      <c r="AM124" s="659"/>
      <c r="AN124" s="659"/>
      <c r="AO124" s="659"/>
      <c r="AP124" s="660"/>
    </row>
    <row r="125" spans="1:43" s="412" customFormat="1" ht="15" customHeight="1">
      <c r="A125" s="411"/>
      <c r="B125" s="310"/>
      <c r="C125" s="299"/>
      <c r="D125" s="735"/>
      <c r="E125" s="735"/>
      <c r="F125" s="735"/>
      <c r="G125" s="293"/>
      <c r="H125" s="433" t="s">
        <v>122</v>
      </c>
      <c r="I125" s="306"/>
      <c r="J125" s="306"/>
      <c r="K125" s="306"/>
      <c r="L125" s="306"/>
      <c r="M125" s="307"/>
      <c r="N125" s="493"/>
      <c r="O125" s="495" t="s">
        <v>319</v>
      </c>
      <c r="P125" s="296"/>
      <c r="Q125" s="414"/>
      <c r="R125" s="661">
        <f>SUM(R121:R124)</f>
        <v>235.03546191329451</v>
      </c>
      <c r="S125" s="662">
        <f t="shared" ref="S125:AP125" si="13">SUM(S121:S124)</f>
        <v>238.56480214988181</v>
      </c>
      <c r="T125" s="662">
        <f t="shared" si="13"/>
        <v>274.29589890232972</v>
      </c>
      <c r="U125" s="662">
        <f t="shared" si="13"/>
        <v>277.82523913891697</v>
      </c>
      <c r="V125" s="662">
        <f t="shared" si="13"/>
        <v>274.42065186061114</v>
      </c>
      <c r="W125" s="662">
        <f t="shared" si="13"/>
        <v>279.14675581284195</v>
      </c>
      <c r="X125" s="662">
        <f t="shared" si="13"/>
        <v>274.75040750348171</v>
      </c>
      <c r="Y125" s="662">
        <f t="shared" ref="Y125" si="14">SUM(Y121:Y124)</f>
        <v>279.47651145571251</v>
      </c>
      <c r="Z125" s="662">
        <f t="shared" si="13"/>
        <v>273.96614325945916</v>
      </c>
      <c r="AA125" s="662">
        <f t="shared" si="13"/>
        <v>277.49548349604652</v>
      </c>
      <c r="AB125" s="662">
        <f t="shared" si="13"/>
        <v>280.42174324631321</v>
      </c>
      <c r="AC125" s="662">
        <f t="shared" si="13"/>
        <v>307.89926696535622</v>
      </c>
      <c r="AD125" s="662">
        <f t="shared" si="13"/>
        <v>0</v>
      </c>
      <c r="AE125" s="662">
        <f t="shared" si="13"/>
        <v>0</v>
      </c>
      <c r="AF125" s="662">
        <f t="shared" si="13"/>
        <v>0</v>
      </c>
      <c r="AG125" s="662">
        <f t="shared" si="13"/>
        <v>0</v>
      </c>
      <c r="AH125" s="662">
        <f t="shared" si="13"/>
        <v>0</v>
      </c>
      <c r="AI125" s="662">
        <f t="shared" si="13"/>
        <v>0</v>
      </c>
      <c r="AJ125" s="662">
        <f t="shared" si="13"/>
        <v>0</v>
      </c>
      <c r="AK125" s="662">
        <f t="shared" si="13"/>
        <v>0</v>
      </c>
      <c r="AL125" s="662">
        <f t="shared" si="13"/>
        <v>0</v>
      </c>
      <c r="AM125" s="662">
        <f t="shared" si="13"/>
        <v>0</v>
      </c>
      <c r="AN125" s="662">
        <f t="shared" si="13"/>
        <v>0</v>
      </c>
      <c r="AO125" s="662">
        <f t="shared" si="13"/>
        <v>0</v>
      </c>
      <c r="AP125" s="663">
        <f t="shared" si="13"/>
        <v>0</v>
      </c>
    </row>
    <row r="126" spans="1:43" ht="15" customHeight="1" thickBot="1">
      <c r="A126" s="253"/>
      <c r="B126" s="434"/>
      <c r="C126" s="435"/>
      <c r="D126" s="736"/>
      <c r="E126" s="736"/>
      <c r="F126" s="736"/>
      <c r="G126" s="436"/>
      <c r="H126" s="436"/>
      <c r="I126" s="437"/>
      <c r="J126" s="437"/>
      <c r="K126" s="437"/>
      <c r="L126" s="437"/>
      <c r="M126" s="438"/>
      <c r="N126" s="494"/>
      <c r="O126" s="494"/>
      <c r="P126" s="439"/>
      <c r="Q126" s="413"/>
      <c r="R126" s="664"/>
      <c r="S126" s="665"/>
      <c r="T126" s="665"/>
      <c r="U126" s="665"/>
      <c r="V126" s="665"/>
      <c r="W126" s="665"/>
      <c r="X126" s="665"/>
      <c r="Y126" s="665"/>
      <c r="Z126" s="665"/>
      <c r="AA126" s="665"/>
      <c r="AB126" s="665"/>
      <c r="AC126" s="665"/>
      <c r="AD126" s="665"/>
      <c r="AE126" s="665"/>
      <c r="AF126" s="665"/>
      <c r="AG126" s="665"/>
      <c r="AH126" s="665"/>
      <c r="AI126" s="665"/>
      <c r="AJ126" s="665"/>
      <c r="AK126" s="665"/>
      <c r="AL126" s="665"/>
      <c r="AM126" s="665"/>
      <c r="AN126" s="665"/>
      <c r="AO126" s="665"/>
      <c r="AP126" s="666"/>
    </row>
    <row r="127" spans="1:43" s="412" customFormat="1" ht="15" customHeight="1">
      <c r="A127" s="411"/>
      <c r="B127" s="254"/>
      <c r="C127" s="254"/>
      <c r="D127" s="254"/>
      <c r="E127" s="254"/>
      <c r="F127" s="254"/>
      <c r="G127" s="254"/>
      <c r="H127" s="254"/>
      <c r="I127" s="254"/>
      <c r="J127" s="254"/>
      <c r="K127" s="254"/>
      <c r="L127" s="254"/>
      <c r="M127" s="254"/>
      <c r="N127" s="254"/>
      <c r="O127" s="254"/>
      <c r="P127" s="254"/>
      <c r="Q127" s="254"/>
    </row>
    <row r="128" spans="1:43" ht="15" customHeight="1">
      <c r="K128" s="726"/>
      <c r="L128" s="726"/>
      <c r="M128" s="726"/>
      <c r="P128" s="693"/>
      <c r="Q128" s="693"/>
      <c r="R128" s="693"/>
      <c r="S128" s="693"/>
      <c r="T128" s="693"/>
      <c r="U128" s="693"/>
      <c r="V128" s="693"/>
      <c r="W128" s="693"/>
      <c r="X128" s="693"/>
      <c r="Y128" s="693"/>
      <c r="Z128" s="693"/>
      <c r="AA128" s="693"/>
      <c r="AB128" s="693"/>
      <c r="AC128" s="693"/>
      <c r="AD128" s="693"/>
      <c r="AE128" s="693"/>
      <c r="AF128" s="693"/>
      <c r="AG128" s="693"/>
      <c r="AH128" s="693"/>
      <c r="AI128" s="693"/>
      <c r="AJ128" s="693"/>
      <c r="AK128" s="693"/>
      <c r="AL128" s="693"/>
      <c r="AM128" s="693"/>
      <c r="AN128" s="693"/>
      <c r="AO128" s="693"/>
      <c r="AP128" s="693"/>
      <c r="AQ128" s="693"/>
    </row>
    <row r="129" spans="11:43" ht="15" customHeight="1">
      <c r="K129" s="727"/>
      <c r="L129" s="727"/>
      <c r="M129" s="727"/>
      <c r="P129" s="693"/>
      <c r="Q129" s="693"/>
      <c r="R129" s="693"/>
      <c r="S129" s="693"/>
      <c r="T129" s="693"/>
      <c r="U129" s="693"/>
      <c r="V129" s="693"/>
      <c r="W129" s="693"/>
      <c r="X129" s="693"/>
      <c r="Y129" s="693"/>
      <c r="Z129" s="693"/>
      <c r="AA129" s="693"/>
      <c r="AB129" s="693"/>
      <c r="AC129" s="693"/>
      <c r="AD129" s="693"/>
      <c r="AE129" s="693"/>
      <c r="AF129" s="693"/>
      <c r="AG129" s="693"/>
      <c r="AH129" s="693"/>
      <c r="AI129" s="693"/>
      <c r="AJ129" s="693"/>
      <c r="AK129" s="693"/>
      <c r="AL129" s="693"/>
      <c r="AM129" s="693"/>
      <c r="AN129" s="693"/>
      <c r="AO129" s="693"/>
      <c r="AP129" s="693"/>
      <c r="AQ129" s="693"/>
    </row>
    <row r="130" spans="11:43" ht="15" customHeight="1">
      <c r="M130" s="726"/>
      <c r="P130" s="254"/>
      <c r="Q130" s="254"/>
    </row>
    <row r="131" spans="11:43" ht="15" customHeight="1">
      <c r="P131" s="254"/>
      <c r="Q131" s="254"/>
    </row>
    <row r="132" spans="11:43" ht="15" customHeight="1">
      <c r="P132" s="693"/>
      <c r="Q132" s="693"/>
      <c r="R132" s="693"/>
      <c r="S132" s="693"/>
      <c r="T132" s="693"/>
      <c r="U132" s="693"/>
      <c r="V132" s="693"/>
      <c r="W132" s="693"/>
      <c r="X132" s="693"/>
      <c r="Y132" s="693"/>
      <c r="Z132" s="693"/>
      <c r="AA132" s="693"/>
      <c r="AB132" s="693"/>
      <c r="AC132" s="693"/>
      <c r="AD132" s="693"/>
      <c r="AE132" s="693"/>
      <c r="AF132" s="693"/>
      <c r="AG132" s="693"/>
      <c r="AH132" s="693"/>
      <c r="AI132" s="693"/>
      <c r="AJ132" s="693"/>
      <c r="AK132" s="693"/>
      <c r="AL132" s="693"/>
      <c r="AM132" s="693"/>
      <c r="AN132" s="693"/>
      <c r="AO132" s="693"/>
      <c r="AP132" s="693"/>
      <c r="AQ132" s="693"/>
    </row>
    <row r="133" spans="11:43" ht="15" customHeight="1">
      <c r="P133" s="693"/>
      <c r="Q133" s="693"/>
      <c r="R133" s="693"/>
      <c r="S133" s="693"/>
      <c r="T133" s="693"/>
      <c r="U133" s="693"/>
      <c r="V133" s="693"/>
      <c r="W133" s="693"/>
      <c r="X133" s="693"/>
      <c r="Y133" s="693"/>
      <c r="Z133" s="693"/>
      <c r="AA133" s="693"/>
      <c r="AB133" s="693"/>
      <c r="AC133" s="693"/>
      <c r="AD133" s="693"/>
      <c r="AE133" s="693"/>
      <c r="AF133" s="693"/>
      <c r="AG133" s="693"/>
      <c r="AH133" s="693"/>
      <c r="AI133" s="693"/>
      <c r="AJ133" s="693"/>
      <c r="AK133" s="693"/>
      <c r="AL133" s="693"/>
      <c r="AM133" s="693"/>
      <c r="AN133" s="693"/>
      <c r="AO133" s="693"/>
      <c r="AP133" s="693"/>
      <c r="AQ133" s="693"/>
    </row>
    <row r="134" spans="11:43" ht="15" customHeight="1">
      <c r="P134" s="254"/>
      <c r="Q134" s="254"/>
    </row>
    <row r="135" spans="11:43" ht="15" customHeight="1">
      <c r="P135" s="254"/>
      <c r="Q135" s="254"/>
    </row>
    <row r="136" spans="11:43" ht="15" customHeight="1">
      <c r="P136" s="254"/>
      <c r="Q136" s="254"/>
    </row>
    <row r="137" spans="11:43" ht="15" customHeight="1">
      <c r="P137" s="254"/>
      <c r="Q137" s="254"/>
    </row>
    <row r="138" spans="11:43" ht="15" customHeight="1">
      <c r="P138" s="254"/>
      <c r="Q138" s="254"/>
    </row>
    <row r="139" spans="11:43" ht="15" customHeight="1">
      <c r="P139" s="254"/>
      <c r="Q139" s="254"/>
      <c r="R139" s="694"/>
      <c r="S139" s="694"/>
      <c r="T139" s="694"/>
      <c r="U139" s="694"/>
      <c r="V139" s="694"/>
      <c r="W139" s="694"/>
      <c r="X139" s="694"/>
      <c r="Y139" s="694"/>
      <c r="Z139" s="694"/>
      <c r="AA139" s="694"/>
      <c r="AB139" s="694"/>
      <c r="AC139" s="694"/>
    </row>
    <row r="140" spans="11:43" ht="15" customHeight="1">
      <c r="P140" s="254"/>
      <c r="Q140" s="254"/>
    </row>
    <row r="141" spans="11:43" ht="15" customHeight="1">
      <c r="P141" s="254"/>
      <c r="Q141" s="254"/>
    </row>
    <row r="142" spans="11:43" ht="15" customHeight="1">
      <c r="P142" s="254"/>
      <c r="Q142" s="254"/>
    </row>
    <row r="143" spans="11:43" ht="15" customHeight="1">
      <c r="P143" s="254"/>
      <c r="Q143" s="254"/>
    </row>
    <row r="144" spans="11:43" ht="15" customHeight="1">
      <c r="P144" s="254"/>
      <c r="Q144" s="254"/>
    </row>
    <row r="145" spans="15:15" s="254" customFormat="1" ht="15" customHeight="1"/>
    <row r="146" spans="15:15" s="254" customFormat="1" ht="15" customHeight="1"/>
    <row r="147" spans="15:15" s="254" customFormat="1" ht="15" customHeight="1"/>
    <row r="148" spans="15:15" s="254" customFormat="1" ht="15" customHeight="1"/>
    <row r="149" spans="15:15" s="254" customFormat="1" ht="15" customHeight="1"/>
    <row r="150" spans="15:15" s="254" customFormat="1" ht="15" customHeight="1"/>
    <row r="151" spans="15:15" s="254" customFormat="1" ht="15" customHeight="1"/>
    <row r="152" spans="15:15" s="254" customFormat="1" ht="15" customHeight="1">
      <c r="O152" s="254">
        <v>64.87</v>
      </c>
    </row>
    <row r="153" spans="15:15" s="254" customFormat="1" ht="15" customHeight="1">
      <c r="O153" s="254">
        <v>420.95</v>
      </c>
    </row>
    <row r="154" spans="15:15" s="254" customFormat="1" ht="15" customHeight="1"/>
    <row r="155" spans="15:15" s="254" customFormat="1" ht="15" customHeight="1"/>
    <row r="156" spans="15:15" s="254" customFormat="1" ht="15" customHeight="1"/>
    <row r="157" spans="15:15" s="254" customFormat="1" ht="15" customHeight="1"/>
    <row r="158" spans="15:15" s="254" customFormat="1" ht="15" customHeight="1"/>
    <row r="159" spans="15:15" s="254" customFormat="1" ht="15" customHeight="1"/>
    <row r="160" spans="15:15" s="254" customFormat="1" ht="15" customHeight="1"/>
    <row r="161" s="254" customFormat="1" ht="15" customHeight="1"/>
    <row r="162" s="254" customFormat="1" ht="15" customHeight="1"/>
    <row r="163" s="254" customFormat="1" ht="15" customHeight="1"/>
    <row r="164" s="254" customFormat="1" ht="15" customHeight="1"/>
    <row r="165" s="254" customFormat="1" ht="15" customHeight="1"/>
    <row r="166" s="254" customFormat="1" ht="15" customHeight="1"/>
    <row r="167" s="254" customFormat="1" ht="15" customHeight="1"/>
    <row r="168" s="254" customFormat="1" ht="15" customHeight="1"/>
    <row r="169" s="254" customFormat="1" ht="15" customHeight="1"/>
    <row r="170" s="254" customFormat="1" ht="15" customHeight="1"/>
    <row r="171" s="254" customFormat="1" ht="15" customHeight="1"/>
    <row r="172" s="254" customFormat="1" ht="15" customHeight="1"/>
    <row r="173" s="254" customFormat="1" ht="15" customHeight="1"/>
    <row r="174" s="254" customFormat="1" ht="15" customHeight="1"/>
    <row r="175" s="254" customFormat="1" ht="15" customHeight="1"/>
    <row r="176" s="254" customFormat="1" ht="15" customHeight="1"/>
    <row r="177" s="254" customFormat="1" ht="15" customHeight="1"/>
    <row r="178" s="254" customFormat="1" ht="15" customHeight="1"/>
    <row r="179" s="254" customFormat="1" ht="15" customHeight="1"/>
    <row r="180" s="254" customFormat="1" ht="15" customHeight="1"/>
    <row r="181" s="254" customFormat="1" ht="15" customHeight="1"/>
    <row r="182" s="254" customFormat="1" ht="15" customHeight="1"/>
    <row r="183" s="254" customFormat="1" ht="15" customHeight="1"/>
    <row r="184" s="254" customFormat="1" ht="15" customHeight="1"/>
    <row r="185" s="254" customFormat="1" ht="15" customHeight="1"/>
    <row r="186" s="254" customFormat="1" ht="15" customHeight="1"/>
    <row r="187" s="254" customFormat="1" ht="15" customHeight="1"/>
    <row r="188" s="254" customFormat="1" ht="15" customHeight="1"/>
    <row r="189" s="254" customFormat="1" ht="15" customHeight="1"/>
    <row r="190" s="254" customFormat="1" ht="15" customHeight="1"/>
    <row r="191" s="254" customFormat="1" ht="15" customHeight="1"/>
    <row r="192" s="254" customFormat="1" ht="15" customHeight="1"/>
    <row r="193" s="254" customFormat="1" ht="15" customHeight="1"/>
    <row r="194" s="254" customFormat="1" ht="15" customHeight="1"/>
    <row r="195" s="254" customFormat="1" ht="15" customHeight="1"/>
    <row r="196" s="254" customFormat="1" ht="15" customHeight="1"/>
    <row r="197" s="254" customFormat="1" ht="15" customHeight="1"/>
    <row r="198" s="254" customFormat="1" ht="15" customHeight="1"/>
    <row r="199" s="254" customFormat="1" ht="15" customHeight="1"/>
    <row r="200" s="254" customFormat="1" ht="15" customHeight="1"/>
    <row r="201" s="254" customFormat="1" ht="15" customHeight="1"/>
    <row r="202" s="254" customFormat="1" ht="15" customHeight="1"/>
    <row r="203" s="254" customFormat="1" ht="15" customHeight="1"/>
    <row r="204" s="254" customFormat="1" ht="15" customHeight="1"/>
    <row r="205" s="254" customFormat="1" ht="15" customHeight="1"/>
    <row r="206" s="254" customFormat="1" ht="15" customHeight="1"/>
    <row r="207" s="254" customFormat="1" ht="15" customHeight="1"/>
    <row r="208" s="254" customFormat="1" ht="15" customHeight="1"/>
    <row r="209" s="254" customFormat="1" ht="15" customHeight="1"/>
    <row r="210" s="254" customFormat="1" ht="15" customHeight="1"/>
    <row r="211" s="254" customFormat="1" ht="15" customHeight="1"/>
    <row r="212" s="254" customFormat="1" ht="15" customHeight="1"/>
    <row r="213" s="254" customFormat="1" ht="15" customHeight="1"/>
    <row r="214" s="254" customFormat="1" ht="15" customHeight="1"/>
    <row r="215" s="254" customFormat="1" ht="15" customHeight="1"/>
    <row r="216" s="254" customFormat="1" ht="15" customHeight="1"/>
    <row r="217" s="254" customFormat="1" ht="15" customHeight="1"/>
    <row r="218" s="254" customFormat="1" ht="15" customHeight="1"/>
    <row r="219" s="254" customFormat="1" ht="15" customHeight="1"/>
    <row r="220" s="254" customFormat="1" ht="15" customHeight="1"/>
    <row r="221" s="254" customFormat="1" ht="15" customHeight="1"/>
    <row r="222" s="254" customFormat="1" ht="15" customHeight="1"/>
    <row r="223" s="254" customFormat="1" ht="15" customHeight="1"/>
    <row r="224" s="254" customFormat="1" ht="15" customHeight="1"/>
    <row r="225" s="254" customFormat="1" ht="15" customHeight="1"/>
    <row r="226" s="254" customFormat="1" ht="15" customHeight="1"/>
    <row r="227" s="254" customFormat="1" ht="15" customHeight="1"/>
    <row r="228" s="254" customFormat="1" ht="15" customHeight="1"/>
    <row r="229" s="254" customFormat="1" ht="15" customHeight="1"/>
    <row r="230" s="254" customFormat="1" ht="15" customHeight="1"/>
    <row r="231" s="254" customFormat="1" ht="15" customHeight="1"/>
    <row r="232" s="254" customFormat="1" ht="15" customHeight="1"/>
    <row r="233" s="254" customFormat="1" ht="15" customHeight="1"/>
    <row r="234" s="254" customFormat="1" ht="15" customHeight="1"/>
    <row r="235" s="254" customFormat="1" ht="15" customHeight="1"/>
    <row r="236" s="254" customFormat="1" ht="15" customHeight="1"/>
    <row r="237" s="254" customFormat="1" ht="15" customHeight="1"/>
    <row r="238" s="254" customFormat="1" ht="15" customHeight="1"/>
    <row r="239" s="254" customFormat="1" ht="15" customHeight="1"/>
    <row r="240" s="254" customFormat="1" ht="15" customHeight="1"/>
    <row r="241" s="254" customFormat="1" ht="15" customHeight="1"/>
    <row r="242" s="254" customFormat="1" ht="15" customHeight="1"/>
    <row r="243" s="254" customFormat="1" ht="15" customHeight="1"/>
    <row r="244" s="254" customFormat="1" ht="15" customHeight="1"/>
    <row r="245" s="254" customFormat="1" ht="15" customHeight="1"/>
    <row r="246" s="254" customFormat="1" ht="15" customHeight="1"/>
    <row r="247" s="254" customFormat="1" ht="15" customHeight="1"/>
    <row r="248" s="254" customFormat="1" ht="15" customHeight="1"/>
    <row r="249" s="254" customFormat="1" ht="15" customHeight="1"/>
    <row r="250" s="254" customFormat="1" ht="15" customHeight="1"/>
    <row r="251" s="254" customFormat="1" ht="15" customHeight="1"/>
    <row r="252" s="254" customFormat="1" ht="15" customHeight="1"/>
    <row r="253" s="254" customFormat="1" ht="15" customHeight="1"/>
    <row r="254" s="254" customFormat="1" ht="15" customHeight="1"/>
    <row r="255" s="254" customFormat="1" ht="15" customHeight="1"/>
    <row r="256" s="254" customFormat="1" ht="15" customHeight="1"/>
    <row r="257" s="254" customFormat="1" ht="15" customHeight="1"/>
    <row r="258" s="254" customFormat="1" ht="15" customHeight="1"/>
    <row r="259" s="254" customFormat="1" ht="15" customHeight="1"/>
    <row r="260" s="254" customFormat="1" ht="13.5" customHeight="1"/>
    <row r="261" s="254" customFormat="1" ht="13.5" customHeight="1"/>
    <row r="262" s="254" customFormat="1" ht="13.5" customHeight="1"/>
    <row r="263" s="254" customFormat="1" ht="13.5" customHeight="1"/>
    <row r="264" s="254" customFormat="1" ht="13.5" customHeight="1"/>
    <row r="265" s="254" customFormat="1" ht="13.5" customHeight="1"/>
    <row r="266" s="254" customFormat="1" ht="13.5" customHeight="1"/>
    <row r="267" s="254" customFormat="1" ht="13.5" customHeight="1"/>
    <row r="268" s="254" customFormat="1" ht="13.5" customHeight="1"/>
    <row r="269" s="254" customFormat="1" ht="13.5" customHeight="1"/>
    <row r="270" s="254" customFormat="1" ht="13.5" customHeight="1"/>
    <row r="271" s="254" customFormat="1" ht="13.5" customHeight="1"/>
    <row r="272" s="254" customFormat="1" ht="13.5" customHeight="1"/>
    <row r="273" s="254" customFormat="1" ht="13.5" customHeight="1"/>
    <row r="274" s="254" customFormat="1" ht="13.5" customHeight="1"/>
    <row r="275" s="254" customFormat="1" ht="13.5" customHeight="1"/>
    <row r="276" s="254" customFormat="1" ht="13.5" customHeight="1"/>
    <row r="277" s="254" customFormat="1" ht="13.5" customHeight="1"/>
    <row r="278" s="254" customFormat="1" ht="13.5" customHeight="1"/>
    <row r="279" s="254" customFormat="1" ht="13.5" customHeight="1"/>
    <row r="280" s="254" customFormat="1" ht="13.5" customHeight="1"/>
    <row r="281" s="254" customFormat="1" ht="13.5" customHeight="1"/>
    <row r="282" s="254" customFormat="1" ht="13.5" customHeight="1"/>
    <row r="283" s="254" customFormat="1" ht="13.5" customHeight="1"/>
    <row r="284" s="254" customFormat="1" ht="13.5" customHeight="1"/>
    <row r="285" s="254" customFormat="1" ht="13.5" customHeight="1"/>
    <row r="286" s="254" customFormat="1" ht="13.5" customHeight="1"/>
    <row r="287" s="254" customFormat="1"/>
    <row r="288" s="254" customFormat="1"/>
    <row r="289" s="254" customFormat="1"/>
    <row r="290" s="254" customFormat="1"/>
    <row r="291" s="254" customFormat="1"/>
    <row r="292" s="254" customFormat="1"/>
    <row r="293" s="254" customFormat="1"/>
    <row r="294" s="254" customFormat="1"/>
    <row r="295" s="254" customFormat="1"/>
    <row r="296" s="254" customFormat="1"/>
    <row r="297" s="254" customFormat="1"/>
    <row r="298" s="254" customFormat="1"/>
    <row r="299" s="254" customFormat="1"/>
    <row r="300" s="254" customFormat="1"/>
    <row r="301" s="254" customFormat="1"/>
    <row r="302" s="254" customFormat="1"/>
    <row r="303" s="254" customFormat="1"/>
    <row r="304" s="254" customFormat="1"/>
    <row r="305" s="254" customFormat="1"/>
    <row r="306" s="254" customFormat="1"/>
    <row r="307" s="254" customFormat="1"/>
    <row r="308" s="254" customFormat="1"/>
    <row r="309" s="254" customFormat="1"/>
    <row r="310" s="254" customFormat="1"/>
    <row r="311" s="254" customFormat="1"/>
    <row r="312" s="254" customFormat="1"/>
    <row r="313" s="254" customFormat="1"/>
    <row r="314" s="254" customFormat="1"/>
    <row r="315" s="254" customFormat="1"/>
    <row r="316" s="254" customFormat="1"/>
    <row r="317" s="254" customFormat="1"/>
    <row r="318" s="254" customFormat="1"/>
    <row r="319" s="254" customFormat="1"/>
    <row r="320" s="254" customFormat="1"/>
    <row r="321" s="254" customFormat="1"/>
    <row r="322" s="254" customFormat="1"/>
    <row r="323" s="254" customFormat="1"/>
    <row r="324" s="254" customFormat="1"/>
    <row r="325" s="254" customFormat="1"/>
    <row r="326" s="254" customFormat="1"/>
    <row r="327" s="254" customFormat="1"/>
    <row r="328" s="254" customFormat="1"/>
    <row r="329" s="254" customFormat="1"/>
    <row r="330" s="254" customFormat="1"/>
    <row r="331" s="254" customFormat="1"/>
    <row r="332" s="254" customFormat="1"/>
    <row r="333" s="254" customFormat="1"/>
    <row r="334" s="254" customFormat="1"/>
    <row r="335" s="254" customFormat="1"/>
    <row r="336" s="254" customFormat="1"/>
    <row r="337" s="254" customFormat="1"/>
    <row r="338" s="254" customFormat="1"/>
    <row r="339" s="254" customFormat="1"/>
    <row r="340" s="254" customFormat="1"/>
    <row r="341" s="254" customFormat="1"/>
    <row r="342" s="254" customFormat="1"/>
    <row r="343" s="254" customFormat="1"/>
    <row r="344" s="254" customFormat="1"/>
    <row r="345" s="254" customFormat="1"/>
    <row r="346" s="254" customFormat="1"/>
    <row r="347" s="254" customFormat="1"/>
    <row r="348" s="254" customFormat="1"/>
    <row r="349" s="254" customFormat="1"/>
    <row r="350" s="254" customFormat="1"/>
    <row r="351" s="254" customFormat="1"/>
    <row r="352" s="254" customFormat="1"/>
    <row r="353" s="254" customFormat="1"/>
    <row r="354" s="254" customFormat="1"/>
    <row r="355" s="254" customFormat="1"/>
    <row r="356" s="254" customFormat="1"/>
    <row r="357" s="254" customFormat="1"/>
    <row r="358" s="254" customFormat="1"/>
    <row r="359" s="254" customFormat="1"/>
    <row r="360" s="254" customFormat="1"/>
    <row r="361" s="254" customFormat="1"/>
    <row r="362" s="254" customFormat="1"/>
    <row r="363" s="254" customFormat="1"/>
    <row r="364" s="254" customFormat="1"/>
    <row r="365" s="254" customFormat="1"/>
    <row r="366" s="254" customFormat="1"/>
    <row r="367" s="254" customFormat="1"/>
    <row r="368" s="254" customFormat="1"/>
    <row r="369" s="254" customFormat="1"/>
    <row r="370" s="254" customFormat="1"/>
    <row r="371" s="254" customFormat="1"/>
    <row r="372" s="254" customFormat="1"/>
    <row r="373" s="254" customFormat="1"/>
    <row r="374" s="254" customFormat="1"/>
    <row r="375" s="254" customFormat="1"/>
    <row r="376" s="254" customFormat="1"/>
    <row r="377" s="254" customFormat="1"/>
    <row r="378" s="254" customFormat="1"/>
    <row r="379" s="254" customFormat="1"/>
    <row r="380" s="254" customFormat="1"/>
    <row r="381" s="254" customFormat="1"/>
    <row r="382" s="254" customFormat="1"/>
    <row r="383" s="254" customFormat="1"/>
    <row r="384" s="254" customFormat="1"/>
    <row r="385" s="254" customFormat="1"/>
    <row r="386" s="254" customFormat="1"/>
    <row r="387" s="254" customFormat="1"/>
    <row r="388" s="254" customFormat="1"/>
    <row r="389" s="254" customFormat="1"/>
    <row r="390" s="254" customFormat="1"/>
    <row r="391" s="254" customFormat="1"/>
    <row r="392" s="254" customFormat="1"/>
    <row r="393" s="254" customFormat="1"/>
    <row r="394" s="254" customFormat="1"/>
    <row r="395" s="254" customFormat="1"/>
    <row r="396" s="254" customFormat="1"/>
    <row r="397" s="254" customFormat="1"/>
    <row r="398" s="254" customFormat="1"/>
    <row r="399" s="254" customFormat="1"/>
    <row r="400" s="254" customFormat="1"/>
    <row r="401" s="254" customFormat="1"/>
    <row r="402" s="254" customFormat="1"/>
    <row r="403" s="254" customFormat="1"/>
    <row r="404" s="254" customFormat="1"/>
    <row r="405" s="254" customFormat="1"/>
    <row r="406" s="254" customFormat="1"/>
    <row r="407" s="254" customFormat="1"/>
    <row r="408" s="254" customFormat="1"/>
    <row r="409" s="254" customFormat="1"/>
    <row r="410" s="254" customFormat="1"/>
    <row r="411" s="254" customFormat="1"/>
    <row r="412" s="254" customFormat="1"/>
    <row r="413" s="254" customFormat="1"/>
    <row r="414" s="254" customFormat="1"/>
    <row r="415" s="254" customFormat="1"/>
    <row r="416" s="254" customFormat="1"/>
    <row r="417" s="254" customFormat="1"/>
    <row r="418" s="254" customFormat="1"/>
    <row r="419" s="254" customFormat="1"/>
    <row r="420" s="254" customFormat="1"/>
    <row r="421" s="254" customFormat="1"/>
    <row r="422" s="254" customFormat="1"/>
    <row r="423" s="254" customFormat="1"/>
    <row r="424" s="254" customFormat="1"/>
    <row r="425" s="254" customFormat="1"/>
    <row r="426" s="254" customFormat="1"/>
    <row r="427" s="254" customFormat="1"/>
    <row r="428" s="254" customFormat="1"/>
    <row r="429" s="254" customFormat="1"/>
    <row r="430" s="254" customFormat="1"/>
    <row r="431" s="254" customFormat="1"/>
    <row r="432" s="254" customFormat="1"/>
    <row r="433" s="254" customFormat="1"/>
    <row r="434" s="254" customFormat="1"/>
    <row r="435" s="254" customFormat="1"/>
    <row r="436" s="254" customFormat="1"/>
    <row r="437" s="254" customFormat="1"/>
    <row r="438" s="254" customFormat="1"/>
    <row r="439" s="254" customFormat="1"/>
    <row r="440" s="254" customFormat="1"/>
    <row r="441" s="254" customFormat="1"/>
    <row r="442" s="254" customFormat="1"/>
    <row r="443" s="254" customFormat="1"/>
    <row r="444" s="254" customFormat="1"/>
    <row r="445" s="254" customFormat="1"/>
    <row r="446" s="254" customFormat="1"/>
    <row r="447" s="254" customFormat="1"/>
    <row r="448" s="254" customFormat="1"/>
    <row r="449" s="254" customFormat="1"/>
    <row r="450" s="254" customFormat="1"/>
    <row r="451" s="254" customFormat="1"/>
    <row r="452" s="254" customFormat="1"/>
    <row r="453" s="254" customFormat="1"/>
    <row r="454" s="254" customFormat="1"/>
    <row r="455" s="254" customFormat="1"/>
    <row r="456" s="254" customFormat="1"/>
    <row r="457" s="254" customFormat="1"/>
    <row r="458" s="254" customFormat="1"/>
    <row r="459" s="254" customFormat="1"/>
    <row r="460" s="254" customFormat="1"/>
    <row r="461" s="254" customFormat="1"/>
    <row r="462" s="254" customFormat="1"/>
    <row r="463" s="254" customFormat="1"/>
    <row r="464" s="254" customFormat="1"/>
    <row r="465" s="254" customFormat="1"/>
    <row r="466" s="254" customFormat="1"/>
    <row r="467" s="254" customFormat="1"/>
    <row r="468" s="254" customFormat="1"/>
    <row r="469" s="254" customFormat="1"/>
    <row r="470" s="254" customFormat="1"/>
    <row r="471" s="254" customFormat="1"/>
    <row r="472" s="254" customFormat="1"/>
    <row r="473" s="254" customFormat="1"/>
    <row r="474" s="254" customFormat="1"/>
    <row r="475" s="254" customFormat="1"/>
    <row r="476" s="254" customFormat="1"/>
    <row r="477" s="254" customFormat="1"/>
    <row r="478" s="254" customFormat="1"/>
    <row r="479" s="254" customFormat="1"/>
    <row r="480" s="254" customFormat="1"/>
    <row r="481" s="254" customFormat="1"/>
    <row r="482" s="254" customFormat="1"/>
    <row r="483" s="254" customFormat="1"/>
    <row r="484" s="254" customFormat="1"/>
    <row r="485" s="254" customFormat="1"/>
    <row r="486" s="254" customFormat="1"/>
    <row r="487" s="254" customFormat="1"/>
    <row r="488" s="254" customFormat="1"/>
    <row r="489" s="254" customFormat="1"/>
    <row r="490" s="254" customFormat="1"/>
    <row r="491" s="254" customFormat="1"/>
    <row r="492" s="254" customFormat="1"/>
    <row r="493" s="254" customFormat="1"/>
    <row r="494" s="254" customFormat="1"/>
    <row r="495" s="254" customFormat="1"/>
    <row r="496" s="254" customFormat="1"/>
    <row r="497" s="254" customFormat="1"/>
    <row r="498" s="254" customFormat="1"/>
    <row r="499" s="254" customFormat="1"/>
    <row r="500" s="254" customFormat="1"/>
    <row r="501" s="254" customFormat="1"/>
    <row r="502" s="254" customFormat="1"/>
    <row r="503" s="254" customFormat="1"/>
    <row r="504" s="254" customFormat="1"/>
    <row r="505" s="254" customFormat="1"/>
    <row r="506" s="254" customFormat="1"/>
    <row r="507" s="254" customFormat="1"/>
    <row r="508" s="254" customFormat="1"/>
    <row r="509" s="254" customFormat="1"/>
    <row r="510" s="254" customFormat="1"/>
    <row r="511" s="254" customFormat="1"/>
    <row r="512" s="254" customFormat="1"/>
    <row r="513" s="254" customFormat="1"/>
    <row r="514" s="254" customFormat="1"/>
    <row r="515" s="254" customFormat="1"/>
    <row r="516" s="254" customFormat="1"/>
    <row r="517" s="254" customFormat="1"/>
    <row r="518" s="254" customFormat="1"/>
    <row r="519" s="254" customFormat="1"/>
    <row r="520" s="254" customFormat="1"/>
    <row r="521" s="254" customFormat="1"/>
    <row r="522" s="254" customFormat="1"/>
    <row r="523" s="254" customFormat="1"/>
    <row r="524" s="254" customFormat="1"/>
    <row r="525" s="254" customFormat="1"/>
    <row r="526" s="254" customFormat="1"/>
    <row r="527" s="254" customFormat="1"/>
    <row r="528" s="254" customFormat="1"/>
    <row r="529" s="254" customFormat="1"/>
    <row r="530" s="254" customFormat="1"/>
    <row r="531" s="254" customFormat="1"/>
    <row r="532" s="254" customFormat="1"/>
    <row r="533" s="254" customFormat="1"/>
    <row r="534" s="254" customFormat="1"/>
    <row r="535" s="254" customFormat="1"/>
    <row r="536" s="254" customFormat="1"/>
    <row r="537" s="254" customFormat="1"/>
    <row r="538" s="254" customFormat="1"/>
    <row r="539" s="254" customFormat="1"/>
    <row r="540" s="254" customFormat="1"/>
    <row r="541" s="254" customFormat="1"/>
    <row r="542" s="254" customFormat="1"/>
    <row r="543" s="254" customFormat="1"/>
    <row r="544" s="254" customFormat="1"/>
    <row r="545" s="254" customFormat="1"/>
    <row r="546" s="254" customFormat="1"/>
    <row r="547" s="254" customFormat="1"/>
    <row r="548" s="254" customFormat="1"/>
    <row r="549" s="254" customFormat="1"/>
    <row r="550" s="254" customFormat="1"/>
    <row r="551" s="254" customFormat="1"/>
    <row r="552" s="254" customFormat="1"/>
    <row r="553" s="254" customFormat="1"/>
    <row r="554" s="254" customFormat="1"/>
    <row r="555" s="254" customFormat="1"/>
    <row r="556" s="254" customFormat="1"/>
    <row r="557" s="254" customFormat="1"/>
    <row r="558" s="254" customFormat="1"/>
    <row r="559" s="254" customFormat="1"/>
    <row r="560" s="254" customFormat="1"/>
    <row r="561" s="254" customFormat="1"/>
    <row r="562" s="254" customFormat="1"/>
    <row r="563" s="254" customFormat="1"/>
    <row r="564" s="254" customFormat="1"/>
    <row r="565" s="254" customFormat="1"/>
    <row r="566" s="254" customFormat="1"/>
    <row r="567" s="254" customFormat="1"/>
    <row r="568" s="254" customFormat="1"/>
    <row r="569" s="254" customFormat="1"/>
    <row r="570" s="254" customFormat="1"/>
    <row r="571" s="254" customFormat="1"/>
    <row r="572" s="254" customFormat="1"/>
    <row r="573" s="254" customFormat="1"/>
    <row r="574" s="254" customFormat="1"/>
    <row r="575" s="254" customFormat="1"/>
    <row r="576" s="254" customFormat="1"/>
    <row r="577" s="254" customFormat="1"/>
    <row r="578" s="254" customFormat="1"/>
    <row r="579" s="254" customFormat="1"/>
    <row r="580" s="254" customFormat="1"/>
    <row r="581" s="254" customFormat="1"/>
    <row r="582" s="254" customFormat="1"/>
    <row r="583" s="254" customFormat="1"/>
    <row r="584" s="254" customFormat="1"/>
    <row r="585" s="254" customFormat="1"/>
    <row r="586" s="254" customFormat="1"/>
    <row r="587" s="254" customFormat="1"/>
    <row r="588" s="254" customFormat="1"/>
    <row r="589" s="254" customFormat="1"/>
    <row r="590" s="254" customFormat="1"/>
    <row r="591" s="254" customFormat="1"/>
    <row r="592" s="254" customFormat="1"/>
    <row r="593" s="254" customFormat="1"/>
    <row r="594" s="254" customFormat="1"/>
    <row r="595" s="254" customFormat="1"/>
    <row r="596" s="254" customFormat="1"/>
    <row r="597" s="254" customFormat="1"/>
    <row r="598" s="254" customFormat="1"/>
    <row r="599" s="254" customFormat="1"/>
    <row r="600" s="254" customFormat="1"/>
    <row r="601" s="254" customFormat="1"/>
    <row r="602" s="254" customFormat="1"/>
    <row r="603" s="254" customFormat="1"/>
    <row r="604" s="254" customFormat="1"/>
    <row r="605" s="254" customFormat="1"/>
    <row r="606" s="254" customFormat="1"/>
    <row r="607" s="254" customFormat="1"/>
    <row r="608" s="254" customFormat="1"/>
    <row r="609" s="254" customFormat="1"/>
    <row r="610" s="254" customFormat="1"/>
    <row r="611" s="254" customFormat="1"/>
    <row r="612" s="254" customFormat="1"/>
    <row r="613" s="254" customFormat="1"/>
    <row r="614" s="254" customFormat="1"/>
    <row r="615" s="254" customFormat="1"/>
    <row r="616" s="254" customFormat="1"/>
    <row r="617" s="254" customFormat="1"/>
    <row r="618" s="254" customFormat="1"/>
    <row r="619" s="254" customFormat="1"/>
    <row r="620" s="254" customFormat="1"/>
    <row r="621" s="254" customFormat="1"/>
    <row r="622" s="254" customFormat="1"/>
    <row r="623" s="254" customFormat="1"/>
    <row r="624" s="254" customFormat="1"/>
    <row r="625" s="254" customFormat="1"/>
    <row r="626" s="254" customFormat="1"/>
    <row r="627" s="254" customFormat="1"/>
    <row r="628" s="254" customFormat="1"/>
    <row r="629" s="254" customFormat="1"/>
    <row r="630" s="254" customFormat="1"/>
    <row r="631" s="254" customFormat="1"/>
    <row r="632" s="254" customFormat="1"/>
    <row r="633" s="254" customFormat="1"/>
    <row r="634" s="254" customFormat="1"/>
    <row r="635" s="254" customFormat="1"/>
    <row r="636" s="254" customFormat="1"/>
    <row r="637" s="254" customFormat="1"/>
    <row r="638" s="254" customFormat="1"/>
    <row r="639" s="254" customFormat="1"/>
    <row r="640" s="254" customFormat="1"/>
    <row r="641" s="254" customFormat="1"/>
    <row r="642" s="254" customFormat="1"/>
    <row r="643" s="254" customFormat="1"/>
    <row r="644" s="254" customFormat="1"/>
    <row r="645" s="254" customFormat="1"/>
    <row r="646" s="254" customFormat="1"/>
    <row r="647" s="254" customFormat="1"/>
    <row r="648" s="254" customFormat="1"/>
    <row r="649" s="254" customFormat="1"/>
    <row r="650" s="254" customFormat="1"/>
    <row r="651" s="254" customFormat="1"/>
    <row r="652" s="254" customFormat="1"/>
    <row r="653" s="254" customFormat="1"/>
    <row r="654" s="254" customFormat="1"/>
    <row r="655" s="254" customFormat="1"/>
    <row r="656" s="254" customFormat="1"/>
    <row r="657" s="254" customFormat="1"/>
    <row r="658" s="254" customFormat="1"/>
    <row r="659" s="254" customFormat="1"/>
    <row r="660" s="254" customFormat="1"/>
    <row r="661" s="254" customFormat="1"/>
    <row r="662" s="254" customFormat="1"/>
    <row r="663" s="254" customFormat="1"/>
    <row r="664" s="254" customFormat="1"/>
    <row r="665" s="254" customFormat="1"/>
    <row r="666" s="254" customFormat="1"/>
    <row r="667" s="254" customFormat="1"/>
    <row r="668" s="254" customFormat="1"/>
    <row r="669" s="254" customFormat="1"/>
    <row r="670" s="254" customFormat="1"/>
    <row r="671" s="254" customFormat="1"/>
    <row r="672" s="254" customFormat="1"/>
    <row r="673" s="254" customFormat="1"/>
    <row r="674" s="254" customFormat="1"/>
    <row r="675" s="254" customFormat="1"/>
    <row r="676" s="254" customFormat="1"/>
    <row r="677" s="254" customFormat="1"/>
    <row r="678" s="254" customFormat="1"/>
    <row r="679" s="254" customFormat="1"/>
    <row r="680" s="254" customFormat="1"/>
    <row r="681" s="254" customFormat="1"/>
    <row r="682" s="254" customFormat="1"/>
    <row r="683" s="254" customFormat="1"/>
    <row r="684" s="254" customFormat="1"/>
    <row r="685" s="254" customFormat="1"/>
    <row r="686" s="254" customFormat="1"/>
    <row r="687" s="254" customFormat="1"/>
    <row r="688" s="254" customFormat="1"/>
    <row r="689" s="254" customFormat="1"/>
    <row r="690" s="254" customFormat="1"/>
    <row r="691" s="254" customFormat="1"/>
    <row r="692" s="254" customFormat="1"/>
    <row r="693" s="254" customFormat="1"/>
    <row r="694" s="254" customFormat="1"/>
    <row r="695" s="254" customFormat="1"/>
    <row r="696" s="254" customFormat="1"/>
    <row r="697" s="254" customFormat="1"/>
    <row r="698" s="254" customFormat="1"/>
    <row r="699" s="254" customFormat="1"/>
    <row r="700" s="254" customFormat="1"/>
    <row r="701" s="254" customFormat="1"/>
    <row r="702" s="254" customFormat="1"/>
    <row r="703" s="254" customFormat="1"/>
    <row r="704" s="254" customFormat="1"/>
    <row r="705" s="254" customFormat="1"/>
    <row r="706" s="254" customFormat="1"/>
    <row r="707" s="254" customFormat="1"/>
    <row r="708" s="254" customFormat="1"/>
    <row r="709" s="254" customFormat="1"/>
    <row r="710" s="254" customFormat="1"/>
    <row r="711" s="254" customFormat="1"/>
    <row r="712" s="254" customFormat="1"/>
    <row r="713" s="254" customFormat="1"/>
    <row r="714" s="254" customFormat="1"/>
    <row r="715" s="254" customFormat="1"/>
    <row r="716" s="254" customFormat="1"/>
    <row r="717" s="254" customFormat="1"/>
    <row r="718" s="254" customFormat="1"/>
    <row r="719" s="254" customFormat="1"/>
    <row r="720" s="254" customFormat="1"/>
    <row r="721" s="254" customFormat="1"/>
    <row r="722" s="254" customFormat="1"/>
    <row r="723" s="254" customFormat="1"/>
    <row r="724" s="254" customFormat="1"/>
    <row r="725" s="254" customFormat="1"/>
    <row r="726" s="254" customFormat="1"/>
    <row r="727" s="254" customFormat="1"/>
    <row r="728" s="254" customFormat="1"/>
    <row r="729" s="254" customFormat="1"/>
    <row r="730" s="254" customFormat="1"/>
    <row r="731" s="254" customFormat="1"/>
    <row r="732" s="254" customFormat="1"/>
    <row r="733" s="254" customFormat="1"/>
    <row r="734" s="254" customFormat="1"/>
    <row r="735" s="254" customFormat="1"/>
    <row r="736" s="254" customFormat="1"/>
    <row r="737" s="254" customFormat="1"/>
    <row r="738" s="254" customFormat="1"/>
    <row r="739" s="254" customFormat="1"/>
    <row r="740" s="254" customFormat="1"/>
    <row r="741" s="254" customFormat="1"/>
    <row r="742" s="254" customFormat="1"/>
    <row r="743" s="254" customFormat="1"/>
    <row r="744" s="254" customFormat="1"/>
    <row r="745" s="254" customFormat="1"/>
    <row r="746" s="254" customFormat="1"/>
    <row r="747" s="254" customFormat="1"/>
    <row r="748" s="254" customFormat="1"/>
    <row r="749" s="254" customFormat="1"/>
    <row r="750" s="254" customFormat="1"/>
    <row r="751" s="254" customFormat="1"/>
    <row r="752" s="254" customFormat="1"/>
    <row r="753" s="254" customFormat="1"/>
    <row r="754" s="254" customFormat="1"/>
    <row r="755" s="254" customFormat="1"/>
    <row r="756" s="254" customFormat="1"/>
    <row r="757" s="254" customFormat="1"/>
    <row r="758" s="254" customFormat="1"/>
    <row r="759" s="254" customFormat="1"/>
    <row r="760" s="254" customFormat="1"/>
    <row r="761" s="254" customFormat="1"/>
    <row r="762" s="254" customFormat="1"/>
    <row r="763" s="254" customFormat="1"/>
    <row r="764" s="254" customFormat="1"/>
    <row r="765" s="254" customFormat="1"/>
    <row r="766" s="254" customFormat="1"/>
    <row r="767" s="254" customFormat="1"/>
    <row r="768" s="254" customFormat="1"/>
    <row r="769" s="254" customFormat="1"/>
    <row r="770" s="254" customFormat="1"/>
    <row r="771" s="254" customFormat="1"/>
    <row r="772" s="254" customFormat="1"/>
    <row r="773" s="254" customFormat="1"/>
    <row r="774" s="254" customFormat="1"/>
    <row r="775" s="254" customFormat="1"/>
    <row r="776" s="254" customFormat="1"/>
    <row r="777" s="254" customFormat="1"/>
    <row r="778" s="254" customFormat="1"/>
    <row r="779" s="254" customFormat="1"/>
    <row r="780" s="254" customFormat="1"/>
    <row r="781" s="254" customFormat="1"/>
    <row r="782" s="254" customFormat="1"/>
    <row r="783" s="254" customFormat="1"/>
    <row r="784" s="254" customFormat="1"/>
    <row r="785" s="254" customFormat="1"/>
    <row r="786" s="254" customFormat="1"/>
    <row r="787" s="254" customFormat="1"/>
    <row r="788" s="254" customFormat="1"/>
    <row r="789" s="254" customFormat="1"/>
    <row r="790" s="254" customFormat="1"/>
    <row r="791" s="254" customFormat="1"/>
    <row r="792" s="254" customFormat="1"/>
    <row r="793" s="254" customFormat="1"/>
    <row r="794" s="254" customFormat="1"/>
    <row r="795" s="254" customFormat="1"/>
    <row r="796" s="254" customFormat="1"/>
    <row r="797" s="254" customFormat="1"/>
    <row r="798" s="254" customFormat="1"/>
    <row r="799" s="254" customFormat="1"/>
    <row r="800" s="254" customFormat="1"/>
    <row r="801" s="254" customFormat="1"/>
    <row r="802" s="254" customFormat="1"/>
    <row r="803" s="254" customFormat="1"/>
    <row r="804" s="254" customFormat="1"/>
    <row r="805" s="254" customFormat="1"/>
    <row r="806" s="254" customFormat="1"/>
    <row r="807" s="254" customFormat="1"/>
    <row r="808" s="254" customFormat="1"/>
    <row r="809" s="254" customFormat="1"/>
    <row r="810" s="254" customFormat="1"/>
    <row r="811" s="254" customFormat="1"/>
    <row r="812" s="254" customFormat="1"/>
    <row r="813" s="254" customFormat="1"/>
    <row r="814" s="254" customFormat="1"/>
    <row r="815" s="254" customFormat="1"/>
    <row r="816" s="254" customFormat="1"/>
    <row r="817" s="254" customFormat="1"/>
    <row r="818" s="254" customFormat="1"/>
    <row r="819" s="254" customFormat="1"/>
    <row r="820" s="254" customFormat="1"/>
    <row r="821" s="254" customFormat="1"/>
    <row r="822" s="254" customFormat="1"/>
    <row r="823" s="254" customFormat="1"/>
    <row r="824" s="254" customFormat="1"/>
    <row r="825" s="254" customFormat="1"/>
    <row r="826" s="254" customFormat="1"/>
    <row r="827" s="254" customFormat="1"/>
    <row r="828" s="254" customFormat="1"/>
    <row r="829" s="254" customFormat="1"/>
    <row r="830" s="254" customFormat="1"/>
    <row r="831" s="254" customFormat="1"/>
    <row r="832" s="254" customFormat="1"/>
    <row r="833" s="254" customFormat="1"/>
    <row r="834" s="254" customFormat="1"/>
    <row r="835" s="254" customFormat="1"/>
    <row r="836" s="254" customFormat="1"/>
    <row r="837" s="254" customFormat="1"/>
    <row r="838" s="254" customFormat="1"/>
    <row r="839" s="254" customFormat="1"/>
    <row r="840" s="254" customFormat="1"/>
    <row r="841" s="254" customFormat="1"/>
    <row r="842" s="254" customFormat="1"/>
    <row r="843" s="254" customFormat="1"/>
    <row r="844" s="254" customFormat="1"/>
    <row r="845" s="254" customFormat="1"/>
    <row r="846" s="254" customFormat="1"/>
    <row r="847" s="254" customFormat="1"/>
    <row r="848" s="254" customFormat="1"/>
    <row r="849" s="254" customFormat="1"/>
    <row r="850" s="254" customFormat="1"/>
    <row r="851" s="254" customFormat="1"/>
    <row r="852" s="254" customFormat="1"/>
    <row r="853" s="254" customFormat="1"/>
    <row r="854" s="254" customFormat="1"/>
    <row r="855" s="254" customFormat="1"/>
    <row r="856" s="254" customFormat="1"/>
    <row r="857" s="254" customFormat="1"/>
    <row r="858" s="254" customFormat="1"/>
    <row r="859" s="254" customFormat="1"/>
    <row r="860" s="254" customFormat="1"/>
    <row r="861" s="254" customFormat="1"/>
    <row r="862" s="254" customFormat="1"/>
    <row r="863" s="254" customFormat="1"/>
    <row r="864" s="254" customFormat="1"/>
    <row r="865" s="254" customFormat="1"/>
    <row r="866" s="254" customFormat="1"/>
    <row r="867" s="254" customFormat="1"/>
    <row r="868" s="254" customFormat="1"/>
    <row r="869" s="254" customFormat="1"/>
    <row r="870" s="254" customFormat="1"/>
    <row r="871" s="254" customFormat="1"/>
    <row r="872" s="254" customFormat="1"/>
    <row r="873" s="254" customFormat="1"/>
    <row r="874" s="254" customFormat="1"/>
    <row r="875" s="254" customFormat="1"/>
    <row r="876" s="254" customFormat="1"/>
    <row r="877" s="254" customFormat="1"/>
    <row r="878" s="254" customFormat="1"/>
    <row r="879" s="254" customFormat="1"/>
    <row r="880" s="254" customFormat="1"/>
    <row r="881" s="254" customFormat="1"/>
    <row r="882" s="254" customFormat="1"/>
    <row r="883" s="254" customFormat="1"/>
    <row r="884" s="254" customFormat="1"/>
    <row r="885" s="254" customFormat="1"/>
    <row r="886" s="254" customFormat="1"/>
    <row r="887" s="254" customFormat="1"/>
    <row r="888" s="254" customFormat="1"/>
    <row r="889" s="254" customFormat="1"/>
    <row r="890" s="254" customFormat="1"/>
    <row r="891" s="254" customFormat="1"/>
    <row r="892" s="254" customFormat="1"/>
    <row r="893" s="254" customFormat="1"/>
    <row r="894" s="254" customFormat="1"/>
    <row r="895" s="254" customFormat="1"/>
    <row r="896" s="254" customFormat="1"/>
    <row r="897" s="254" customFormat="1"/>
    <row r="898" s="254" customFormat="1"/>
    <row r="899" s="254" customFormat="1"/>
    <row r="900" s="254" customFormat="1"/>
    <row r="901" s="254" customFormat="1"/>
    <row r="902" s="254" customFormat="1"/>
    <row r="903" s="254" customFormat="1"/>
    <row r="904" s="254" customFormat="1"/>
    <row r="905" s="254" customFormat="1"/>
    <row r="906" s="254" customFormat="1"/>
    <row r="907" s="254" customFormat="1"/>
    <row r="908" s="254" customFormat="1"/>
    <row r="909" s="254" customFormat="1"/>
    <row r="910" s="254" customFormat="1"/>
    <row r="911" s="254" customFormat="1"/>
    <row r="912" s="254" customFormat="1"/>
    <row r="913" s="254" customFormat="1"/>
    <row r="914" s="254" customFormat="1"/>
    <row r="915" s="254" customFormat="1"/>
    <row r="916" s="254" customFormat="1"/>
    <row r="917" s="254" customFormat="1"/>
    <row r="918" s="254" customFormat="1"/>
    <row r="919" s="254" customFormat="1"/>
    <row r="920" s="254" customFormat="1"/>
    <row r="921" s="254" customFormat="1"/>
    <row r="922" s="254" customFormat="1"/>
    <row r="923" s="254" customFormat="1"/>
    <row r="924" s="254" customFormat="1"/>
    <row r="925" s="254" customFormat="1"/>
    <row r="926" s="254" customFormat="1"/>
    <row r="927" s="254" customFormat="1"/>
    <row r="928" s="254" customFormat="1"/>
    <row r="929" s="254" customFormat="1"/>
    <row r="930" s="254" customFormat="1"/>
    <row r="931" s="254" customFormat="1"/>
    <row r="932" s="254" customFormat="1"/>
    <row r="933" s="254" customFormat="1"/>
    <row r="934" s="254" customFormat="1"/>
    <row r="935" s="254" customFormat="1"/>
    <row r="936" s="254" customFormat="1"/>
    <row r="937" s="254" customFormat="1"/>
    <row r="938" s="254" customFormat="1"/>
    <row r="939" s="254" customFormat="1"/>
    <row r="940" s="254" customFormat="1"/>
    <row r="941" s="254" customFormat="1"/>
    <row r="942" s="254" customFormat="1"/>
    <row r="943" s="254" customFormat="1"/>
    <row r="944" s="254" customFormat="1"/>
    <row r="945" s="254" customFormat="1"/>
    <row r="946" s="254" customFormat="1"/>
    <row r="947" s="254" customFormat="1"/>
    <row r="948" s="254" customFormat="1"/>
    <row r="949" s="254" customFormat="1"/>
    <row r="950" s="254" customFormat="1"/>
    <row r="951" s="254" customFormat="1"/>
    <row r="952" s="254" customFormat="1"/>
    <row r="953" s="254" customFormat="1"/>
    <row r="954" s="254" customFormat="1"/>
    <row r="955" s="254" customFormat="1"/>
    <row r="956" s="254" customFormat="1"/>
    <row r="957" s="254" customFormat="1"/>
    <row r="958" s="254" customFormat="1"/>
    <row r="959" s="254" customFormat="1"/>
    <row r="960" s="254" customFormat="1"/>
    <row r="961" s="254" customFormat="1"/>
    <row r="962" s="254" customFormat="1"/>
    <row r="963" s="254" customFormat="1"/>
    <row r="964" s="254" customFormat="1"/>
    <row r="965" s="254" customFormat="1"/>
    <row r="966" s="254" customFormat="1"/>
    <row r="967" s="254" customFormat="1"/>
    <row r="968" s="254" customFormat="1"/>
    <row r="969" s="254" customFormat="1"/>
    <row r="970" s="254" customFormat="1"/>
    <row r="971" s="254" customFormat="1"/>
    <row r="972" s="254" customFormat="1"/>
    <row r="973" s="254" customFormat="1"/>
    <row r="974" s="254" customFormat="1"/>
    <row r="975" s="254" customFormat="1"/>
    <row r="976" s="254" customFormat="1"/>
    <row r="977" s="254" customFormat="1"/>
    <row r="978" s="254" customFormat="1"/>
    <row r="979" s="254" customFormat="1"/>
    <row r="980" s="254" customFormat="1"/>
    <row r="981" s="254" customFormat="1"/>
    <row r="982" s="254" customFormat="1"/>
    <row r="983" s="254" customFormat="1"/>
    <row r="984" s="254" customFormat="1"/>
    <row r="985" s="254" customFormat="1"/>
    <row r="986" s="254" customFormat="1"/>
    <row r="987" s="254" customFormat="1"/>
    <row r="988" s="254" customFormat="1"/>
    <row r="989" s="254" customFormat="1"/>
    <row r="990" s="254" customFormat="1"/>
    <row r="991" s="254" customFormat="1"/>
    <row r="992" s="254" customFormat="1"/>
    <row r="993" s="254" customFormat="1"/>
    <row r="994" s="254" customFormat="1"/>
    <row r="995" s="254" customFormat="1"/>
    <row r="996" s="254" customFormat="1"/>
    <row r="997" s="254" customFormat="1"/>
    <row r="998" s="254" customFormat="1"/>
    <row r="999" s="254" customFormat="1"/>
    <row r="1000" s="254" customFormat="1"/>
    <row r="1001" s="254" customFormat="1"/>
    <row r="1002" s="254" customFormat="1"/>
    <row r="1003" s="254" customFormat="1"/>
    <row r="1004" s="254" customFormat="1"/>
    <row r="1005" s="254" customFormat="1"/>
    <row r="1006" s="254" customFormat="1"/>
    <row r="1007" s="254" customFormat="1"/>
    <row r="1008" s="254" customFormat="1"/>
    <row r="1009" s="254" customFormat="1"/>
    <row r="1010" s="254" customFormat="1"/>
    <row r="1011" s="254" customFormat="1"/>
    <row r="1012" s="254" customFormat="1"/>
    <row r="1013" s="254" customFormat="1"/>
    <row r="1014" s="254" customFormat="1"/>
    <row r="1015" s="254" customFormat="1"/>
    <row r="1016" s="254" customFormat="1"/>
    <row r="1017" s="254" customFormat="1"/>
    <row r="1018" s="254" customFormat="1"/>
    <row r="1019" s="254" customFormat="1"/>
    <row r="1020" s="254" customFormat="1"/>
    <row r="1021" s="254" customFormat="1"/>
    <row r="1022" s="254" customFormat="1"/>
    <row r="1023" s="254" customFormat="1"/>
    <row r="1024" s="254" customFormat="1"/>
    <row r="1025" s="254" customFormat="1"/>
    <row r="1026" s="254" customFormat="1"/>
    <row r="1027" s="254" customFormat="1"/>
    <row r="1028" s="254" customFormat="1"/>
    <row r="1029" s="254" customFormat="1"/>
    <row r="1030" s="254" customFormat="1"/>
    <row r="1031" s="254" customFormat="1"/>
    <row r="1032" s="254" customFormat="1"/>
    <row r="1033" s="254" customFormat="1"/>
    <row r="1034" s="254" customFormat="1"/>
    <row r="1035" s="254" customFormat="1"/>
    <row r="1036" s="254" customFormat="1"/>
    <row r="1037" s="254" customFormat="1"/>
    <row r="1038" s="254" customFormat="1"/>
    <row r="1039" s="254" customFormat="1"/>
    <row r="1040" s="254" customFormat="1"/>
    <row r="1041" s="254" customFormat="1"/>
    <row r="1042" s="254" customFormat="1"/>
    <row r="1043" s="254" customFormat="1"/>
    <row r="1044" s="254" customFormat="1"/>
    <row r="1045" s="254" customFormat="1"/>
    <row r="1046" s="254" customFormat="1"/>
    <row r="1047" s="254" customFormat="1"/>
    <row r="1048" s="254" customFormat="1"/>
    <row r="1049" s="254" customFormat="1"/>
    <row r="1050" s="254" customFormat="1"/>
    <row r="1051" s="254" customFormat="1"/>
    <row r="1052" s="254" customFormat="1"/>
    <row r="1053" s="254" customFormat="1"/>
    <row r="1054" s="254" customFormat="1"/>
    <row r="1055" s="254" customFormat="1"/>
    <row r="1056" s="254" customFormat="1"/>
    <row r="1057" s="254" customFormat="1"/>
    <row r="1058" s="254" customFormat="1"/>
    <row r="1059" s="254" customFormat="1"/>
    <row r="1060" s="254" customFormat="1"/>
    <row r="1061" s="254" customFormat="1"/>
    <row r="1062" s="254" customFormat="1"/>
    <row r="1063" s="254" customFormat="1"/>
    <row r="1064" s="254" customFormat="1"/>
    <row r="1065" s="254" customFormat="1"/>
    <row r="1066" s="254" customFormat="1"/>
    <row r="1067" s="254" customFormat="1"/>
    <row r="1068" s="254" customFormat="1"/>
    <row r="1069" s="254" customFormat="1"/>
    <row r="1070" s="254" customFormat="1"/>
    <row r="1071" s="254" customFormat="1"/>
    <row r="1072" s="254" customFormat="1"/>
    <row r="1073" s="254" customFormat="1"/>
    <row r="1074" s="254" customFormat="1"/>
    <row r="1075" s="254" customFormat="1"/>
    <row r="1076" s="254" customFormat="1"/>
    <row r="1077" s="254" customFormat="1"/>
    <row r="1078" s="254" customFormat="1"/>
    <row r="1079" s="254" customFormat="1"/>
    <row r="1080" s="254" customFormat="1"/>
    <row r="1081" s="254" customFormat="1"/>
    <row r="1082" s="254" customFormat="1"/>
    <row r="1083" s="254" customFormat="1"/>
    <row r="1084" s="254" customFormat="1"/>
    <row r="1085" s="254" customFormat="1"/>
    <row r="1086" s="254" customFormat="1"/>
    <row r="1087" s="254" customFormat="1"/>
    <row r="1088" s="254" customFormat="1"/>
    <row r="1089" s="254" customFormat="1"/>
    <row r="1090" s="254" customFormat="1"/>
    <row r="1091" s="254" customFormat="1"/>
    <row r="1092" s="254" customFormat="1"/>
    <row r="1093" s="254" customFormat="1"/>
    <row r="1094" s="254" customFormat="1"/>
    <row r="1095" s="254" customFormat="1"/>
    <row r="1096" s="254" customFormat="1"/>
    <row r="1097" s="254" customFormat="1"/>
    <row r="1098" s="254" customFormat="1"/>
    <row r="1099" s="254" customFormat="1"/>
    <row r="1100" s="254" customFormat="1"/>
    <row r="1101" s="254" customFormat="1"/>
    <row r="1102" s="254" customFormat="1"/>
    <row r="1103" s="254" customFormat="1"/>
    <row r="1104" s="254" customFormat="1"/>
    <row r="1105" s="254" customFormat="1"/>
    <row r="1106" s="254" customFormat="1"/>
    <row r="1107" s="254" customFormat="1"/>
    <row r="1108" s="254" customFormat="1"/>
    <row r="1109" s="254" customFormat="1"/>
    <row r="1110" s="254" customFormat="1"/>
    <row r="1111" s="254" customFormat="1"/>
    <row r="1112" s="254" customFormat="1"/>
    <row r="1113" s="254" customFormat="1"/>
    <row r="1114" s="254" customFormat="1"/>
    <row r="1115" s="254" customFormat="1"/>
    <row r="1116" s="254" customFormat="1"/>
    <row r="1117" s="254" customFormat="1"/>
    <row r="1118" s="254" customFormat="1"/>
    <row r="1119" s="254" customFormat="1"/>
    <row r="1120" s="254" customFormat="1"/>
    <row r="1121" s="254" customFormat="1"/>
    <row r="1122" s="254" customFormat="1"/>
    <row r="1123" s="254" customFormat="1"/>
    <row r="1124" s="254" customFormat="1"/>
    <row r="1125" s="254" customFormat="1"/>
    <row r="1126" s="254" customFormat="1"/>
    <row r="1127" s="254" customFormat="1"/>
    <row r="1128" s="254" customFormat="1"/>
    <row r="1129" s="254" customFormat="1"/>
    <row r="1130" s="254" customFormat="1"/>
    <row r="1131" s="254" customFormat="1"/>
    <row r="1132" s="254" customFormat="1"/>
    <row r="1133" s="254" customFormat="1"/>
    <row r="1134" s="254" customFormat="1"/>
    <row r="1135" s="254" customFormat="1"/>
    <row r="1136" s="254" customFormat="1"/>
    <row r="1137" s="254" customFormat="1"/>
    <row r="1138" s="254" customFormat="1"/>
    <row r="1139" s="254" customFormat="1"/>
    <row r="1140" s="254" customFormat="1"/>
    <row r="1141" s="254" customFormat="1"/>
    <row r="1142" s="254" customFormat="1"/>
    <row r="1143" s="254" customFormat="1"/>
    <row r="1144" s="254" customFormat="1"/>
    <row r="1145" s="254" customFormat="1"/>
    <row r="1146" s="254" customFormat="1"/>
    <row r="1147" s="254" customFormat="1"/>
    <row r="1148" s="254" customFormat="1"/>
    <row r="1149" s="254" customFormat="1"/>
    <row r="1150" s="254" customFormat="1"/>
    <row r="1151" s="254" customFormat="1"/>
    <row r="1152" s="254" customFormat="1"/>
    <row r="1153" s="254" customFormat="1"/>
    <row r="1154" s="254" customFormat="1"/>
    <row r="1155" s="254" customFormat="1"/>
    <row r="1156" s="254" customFormat="1"/>
    <row r="1157" s="254" customFormat="1"/>
    <row r="1158" s="254" customFormat="1"/>
    <row r="1159" s="254" customFormat="1"/>
    <row r="1160" s="254" customFormat="1"/>
    <row r="1161" s="254" customFormat="1"/>
    <row r="1162" s="254" customFormat="1"/>
    <row r="1163" s="254" customFormat="1"/>
    <row r="1164" s="254" customFormat="1"/>
    <row r="1165" s="254" customFormat="1"/>
    <row r="1166" s="254" customFormat="1"/>
    <row r="1167" s="254" customFormat="1"/>
    <row r="1168" s="254" customFormat="1"/>
    <row r="1169" s="254" customFormat="1"/>
    <row r="1170" s="254" customFormat="1"/>
    <row r="1171" s="254" customFormat="1"/>
    <row r="1172" s="254" customFormat="1"/>
    <row r="1173" s="254" customFormat="1"/>
    <row r="1174" s="254" customFormat="1"/>
    <row r="1175" s="254" customFormat="1"/>
    <row r="1176" s="254" customFormat="1"/>
    <row r="1177" s="254" customFormat="1"/>
    <row r="1178" s="254" customFormat="1"/>
    <row r="1179" s="254" customFormat="1"/>
    <row r="1180" s="254" customFormat="1"/>
    <row r="1181" s="254" customFormat="1"/>
    <row r="1182" s="254" customFormat="1"/>
    <row r="1183" s="254" customFormat="1"/>
    <row r="1184" s="254" customFormat="1"/>
    <row r="1185" s="254" customFormat="1"/>
    <row r="1186" s="254" customFormat="1"/>
    <row r="1187" s="254" customFormat="1"/>
    <row r="1188" s="254" customFormat="1"/>
    <row r="1189" s="254" customFormat="1"/>
    <row r="1190" s="254" customFormat="1"/>
    <row r="1191" s="254" customFormat="1"/>
    <row r="1192" s="254" customFormat="1"/>
    <row r="1193" s="254" customFormat="1"/>
    <row r="1194" s="254" customFormat="1"/>
    <row r="1195" s="254" customFormat="1"/>
    <row r="1196" s="254" customFormat="1"/>
    <row r="1197" s="254" customFormat="1"/>
    <row r="1198" s="254" customFormat="1"/>
    <row r="1199" s="254" customFormat="1"/>
    <row r="1200" s="254" customFormat="1"/>
    <row r="1201" s="254" customFormat="1"/>
    <row r="1202" s="254" customFormat="1"/>
    <row r="1203" s="254" customFormat="1"/>
    <row r="1204" s="254" customFormat="1"/>
    <row r="1205" s="254" customFormat="1"/>
    <row r="1206" s="254" customFormat="1"/>
    <row r="1207" s="254" customFormat="1"/>
    <row r="1208" s="254" customFormat="1"/>
    <row r="1209" s="254" customFormat="1"/>
    <row r="1210" s="254" customFormat="1"/>
    <row r="1211" s="254" customFormat="1"/>
    <row r="1212" s="254" customFormat="1"/>
    <row r="1213" s="254" customFormat="1"/>
    <row r="1214" s="254" customFormat="1"/>
    <row r="1215" s="254" customFormat="1"/>
    <row r="1216" s="254" customFormat="1"/>
    <row r="1217" s="254" customFormat="1"/>
    <row r="1218" s="254" customFormat="1"/>
    <row r="1219" s="254" customFormat="1"/>
    <row r="1220" s="254" customFormat="1"/>
    <row r="1221" s="254" customFormat="1"/>
    <row r="1222" s="254" customFormat="1"/>
    <row r="1223" s="254" customFormat="1"/>
    <row r="1224" s="254" customFormat="1"/>
    <row r="1225" s="254" customFormat="1"/>
    <row r="1226" s="254" customFormat="1"/>
    <row r="1227" s="254" customFormat="1"/>
    <row r="1228" s="254" customFormat="1"/>
    <row r="1229" s="254" customFormat="1"/>
    <row r="1230" s="254" customFormat="1"/>
    <row r="1231" s="254" customFormat="1"/>
    <row r="1232" s="254" customFormat="1"/>
    <row r="1233" s="254" customFormat="1"/>
    <row r="1234" s="254" customFormat="1"/>
    <row r="1235" s="254" customFormat="1"/>
    <row r="1236" s="254" customFormat="1"/>
    <row r="1237" s="254" customFormat="1"/>
    <row r="1238" s="254" customFormat="1"/>
    <row r="1239" s="254" customFormat="1"/>
    <row r="1240" s="254" customFormat="1"/>
    <row r="1241" s="254" customFormat="1"/>
    <row r="1242" s="254" customFormat="1"/>
    <row r="1243" s="254" customFormat="1"/>
    <row r="1244" s="254" customFormat="1"/>
    <row r="1245" s="254" customFormat="1"/>
    <row r="1246" s="254" customFormat="1"/>
    <row r="1247" s="254" customFormat="1"/>
    <row r="1248" s="254" customFormat="1"/>
    <row r="1249" s="254" customFormat="1"/>
    <row r="1250" s="254" customFormat="1"/>
    <row r="1251" s="254" customFormat="1"/>
    <row r="1252" s="254" customFormat="1"/>
    <row r="1253" s="254" customFormat="1"/>
    <row r="1254" s="254" customFormat="1"/>
    <row r="1255" s="254" customFormat="1"/>
    <row r="1256" s="254" customFormat="1"/>
    <row r="1257" s="254" customFormat="1"/>
    <row r="1258" s="254" customFormat="1"/>
    <row r="1259" s="254" customFormat="1"/>
    <row r="1260" s="254" customFormat="1"/>
    <row r="1261" s="254" customFormat="1"/>
    <row r="1262" s="254" customFormat="1"/>
    <row r="1263" s="254" customFormat="1"/>
    <row r="1264" s="254" customFormat="1"/>
    <row r="1265" s="254" customFormat="1"/>
    <row r="1266" s="254" customFormat="1"/>
    <row r="1267" s="254" customFormat="1"/>
    <row r="1268" s="254" customFormat="1"/>
    <row r="1269" s="254" customFormat="1"/>
    <row r="1270" s="254" customFormat="1"/>
    <row r="1271" s="254" customFormat="1"/>
    <row r="1272" s="254" customFormat="1"/>
    <row r="1273" s="254" customFormat="1"/>
    <row r="1274" s="254" customFormat="1"/>
    <row r="1275" s="254" customFormat="1"/>
    <row r="1276" s="254" customFormat="1"/>
    <row r="1277" s="254" customFormat="1"/>
    <row r="1278" s="254" customFormat="1"/>
    <row r="1279" s="254" customFormat="1"/>
    <row r="1280" s="254" customFormat="1"/>
    <row r="1281" s="254" customFormat="1"/>
    <row r="1282" s="254" customFormat="1"/>
    <row r="1283" s="254" customFormat="1"/>
    <row r="1284" s="254" customFormat="1"/>
    <row r="1285" s="254" customFormat="1"/>
    <row r="1286" s="254" customFormat="1"/>
    <row r="1287" s="254" customFormat="1"/>
    <row r="1288" s="254" customFormat="1"/>
    <row r="1289" s="254" customFormat="1"/>
    <row r="1290" s="254" customFormat="1"/>
    <row r="1291" s="254" customFormat="1"/>
    <row r="1292" s="254" customFormat="1"/>
    <row r="1293" s="254" customFormat="1"/>
    <row r="1294" s="254" customFormat="1"/>
    <row r="1295" s="254" customFormat="1"/>
    <row r="1296" s="254" customFormat="1"/>
    <row r="1297" s="254" customFormat="1"/>
    <row r="1298" s="254" customFormat="1"/>
    <row r="1299" s="254" customFormat="1"/>
    <row r="1300" s="254" customFormat="1"/>
    <row r="1301" s="254" customFormat="1"/>
    <row r="1302" s="254" customFormat="1"/>
    <row r="1303" s="254" customFormat="1"/>
    <row r="1304" s="254" customFormat="1"/>
    <row r="1305" s="254" customFormat="1"/>
    <row r="1306" s="254" customFormat="1"/>
    <row r="1307" s="254" customFormat="1"/>
    <row r="1308" s="254" customFormat="1"/>
    <row r="1309" s="254" customFormat="1"/>
    <row r="1310" s="254" customFormat="1"/>
    <row r="1311" s="254" customFormat="1"/>
    <row r="1312" s="254" customFormat="1"/>
    <row r="1313" s="254" customFormat="1"/>
    <row r="1314" s="254" customFormat="1"/>
    <row r="1315" s="254" customFormat="1"/>
    <row r="1316" s="254" customFormat="1"/>
    <row r="1317" s="254" customFormat="1"/>
    <row r="1318" s="254" customFormat="1"/>
    <row r="1319" s="254" customFormat="1"/>
    <row r="1320" s="254" customFormat="1"/>
    <row r="1321" s="254" customFormat="1"/>
    <row r="1322" s="254" customFormat="1"/>
    <row r="1323" s="254" customFormat="1"/>
    <row r="1324" s="254" customFormat="1"/>
    <row r="1325" s="254" customFormat="1"/>
    <row r="1326" s="254" customFormat="1"/>
    <row r="1327" s="254" customFormat="1"/>
    <row r="1328" s="254" customFormat="1"/>
    <row r="1329" s="254" customFormat="1"/>
    <row r="1330" s="254" customFormat="1"/>
    <row r="1331" s="254" customFormat="1"/>
    <row r="1332" s="254" customFormat="1"/>
    <row r="1333" s="254" customFormat="1"/>
    <row r="1334" s="254" customFormat="1"/>
    <row r="1335" s="254" customFormat="1"/>
    <row r="1336" s="254" customFormat="1"/>
    <row r="1337" s="254" customFormat="1"/>
    <row r="1338" s="254" customFormat="1"/>
    <row r="1339" s="254" customFormat="1"/>
    <row r="1340" s="254" customFormat="1"/>
    <row r="1341" s="254" customFormat="1"/>
    <row r="1342" s="254" customFormat="1"/>
    <row r="1343" s="254" customFormat="1"/>
    <row r="1344" s="254" customFormat="1"/>
    <row r="1345" s="254" customFormat="1"/>
    <row r="1346" s="254" customFormat="1"/>
    <row r="1347" s="254" customFormat="1"/>
    <row r="1348" s="254" customFormat="1"/>
    <row r="1349" s="254" customFormat="1"/>
    <row r="1350" s="254" customFormat="1"/>
    <row r="1351" s="254" customFormat="1"/>
    <row r="1352" s="254" customFormat="1"/>
    <row r="1353" s="254" customFormat="1"/>
    <row r="1354" s="254" customFormat="1"/>
    <row r="1355" s="254" customFormat="1"/>
    <row r="1356" s="254" customFormat="1"/>
    <row r="1357" s="254" customFormat="1"/>
    <row r="1358" s="254" customFormat="1"/>
    <row r="1359" s="254" customFormat="1"/>
    <row r="1360" s="254" customFormat="1"/>
    <row r="1361" s="254" customFormat="1"/>
    <row r="1362" s="254" customFormat="1"/>
    <row r="1363" s="254" customFormat="1"/>
    <row r="1364" s="254" customFormat="1"/>
    <row r="1365" s="254" customFormat="1"/>
    <row r="1366" s="254" customFormat="1"/>
    <row r="1367" s="254" customFormat="1"/>
    <row r="1368" s="254" customFormat="1"/>
    <row r="1369" s="254" customFormat="1"/>
    <row r="1370" s="254" customFormat="1"/>
    <row r="1371" s="254" customFormat="1"/>
    <row r="1372" s="254" customFormat="1"/>
    <row r="1373" s="254" customFormat="1"/>
    <row r="1374" s="254" customFormat="1"/>
    <row r="1375" s="254" customFormat="1"/>
    <row r="1376" s="254" customFormat="1"/>
    <row r="1377" s="254" customFormat="1"/>
    <row r="1378" s="254" customFormat="1"/>
    <row r="1379" s="254" customFormat="1"/>
    <row r="1380" s="254" customFormat="1"/>
    <row r="1381" s="254" customFormat="1"/>
    <row r="1382" s="254" customFormat="1"/>
    <row r="1383" s="254" customFormat="1"/>
    <row r="1384" s="254" customFormat="1"/>
    <row r="1385" s="254" customFormat="1"/>
    <row r="1386" s="254" customFormat="1"/>
    <row r="1387" s="254" customFormat="1"/>
    <row r="1388" s="254" customFormat="1"/>
    <row r="1389" s="254" customFormat="1"/>
    <row r="1390" s="254" customFormat="1"/>
    <row r="1391" s="254" customFormat="1"/>
    <row r="1392" s="254" customFormat="1"/>
    <row r="1393" s="254" customFormat="1"/>
    <row r="1394" s="254" customFormat="1"/>
    <row r="1395" s="254" customFormat="1"/>
    <row r="1396" s="254" customFormat="1"/>
    <row r="1397" s="254" customFormat="1"/>
    <row r="1398" s="254" customFormat="1"/>
    <row r="1399" s="254" customFormat="1"/>
    <row r="1400" s="254" customFormat="1"/>
    <row r="1401" s="254" customFormat="1"/>
    <row r="1402" s="254" customFormat="1"/>
    <row r="1403" s="254" customFormat="1"/>
    <row r="1404" s="254" customFormat="1"/>
    <row r="1405" s="254" customFormat="1"/>
    <row r="1406" s="254" customFormat="1"/>
    <row r="1407" s="254" customFormat="1"/>
    <row r="1408" s="254" customFormat="1"/>
    <row r="1409" s="254" customFormat="1"/>
    <row r="1410" s="254" customFormat="1"/>
    <row r="1411" s="254" customFormat="1"/>
    <row r="1412" s="254" customFormat="1"/>
    <row r="1413" s="254" customFormat="1"/>
    <row r="1414" s="254" customFormat="1"/>
    <row r="1415" s="254" customFormat="1"/>
    <row r="1416" s="254" customFormat="1"/>
    <row r="1417" s="254" customFormat="1"/>
    <row r="1418" s="254" customFormat="1"/>
    <row r="1419" s="254" customFormat="1"/>
    <row r="1420" s="254" customFormat="1"/>
    <row r="1421" s="254" customFormat="1"/>
    <row r="1422" s="254" customFormat="1"/>
    <row r="1423" s="254" customFormat="1"/>
    <row r="1424" s="254" customFormat="1"/>
    <row r="1425" s="254" customFormat="1"/>
    <row r="1426" s="254" customFormat="1"/>
    <row r="1427" s="254" customFormat="1"/>
    <row r="1428" s="254" customFormat="1"/>
    <row r="1429" s="254" customFormat="1"/>
    <row r="1430" s="254" customFormat="1"/>
    <row r="1431" s="254" customFormat="1"/>
    <row r="1432" s="254" customFormat="1"/>
    <row r="1433" s="254" customFormat="1"/>
    <row r="1434" s="254" customFormat="1"/>
    <row r="1435" s="254" customFormat="1"/>
    <row r="1436" s="254" customFormat="1"/>
    <row r="1437" s="254" customFormat="1"/>
    <row r="1438" s="254" customFormat="1"/>
    <row r="1439" s="254" customFormat="1"/>
    <row r="1440" s="254" customFormat="1"/>
    <row r="1441" s="254" customFormat="1"/>
    <row r="1442" s="254" customFormat="1"/>
    <row r="1443" s="254" customFormat="1"/>
    <row r="1444" s="254" customFormat="1"/>
    <row r="1445" s="254" customFormat="1"/>
    <row r="1446" s="254" customFormat="1"/>
    <row r="1447" s="254" customFormat="1"/>
    <row r="1448" s="254" customFormat="1"/>
    <row r="1449" s="254" customFormat="1"/>
    <row r="1450" s="254" customFormat="1"/>
    <row r="1451" s="254" customFormat="1"/>
    <row r="1452" s="254" customFormat="1"/>
    <row r="1453" s="254" customFormat="1"/>
    <row r="1454" s="254" customFormat="1"/>
    <row r="1455" s="254" customFormat="1"/>
    <row r="1456" s="254" customFormat="1"/>
    <row r="1457" s="254" customFormat="1"/>
    <row r="1458" s="254" customFormat="1"/>
    <row r="1459" s="254" customFormat="1"/>
    <row r="1460" s="254" customFormat="1"/>
    <row r="1461" s="254" customFormat="1"/>
    <row r="1462" s="254" customFormat="1"/>
    <row r="1463" s="254" customFormat="1"/>
    <row r="1464" s="254" customFormat="1"/>
    <row r="1465" s="254" customFormat="1"/>
    <row r="1466" s="254" customFormat="1"/>
    <row r="1467" s="254" customFormat="1"/>
    <row r="1468" s="254" customFormat="1"/>
    <row r="1469" s="254" customFormat="1"/>
    <row r="1470" s="254" customFormat="1"/>
    <row r="1471" s="254" customFormat="1"/>
    <row r="1472" s="254" customFormat="1"/>
    <row r="1473" s="254" customFormat="1"/>
    <row r="1474" s="254" customFormat="1"/>
    <row r="1475" s="254" customFormat="1"/>
    <row r="1476" s="254" customFormat="1"/>
    <row r="1477" s="254" customFormat="1"/>
    <row r="1478" s="254" customFormat="1"/>
    <row r="1479" s="254" customFormat="1"/>
    <row r="1480" s="254" customFormat="1"/>
    <row r="1481" s="254" customFormat="1"/>
    <row r="1482" s="254" customFormat="1"/>
    <row r="1483" s="254" customFormat="1"/>
    <row r="1484" s="254" customFormat="1"/>
    <row r="1485" s="254" customFormat="1"/>
    <row r="1486" s="254" customFormat="1"/>
    <row r="1487" s="254" customFormat="1"/>
    <row r="1488" s="254" customFormat="1"/>
    <row r="1489" s="254" customFormat="1"/>
    <row r="1490" s="254" customFormat="1"/>
    <row r="1491" s="254" customFormat="1"/>
    <row r="1492" s="254" customFormat="1"/>
    <row r="1493" s="254" customFormat="1"/>
    <row r="1494" s="254" customFormat="1"/>
    <row r="1495" s="254" customFormat="1"/>
    <row r="1496" s="254" customFormat="1"/>
    <row r="1497" s="254" customFormat="1"/>
    <row r="1498" s="254" customFormat="1"/>
    <row r="1499" s="254" customFormat="1"/>
    <row r="1500" s="254" customFormat="1"/>
    <row r="1501" s="254" customFormat="1"/>
    <row r="1502" s="254" customFormat="1"/>
    <row r="1503" s="254" customFormat="1"/>
    <row r="1504" s="254" customFormat="1"/>
    <row r="1505" s="254" customFormat="1"/>
    <row r="1506" s="254" customFormat="1"/>
    <row r="1507" s="254" customFormat="1"/>
    <row r="1508" s="254" customFormat="1"/>
    <row r="1509" s="254" customFormat="1"/>
    <row r="1510" s="254" customFormat="1"/>
    <row r="1511" s="254" customFormat="1"/>
    <row r="1512" s="254" customFormat="1"/>
    <row r="1513" s="254" customFormat="1"/>
    <row r="1514" s="254" customFormat="1"/>
    <row r="1515" s="254" customFormat="1"/>
    <row r="1516" s="254" customFormat="1"/>
    <row r="1517" s="254" customFormat="1"/>
    <row r="1518" s="254" customFormat="1"/>
    <row r="1519" s="254" customFormat="1"/>
    <row r="1520" s="254" customFormat="1"/>
    <row r="1521" s="254" customFormat="1"/>
    <row r="1522" s="254" customFormat="1"/>
    <row r="1523" s="254" customFormat="1"/>
    <row r="1524" s="254" customFormat="1"/>
    <row r="1525" s="254" customFormat="1"/>
    <row r="1526" s="254" customFormat="1"/>
    <row r="1527" s="254" customFormat="1"/>
    <row r="1528" s="254" customFormat="1"/>
    <row r="1529" s="254" customFormat="1"/>
    <row r="1530" s="254" customFormat="1"/>
    <row r="1531" s="254" customFormat="1"/>
    <row r="1532" s="254" customFormat="1"/>
    <row r="1533" s="254" customFormat="1"/>
    <row r="1534" s="254" customFormat="1"/>
    <row r="1535" s="254" customFormat="1"/>
    <row r="1536" s="254" customFormat="1"/>
    <row r="1537" s="254" customFormat="1"/>
    <row r="1538" s="254" customFormat="1"/>
    <row r="1539" s="254" customFormat="1"/>
    <row r="1540" s="254" customFormat="1"/>
    <row r="1541" s="254" customFormat="1"/>
    <row r="1542" s="254" customFormat="1"/>
    <row r="1543" s="254" customFormat="1"/>
    <row r="1544" s="254" customFormat="1"/>
    <row r="1545" s="254" customFormat="1"/>
    <row r="1546" s="254" customFormat="1"/>
    <row r="1547" s="254" customFormat="1"/>
    <row r="1548" s="254" customFormat="1"/>
    <row r="1549" s="254" customFormat="1"/>
    <row r="1550" s="254" customFormat="1"/>
    <row r="1551" s="254" customFormat="1"/>
    <row r="1552" s="254" customFormat="1"/>
    <row r="1553" s="254" customFormat="1"/>
    <row r="1554" s="254" customFormat="1"/>
    <row r="1555" s="254" customFormat="1"/>
    <row r="1556" s="254" customFormat="1"/>
    <row r="1557" s="254" customFormat="1"/>
    <row r="1558" s="254" customFormat="1"/>
    <row r="1559" s="254" customFormat="1"/>
    <row r="1560" s="254" customFormat="1"/>
    <row r="1561" s="254" customFormat="1"/>
    <row r="1562" s="254" customFormat="1"/>
    <row r="1563" s="254" customFormat="1"/>
    <row r="1564" s="254" customFormat="1"/>
    <row r="1565" s="254" customFormat="1"/>
    <row r="1566" s="254" customFormat="1"/>
    <row r="1567" s="254" customFormat="1"/>
    <row r="1568" s="254" customFormat="1"/>
    <row r="1569" s="254" customFormat="1"/>
    <row r="1570" s="254" customFormat="1"/>
    <row r="1571" s="254" customFormat="1"/>
    <row r="1572" s="254" customFormat="1"/>
    <row r="1573" s="254" customFormat="1"/>
    <row r="1574" s="254" customFormat="1"/>
    <row r="1575" s="254" customFormat="1"/>
    <row r="1576" s="254" customFormat="1"/>
    <row r="1577" s="254" customFormat="1"/>
    <row r="1578" s="254" customFormat="1"/>
    <row r="1579" s="254" customFormat="1"/>
    <row r="1580" s="254" customFormat="1"/>
    <row r="1581" s="254" customFormat="1"/>
    <row r="1582" s="254" customFormat="1"/>
    <row r="1583" s="254" customFormat="1"/>
    <row r="1584" s="254" customFormat="1"/>
    <row r="1585" s="254" customFormat="1"/>
    <row r="1586" s="254" customFormat="1"/>
    <row r="1587" s="254" customFormat="1"/>
    <row r="1588" s="254" customFormat="1"/>
    <row r="1589" s="254" customFormat="1"/>
    <row r="1590" s="254" customFormat="1"/>
    <row r="1591" s="254" customFormat="1"/>
    <row r="1592" s="254" customFormat="1"/>
    <row r="1593" s="254" customFormat="1"/>
    <row r="1594" s="254" customFormat="1"/>
    <row r="1595" s="254" customFormat="1"/>
    <row r="1596" s="254" customFormat="1"/>
    <row r="1597" s="254" customFormat="1"/>
    <row r="1598" s="254" customFormat="1"/>
    <row r="1599" s="254" customFormat="1"/>
    <row r="1600" s="254" customFormat="1"/>
    <row r="1601" s="254" customFormat="1"/>
    <row r="1602" s="254" customFormat="1"/>
    <row r="1603" s="254" customFormat="1"/>
    <row r="1604" s="254" customFormat="1"/>
    <row r="1605" s="254" customFormat="1"/>
    <row r="1606" s="254" customFormat="1"/>
    <row r="1607" s="254" customFormat="1"/>
    <row r="1608" s="254" customFormat="1"/>
    <row r="1609" s="254" customFormat="1"/>
    <row r="1610" s="254" customFormat="1"/>
    <row r="1611" s="254" customFormat="1"/>
    <row r="1612" s="254" customFormat="1"/>
    <row r="1613" s="254" customFormat="1"/>
    <row r="1614" s="254" customFormat="1"/>
    <row r="1615" s="254" customFormat="1"/>
    <row r="1616" s="254" customFormat="1"/>
    <row r="1617" s="254" customFormat="1"/>
    <row r="1618" s="254" customFormat="1"/>
    <row r="1619" s="254" customFormat="1"/>
    <row r="1620" s="254" customFormat="1"/>
    <row r="1621" s="254" customFormat="1"/>
    <row r="1622" s="254" customFormat="1"/>
    <row r="1623" s="254" customFormat="1"/>
    <row r="1624" s="254" customFormat="1"/>
    <row r="1625" s="254" customFormat="1"/>
    <row r="1626" s="254" customFormat="1"/>
    <row r="1627" s="254" customFormat="1"/>
    <row r="1628" s="254" customFormat="1"/>
    <row r="1629" s="254" customFormat="1"/>
    <row r="1630" s="254" customFormat="1"/>
    <row r="1631" s="254" customFormat="1"/>
    <row r="1632" s="254" customFormat="1"/>
    <row r="1633" s="254" customFormat="1"/>
    <row r="1634" s="254" customFormat="1"/>
    <row r="1635" s="254" customFormat="1"/>
    <row r="1636" s="254" customFormat="1"/>
    <row r="1637" s="254" customFormat="1"/>
    <row r="1638" s="254" customFormat="1"/>
    <row r="1639" s="254" customFormat="1"/>
    <row r="1640" s="254" customFormat="1"/>
    <row r="1641" s="254" customFormat="1"/>
    <row r="1642" s="254" customFormat="1"/>
    <row r="1643" s="254" customFormat="1"/>
    <row r="1644" s="254" customFormat="1"/>
    <row r="1645" s="254" customFormat="1"/>
    <row r="1646" s="254" customFormat="1"/>
    <row r="1647" s="254" customFormat="1"/>
    <row r="1648" s="254" customFormat="1"/>
    <row r="1649" s="254" customFormat="1"/>
    <row r="1650" s="254" customFormat="1"/>
    <row r="1651" s="254" customFormat="1"/>
    <row r="1652" s="254" customFormat="1"/>
    <row r="1653" s="254" customFormat="1"/>
    <row r="1654" s="254" customFormat="1"/>
    <row r="1655" s="254" customFormat="1"/>
    <row r="1656" s="254" customFormat="1"/>
    <row r="1657" s="254" customFormat="1"/>
    <row r="1658" s="254" customFormat="1"/>
    <row r="1659" s="254" customFormat="1"/>
    <row r="1660" s="254" customFormat="1"/>
    <row r="1661" s="254" customFormat="1"/>
    <row r="1662" s="254" customFormat="1"/>
    <row r="1663" s="254" customFormat="1"/>
    <row r="1664" s="254" customFormat="1"/>
    <row r="1665" s="254" customFormat="1"/>
    <row r="1666" s="254" customFormat="1"/>
    <row r="1667" s="254" customFormat="1"/>
    <row r="1668" s="254" customFormat="1"/>
    <row r="1669" s="254" customFormat="1"/>
    <row r="1670" s="254" customFormat="1"/>
    <row r="1671" s="254" customFormat="1"/>
    <row r="1672" s="254" customFormat="1"/>
    <row r="1673" s="254" customFormat="1"/>
    <row r="1674" s="254" customFormat="1"/>
    <row r="1675" s="254" customFormat="1"/>
    <row r="1676" s="254" customFormat="1"/>
    <row r="1677" s="254" customFormat="1"/>
    <row r="1678" s="254" customFormat="1"/>
    <row r="1679" s="254" customFormat="1"/>
    <row r="1680" s="254" customFormat="1"/>
    <row r="1681" s="254" customFormat="1"/>
    <row r="1682" s="254" customFormat="1"/>
    <row r="1683" s="254" customFormat="1"/>
    <row r="1684" s="254" customFormat="1"/>
    <row r="1685" s="254" customFormat="1"/>
    <row r="1686" s="254" customFormat="1"/>
    <row r="1687" s="254" customFormat="1"/>
    <row r="1688" s="254" customFormat="1"/>
    <row r="1689" s="254" customFormat="1"/>
    <row r="1690" s="254" customFormat="1"/>
    <row r="1691" s="254" customFormat="1"/>
    <row r="1692" s="254" customFormat="1"/>
    <row r="1693" s="254" customFormat="1"/>
    <row r="1694" s="254" customFormat="1"/>
    <row r="1695" s="254" customFormat="1"/>
    <row r="1696" s="254" customFormat="1"/>
    <row r="1697" s="254" customFormat="1"/>
    <row r="1698" s="254" customFormat="1"/>
    <row r="1699" s="254" customFormat="1"/>
    <row r="1700" s="254" customFormat="1"/>
    <row r="1701" s="254" customFormat="1"/>
    <row r="1702" s="254" customFormat="1"/>
    <row r="1703" s="254" customFormat="1"/>
    <row r="1704" s="254" customFormat="1"/>
    <row r="1705" s="254" customFormat="1"/>
    <row r="1706" s="254" customFormat="1"/>
    <row r="1707" s="254" customFormat="1"/>
    <row r="1708" s="254" customFormat="1"/>
    <row r="1709" s="254" customFormat="1"/>
    <row r="1710" s="254" customFormat="1"/>
    <row r="1711" s="254" customFormat="1"/>
    <row r="1712" s="254" customFormat="1"/>
    <row r="1713" s="254" customFormat="1"/>
    <row r="1714" s="254" customFormat="1"/>
    <row r="1715" s="254" customFormat="1"/>
    <row r="1716" s="254" customFormat="1"/>
    <row r="1717" s="254" customFormat="1"/>
    <row r="1718" s="254" customFormat="1"/>
    <row r="1719" s="254" customFormat="1"/>
    <row r="1720" s="254" customFormat="1"/>
    <row r="1721" s="254" customFormat="1"/>
    <row r="1722" s="254" customFormat="1"/>
    <row r="1723" s="254" customFormat="1"/>
    <row r="1724" s="254" customFormat="1"/>
    <row r="1725" s="254" customFormat="1"/>
    <row r="1726" s="254" customFormat="1"/>
    <row r="1727" s="254" customFormat="1"/>
    <row r="1728" s="254" customFormat="1"/>
    <row r="1729" s="254" customFormat="1"/>
    <row r="1730" s="254" customFormat="1"/>
    <row r="1731" s="254" customFormat="1"/>
    <row r="1732" s="254" customFormat="1"/>
    <row r="1733" s="254" customFormat="1"/>
    <row r="1734" s="254" customFormat="1"/>
    <row r="1735" s="254" customFormat="1"/>
    <row r="1736" s="254" customFormat="1"/>
    <row r="1737" s="254" customFormat="1"/>
    <row r="1738" s="254" customFormat="1"/>
    <row r="1739" s="254" customFormat="1"/>
    <row r="1740" s="254" customFormat="1"/>
    <row r="1741" s="254" customFormat="1"/>
    <row r="1742" s="254" customFormat="1"/>
    <row r="1743" s="254" customFormat="1"/>
    <row r="1744" s="254" customFormat="1"/>
    <row r="1745" s="254" customFormat="1"/>
    <row r="1746" s="254" customFormat="1"/>
    <row r="1747" s="254" customFormat="1"/>
    <row r="1748" s="254" customFormat="1"/>
    <row r="1749" s="254" customFormat="1"/>
    <row r="1750" s="254" customFormat="1"/>
    <row r="1751" s="254" customFormat="1"/>
    <row r="1752" s="254" customFormat="1"/>
    <row r="1753" s="254" customFormat="1"/>
    <row r="1754" s="254" customFormat="1"/>
    <row r="1755" s="254" customFormat="1"/>
    <row r="1756" s="254" customFormat="1"/>
    <row r="1757" s="254" customFormat="1"/>
    <row r="1758" s="254" customFormat="1"/>
    <row r="1759" s="254" customFormat="1"/>
    <row r="1760" s="254" customFormat="1"/>
    <row r="1761" s="254" customFormat="1"/>
    <row r="1762" s="254" customFormat="1"/>
    <row r="1763" s="254" customFormat="1"/>
    <row r="1764" s="254" customFormat="1"/>
    <row r="1765" s="254" customFormat="1"/>
    <row r="1766" s="254" customFormat="1"/>
    <row r="1767" s="254" customFormat="1"/>
    <row r="1768" s="254" customFormat="1"/>
    <row r="1769" s="254" customFormat="1"/>
    <row r="1770" s="254" customFormat="1"/>
    <row r="1771" s="254" customFormat="1"/>
    <row r="1772" s="254" customFormat="1"/>
    <row r="1773" s="254" customFormat="1"/>
    <row r="1774" s="254" customFormat="1"/>
    <row r="1775" s="254" customFormat="1"/>
    <row r="1776" s="254" customFormat="1"/>
    <row r="1777" s="254" customFormat="1"/>
    <row r="1778" s="254" customFormat="1"/>
    <row r="1779" s="254" customFormat="1"/>
    <row r="1780" s="254" customFormat="1"/>
    <row r="1781" s="254" customFormat="1"/>
    <row r="1782" s="254" customFormat="1"/>
    <row r="1783" s="254" customFormat="1"/>
    <row r="1784" s="254" customFormat="1"/>
    <row r="1785" s="254" customFormat="1"/>
    <row r="1786" s="254" customFormat="1"/>
    <row r="1787" s="254" customFormat="1"/>
    <row r="1788" s="254" customFormat="1"/>
    <row r="1789" s="254" customFormat="1"/>
    <row r="1790" s="254" customFormat="1"/>
    <row r="1791" s="254" customFormat="1"/>
    <row r="1792" s="254" customFormat="1"/>
    <row r="1793" s="254" customFormat="1"/>
    <row r="1794" s="254" customFormat="1"/>
    <row r="1795" s="254" customFormat="1"/>
    <row r="1796" s="254" customFormat="1"/>
    <row r="1797" s="254" customFormat="1"/>
    <row r="1798" s="254" customFormat="1"/>
    <row r="1799" s="254" customFormat="1"/>
    <row r="1800" s="254" customFormat="1"/>
    <row r="1801" s="254" customFormat="1"/>
    <row r="1802" s="254" customFormat="1"/>
    <row r="1803" s="254" customFormat="1"/>
    <row r="1804" s="254" customFormat="1"/>
    <row r="1805" s="254" customFormat="1"/>
    <row r="1806" s="254" customFormat="1"/>
    <row r="1807" s="254" customFormat="1"/>
    <row r="1808" s="254" customFormat="1"/>
    <row r="1809" s="254" customFormat="1"/>
    <row r="1810" s="254" customFormat="1"/>
    <row r="1811" s="254" customFormat="1"/>
    <row r="1812" s="254" customFormat="1"/>
    <row r="1813" s="254" customFormat="1"/>
    <row r="1814" s="254" customFormat="1"/>
    <row r="1815" s="254" customFormat="1"/>
    <row r="1816" s="254" customFormat="1"/>
    <row r="1817" s="254" customFormat="1"/>
    <row r="1818" s="254" customFormat="1"/>
    <row r="1819" s="254" customFormat="1"/>
    <row r="1820" s="254" customFormat="1"/>
    <row r="1821" s="254" customFormat="1"/>
    <row r="1822" s="254" customFormat="1"/>
    <row r="1823" s="254" customFormat="1"/>
    <row r="1824" s="254" customFormat="1"/>
    <row r="1825" s="254" customFormat="1"/>
    <row r="1826" s="254" customFormat="1"/>
    <row r="1827" s="254" customFormat="1"/>
    <row r="1828" s="254" customFormat="1"/>
    <row r="1829" s="254" customFormat="1"/>
    <row r="1830" s="254" customFormat="1"/>
    <row r="1831" s="254" customFormat="1"/>
    <row r="1832" s="254" customFormat="1"/>
    <row r="1833" s="254" customFormat="1"/>
    <row r="1834" s="254" customFormat="1"/>
    <row r="1835" s="254" customFormat="1"/>
    <row r="1836" s="254" customFormat="1"/>
    <row r="1837" s="254" customFormat="1"/>
    <row r="1838" s="254" customFormat="1"/>
    <row r="1839" s="254" customFormat="1"/>
    <row r="1840" s="254" customFormat="1"/>
    <row r="1841" s="254" customFormat="1"/>
    <row r="1842" s="254" customFormat="1"/>
    <row r="1843" s="254" customFormat="1"/>
    <row r="1844" s="254" customFormat="1"/>
    <row r="1845" s="254" customFormat="1"/>
    <row r="1846" s="254" customFormat="1"/>
    <row r="1847" s="254" customFormat="1"/>
    <row r="1848" s="254" customFormat="1"/>
    <row r="1849" s="254" customFormat="1"/>
    <row r="1850" s="254" customFormat="1"/>
    <row r="1851" s="254" customFormat="1"/>
    <row r="1852" s="254" customFormat="1"/>
    <row r="1853" s="254" customFormat="1"/>
    <row r="1854" s="254" customFormat="1"/>
    <row r="1855" s="254" customFormat="1"/>
    <row r="1856" s="254" customFormat="1"/>
    <row r="1857" s="254" customFormat="1"/>
    <row r="1858" s="254" customFormat="1"/>
    <row r="1859" s="254" customFormat="1"/>
    <row r="1860" s="254" customFormat="1"/>
    <row r="1861" s="254" customFormat="1"/>
    <row r="1862" s="254" customFormat="1"/>
    <row r="1863" s="254" customFormat="1"/>
    <row r="1864" s="254" customFormat="1"/>
    <row r="1865" s="254" customFormat="1"/>
    <row r="1866" s="254" customFormat="1"/>
    <row r="1867" s="254" customFormat="1"/>
    <row r="1868" s="254" customFormat="1"/>
    <row r="1869" s="254" customFormat="1"/>
    <row r="1870" s="254" customFormat="1"/>
    <row r="1871" s="254" customFormat="1"/>
    <row r="1872" s="254" customFormat="1"/>
    <row r="1873" s="254" customFormat="1"/>
    <row r="1874" s="254" customFormat="1"/>
    <row r="1875" s="254" customFormat="1"/>
    <row r="1876" s="254" customFormat="1"/>
    <row r="1877" s="254" customFormat="1"/>
    <row r="1878" s="254" customFormat="1"/>
    <row r="1879" s="254" customFormat="1"/>
    <row r="1880" s="254" customFormat="1"/>
    <row r="1881" s="254" customFormat="1"/>
    <row r="1882" s="254" customFormat="1"/>
    <row r="1883" s="254" customFormat="1"/>
    <row r="1884" s="254" customFormat="1"/>
    <row r="1885" s="254" customFormat="1"/>
    <row r="1886" s="254" customFormat="1"/>
    <row r="1887" s="254" customFormat="1"/>
    <row r="1888" s="254" customFormat="1"/>
    <row r="1889" s="254" customFormat="1"/>
    <row r="1890" s="254" customFormat="1"/>
    <row r="1891" s="254" customFormat="1"/>
    <row r="1892" s="254" customFormat="1"/>
    <row r="1893" s="254" customFormat="1"/>
    <row r="1894" s="254" customFormat="1"/>
    <row r="1895" s="254" customFormat="1"/>
    <row r="1896" s="254" customFormat="1"/>
    <row r="1897" s="254" customFormat="1"/>
    <row r="1898" s="254" customFormat="1"/>
    <row r="1899" s="254" customFormat="1"/>
    <row r="1900" s="254" customFormat="1"/>
    <row r="1901" s="254" customFormat="1"/>
    <row r="1902" s="254" customFormat="1"/>
    <row r="1903" s="254" customFormat="1"/>
    <row r="1904" s="254" customFormat="1"/>
    <row r="1905" s="254" customFormat="1"/>
    <row r="1906" s="254" customFormat="1"/>
    <row r="1907" s="254" customFormat="1"/>
    <row r="1908" s="254" customFormat="1"/>
    <row r="1909" s="254" customFormat="1"/>
    <row r="1910" s="254" customFormat="1"/>
    <row r="1911" s="254" customFormat="1"/>
    <row r="1912" s="254" customFormat="1"/>
    <row r="1913" s="254" customFormat="1"/>
    <row r="1914" s="254" customFormat="1"/>
    <row r="1915" s="254" customFormat="1"/>
    <row r="1916" s="254" customFormat="1"/>
    <row r="1917" s="254" customFormat="1"/>
    <row r="1918" s="254" customFormat="1"/>
    <row r="1919" s="254" customFormat="1"/>
    <row r="1920" s="254" customFormat="1"/>
    <row r="1921" s="254" customFormat="1"/>
    <row r="1922" s="254" customFormat="1"/>
    <row r="1923" s="254" customFormat="1"/>
    <row r="1924" s="254" customFormat="1"/>
    <row r="1925" s="254" customFormat="1"/>
    <row r="1926" s="254" customFormat="1"/>
    <row r="1927" s="254" customFormat="1"/>
    <row r="1928" s="254" customFormat="1"/>
    <row r="1929" s="254" customFormat="1"/>
    <row r="1930" s="254" customFormat="1"/>
    <row r="1931" s="254" customFormat="1"/>
    <row r="1932" s="254" customFormat="1"/>
    <row r="1933" s="254" customFormat="1"/>
    <row r="1934" s="254" customFormat="1"/>
    <row r="1935" s="254" customFormat="1"/>
    <row r="1936" s="254" customFormat="1"/>
    <row r="1937" s="254" customFormat="1"/>
    <row r="1938" s="254" customFormat="1"/>
    <row r="1939" s="254" customFormat="1"/>
    <row r="1940" s="254" customFormat="1"/>
    <row r="1941" s="254" customFormat="1"/>
    <row r="1942" s="254" customFormat="1"/>
    <row r="1943" s="254" customFormat="1"/>
    <row r="1944" s="254" customFormat="1"/>
    <row r="1945" s="254" customFormat="1"/>
    <row r="1946" s="254" customFormat="1"/>
    <row r="1947" s="254" customFormat="1"/>
    <row r="1948" s="254" customFormat="1"/>
    <row r="1949" s="254" customFormat="1"/>
    <row r="1950" s="254" customFormat="1"/>
    <row r="1951" s="254" customFormat="1"/>
    <row r="1952" s="254" customFormat="1"/>
    <row r="1953" s="254" customFormat="1"/>
    <row r="1954" s="254" customFormat="1"/>
    <row r="1955" s="254" customFormat="1"/>
    <row r="1956" s="254" customFormat="1"/>
    <row r="1957" s="254" customFormat="1"/>
    <row r="1958" s="254" customFormat="1"/>
    <row r="1959" s="254" customFormat="1"/>
    <row r="1960" s="254" customFormat="1"/>
    <row r="1961" s="254" customFormat="1"/>
    <row r="1962" s="254" customFormat="1"/>
    <row r="1963" s="254" customFormat="1"/>
    <row r="1964" s="254" customFormat="1"/>
    <row r="1965" s="254" customFormat="1"/>
    <row r="1966" s="254" customFormat="1"/>
    <row r="1967" s="254" customFormat="1"/>
    <row r="1968" s="254" customFormat="1"/>
    <row r="1969" s="254" customFormat="1"/>
    <row r="1970" s="254" customFormat="1"/>
    <row r="1971" s="254" customFormat="1"/>
    <row r="1972" s="254" customFormat="1"/>
    <row r="1973" s="254" customFormat="1"/>
    <row r="1974" s="254" customFormat="1"/>
    <row r="1975" s="254" customFormat="1"/>
    <row r="1976" s="254" customFormat="1"/>
    <row r="1977" s="254" customFormat="1"/>
    <row r="1978" s="254" customFormat="1"/>
    <row r="1979" s="254" customFormat="1"/>
    <row r="1980" s="254" customFormat="1"/>
    <row r="1981" s="254" customFormat="1"/>
    <row r="1982" s="254" customFormat="1"/>
    <row r="1983" s="254" customFormat="1"/>
    <row r="1984" s="254" customFormat="1"/>
    <row r="1985" s="254" customFormat="1"/>
    <row r="1986" s="254" customFormat="1"/>
    <row r="1987" s="254" customFormat="1"/>
    <row r="1988" s="254" customFormat="1"/>
    <row r="1989" s="254" customFormat="1"/>
    <row r="1990" s="254" customFormat="1"/>
    <row r="1991" s="254" customFormat="1"/>
    <row r="1992" s="254" customFormat="1"/>
    <row r="1993" s="254" customFormat="1"/>
    <row r="1994" s="254" customFormat="1"/>
    <row r="1995" s="254" customFormat="1"/>
    <row r="1996" s="254" customFormat="1"/>
    <row r="1997" s="254" customFormat="1"/>
    <row r="1998" s="254" customFormat="1"/>
    <row r="1999" s="254" customFormat="1"/>
    <row r="2000" s="254" customFormat="1"/>
    <row r="2001" s="254" customFormat="1"/>
    <row r="2002" s="254" customFormat="1"/>
    <row r="2003" s="254" customFormat="1"/>
    <row r="2004" s="254" customFormat="1"/>
    <row r="2005" s="254" customFormat="1"/>
    <row r="2006" s="254" customFormat="1"/>
    <row r="2007" s="254" customFormat="1"/>
    <row r="2008" s="254" customFormat="1"/>
    <row r="2009" s="254" customFormat="1"/>
    <row r="2010" s="254" customFormat="1"/>
    <row r="2011" s="254" customFormat="1"/>
    <row r="2012" s="254" customFormat="1"/>
    <row r="2013" s="254" customFormat="1"/>
    <row r="2014" s="254" customFormat="1"/>
    <row r="2015" s="254" customFormat="1"/>
    <row r="2016" s="254" customFormat="1"/>
    <row r="2017" s="254" customFormat="1"/>
    <row r="2018" s="254" customFormat="1"/>
    <row r="2019" s="254" customFormat="1"/>
    <row r="2020" s="254" customFormat="1"/>
    <row r="2021" s="254" customFormat="1"/>
    <row r="2022" s="254" customFormat="1"/>
    <row r="2023" s="254" customFormat="1"/>
    <row r="2024" s="254" customFormat="1"/>
    <row r="2025" s="254" customFormat="1"/>
    <row r="2026" s="254" customFormat="1"/>
    <row r="2027" s="254" customFormat="1"/>
    <row r="2028" s="254" customFormat="1"/>
    <row r="2029" s="254" customFormat="1"/>
    <row r="2030" s="254" customFormat="1"/>
    <row r="2031" s="254" customFormat="1"/>
    <row r="2032" s="254" customFormat="1"/>
    <row r="2033" s="254" customFormat="1"/>
    <row r="2034" s="254" customFormat="1"/>
    <row r="2035" s="254" customFormat="1"/>
    <row r="2036" s="254" customFormat="1"/>
    <row r="2037" s="254" customFormat="1"/>
    <row r="2038" s="254" customFormat="1"/>
    <row r="2039" s="254" customFormat="1"/>
    <row r="2040" s="254" customFormat="1"/>
    <row r="2041" s="254" customFormat="1"/>
    <row r="2042" s="254" customFormat="1"/>
    <row r="2043" s="254" customFormat="1"/>
    <row r="2044" s="254" customFormat="1"/>
    <row r="2045" s="254" customFormat="1"/>
    <row r="2046" s="254" customFormat="1"/>
    <row r="2047" s="254" customFormat="1"/>
    <row r="2048" s="254" customFormat="1"/>
    <row r="2049" s="254" customFormat="1"/>
    <row r="2050" s="254" customFormat="1"/>
    <row r="2051" s="254" customFormat="1"/>
    <row r="2052" s="254" customFormat="1"/>
    <row r="2053" s="254" customFormat="1"/>
    <row r="2054" s="254" customFormat="1"/>
    <row r="2055" s="254" customFormat="1"/>
    <row r="2056" s="254" customFormat="1"/>
    <row r="2057" s="254" customFormat="1"/>
    <row r="2058" s="254" customFormat="1"/>
    <row r="2059" s="254" customFormat="1"/>
    <row r="2060" s="254" customFormat="1"/>
    <row r="2061" s="254" customFormat="1"/>
    <row r="2062" s="254" customFormat="1"/>
    <row r="2063" s="254" customFormat="1"/>
    <row r="2064" s="254" customFormat="1"/>
    <row r="2065" s="254" customFormat="1"/>
    <row r="2066" s="254" customFormat="1"/>
    <row r="2067" s="254" customFormat="1"/>
    <row r="2068" s="254" customFormat="1"/>
    <row r="2069" s="254" customFormat="1"/>
    <row r="2070" s="254" customFormat="1"/>
    <row r="2071" s="254" customFormat="1"/>
    <row r="2072" s="254" customFormat="1"/>
    <row r="2073" s="254" customFormat="1"/>
    <row r="2074" s="254" customFormat="1"/>
    <row r="2075" s="254" customFormat="1"/>
    <row r="2076" s="254" customFormat="1"/>
    <row r="2077" s="254" customFormat="1"/>
    <row r="2078" s="254" customFormat="1"/>
    <row r="2079" s="254" customFormat="1"/>
    <row r="2080" s="254" customFormat="1"/>
    <row r="2081" s="254" customFormat="1"/>
    <row r="2082" s="254" customFormat="1"/>
    <row r="2083" s="254" customFormat="1"/>
    <row r="2084" s="254" customFormat="1"/>
    <row r="2085" s="254" customFormat="1"/>
    <row r="2086" s="254" customFormat="1"/>
    <row r="2087" s="254" customFormat="1"/>
    <row r="2088" s="254" customFormat="1"/>
    <row r="2089" s="254" customFormat="1"/>
    <row r="2090" s="254" customFormat="1"/>
    <row r="2091" s="254" customFormat="1"/>
    <row r="2092" s="254" customFormat="1"/>
    <row r="2093" s="254" customFormat="1"/>
    <row r="2094" s="254" customFormat="1"/>
    <row r="2095" s="254" customFormat="1"/>
    <row r="2096" s="254" customFormat="1"/>
    <row r="2097" s="254" customFormat="1"/>
    <row r="2098" s="254" customFormat="1"/>
    <row r="2099" s="254" customFormat="1"/>
    <row r="2100" s="254" customFormat="1"/>
    <row r="2101" s="254" customFormat="1"/>
    <row r="2102" s="254" customFormat="1"/>
    <row r="2103" s="254" customFormat="1"/>
    <row r="2104" s="254" customFormat="1"/>
    <row r="2105" s="254" customFormat="1"/>
    <row r="2106" s="254" customFormat="1"/>
    <row r="2107" s="254" customFormat="1"/>
    <row r="2108" s="254" customFormat="1"/>
    <row r="2109" s="254" customFormat="1"/>
    <row r="2110" s="254" customFormat="1"/>
    <row r="2111" s="254" customFormat="1"/>
    <row r="2112" s="254" customFormat="1"/>
    <row r="2113" s="254" customFormat="1"/>
    <row r="2114" s="254" customFormat="1"/>
    <row r="2115" s="254" customFormat="1"/>
    <row r="2116" s="254" customFormat="1"/>
    <row r="2117" s="254" customFormat="1"/>
    <row r="2118" s="254" customFormat="1"/>
    <row r="2119" s="254" customFormat="1"/>
    <row r="2120" s="254" customFormat="1"/>
    <row r="2121" s="254" customFormat="1"/>
    <row r="2122" s="254" customFormat="1"/>
    <row r="2123" s="254" customFormat="1"/>
    <row r="2124" s="254" customFormat="1"/>
    <row r="2125" s="254" customFormat="1"/>
    <row r="2126" s="254" customFormat="1"/>
    <row r="2127" s="254" customFormat="1"/>
    <row r="2128" s="254" customFormat="1"/>
    <row r="2129" s="254" customFormat="1"/>
    <row r="2130" s="254" customFormat="1"/>
    <row r="2131" s="254" customFormat="1"/>
    <row r="2132" s="254" customFormat="1"/>
    <row r="2133" s="254" customFormat="1"/>
    <row r="2134" s="254" customFormat="1"/>
    <row r="2135" s="254" customFormat="1"/>
    <row r="2136" s="254" customFormat="1"/>
    <row r="2137" s="254" customFormat="1"/>
    <row r="2138" s="254" customFormat="1"/>
    <row r="2139" s="254" customFormat="1"/>
    <row r="2140" s="254" customFormat="1"/>
    <row r="2141" s="254" customFormat="1"/>
    <row r="2142" s="254" customFormat="1"/>
    <row r="2143" s="254" customFormat="1"/>
    <row r="2144" s="254" customFormat="1"/>
    <row r="2145" s="254" customFormat="1"/>
    <row r="2146" s="254" customFormat="1"/>
    <row r="2147" s="254" customFormat="1"/>
    <row r="2148" s="254" customFormat="1"/>
    <row r="2149" s="254" customFormat="1"/>
    <row r="2150" s="254" customFormat="1"/>
    <row r="2151" s="254" customFormat="1"/>
    <row r="2152" s="254" customFormat="1"/>
    <row r="2153" s="254" customFormat="1"/>
    <row r="2154" s="254" customFormat="1"/>
    <row r="2155" s="254" customFormat="1"/>
    <row r="2156" s="254" customFormat="1"/>
    <row r="2157" s="254" customFormat="1"/>
    <row r="2158" s="254" customFormat="1"/>
    <row r="2159" s="254" customFormat="1"/>
    <row r="2160" s="254" customFormat="1"/>
    <row r="2161" s="254" customFormat="1"/>
    <row r="2162" s="254" customFormat="1"/>
    <row r="2163" s="254" customFormat="1"/>
    <row r="2164" s="254" customFormat="1"/>
    <row r="2165" s="254" customFormat="1"/>
    <row r="2166" s="254" customFormat="1"/>
    <row r="2167" s="254" customFormat="1"/>
    <row r="2168" s="254" customFormat="1"/>
    <row r="2169" s="254" customFormat="1"/>
    <row r="2170" s="254" customFormat="1"/>
    <row r="2171" s="254" customFormat="1"/>
    <row r="2172" s="254" customFormat="1"/>
    <row r="2173" s="254" customFormat="1"/>
    <row r="2174" s="254" customFormat="1"/>
    <row r="2175" s="254" customFormat="1"/>
    <row r="2176" s="254" customFormat="1"/>
    <row r="2177" s="254" customFormat="1"/>
    <row r="2178" s="254" customFormat="1"/>
    <row r="2179" s="254" customFormat="1"/>
    <row r="2180" s="254" customFormat="1"/>
    <row r="2181" s="254" customFormat="1"/>
    <row r="2182" s="254" customFormat="1"/>
    <row r="2183" s="254" customFormat="1"/>
    <row r="2184" s="254" customFormat="1"/>
    <row r="2185" s="254" customFormat="1"/>
    <row r="2186" s="254" customFormat="1"/>
    <row r="2187" s="254" customFormat="1"/>
    <row r="2188" s="254" customFormat="1"/>
    <row r="2189" s="254" customFormat="1"/>
    <row r="2190" s="254" customFormat="1"/>
    <row r="2191" s="254" customFormat="1"/>
    <row r="2192" s="254" customFormat="1"/>
    <row r="2193" s="254" customFormat="1"/>
    <row r="2194" s="254" customFormat="1"/>
    <row r="2195" s="254" customFormat="1"/>
    <row r="2196" s="254" customFormat="1"/>
    <row r="2197" s="254" customFormat="1"/>
    <row r="2198" s="254" customFormat="1"/>
    <row r="2199" s="254" customFormat="1"/>
    <row r="2200" s="254" customFormat="1"/>
    <row r="2201" s="254" customFormat="1"/>
    <row r="2202" s="254" customFormat="1"/>
    <row r="2203" s="254" customFormat="1"/>
    <row r="2204" s="254" customFormat="1"/>
    <row r="2205" s="254" customFormat="1"/>
    <row r="2206" s="254" customFormat="1"/>
    <row r="2207" s="254" customFormat="1"/>
    <row r="2208" s="254" customFormat="1"/>
    <row r="2209" s="254" customFormat="1"/>
    <row r="2210" s="254" customFormat="1"/>
    <row r="2211" s="254" customFormat="1"/>
    <row r="2212" s="254" customFormat="1"/>
    <row r="2213" s="254" customFormat="1"/>
    <row r="2214" s="254" customFormat="1"/>
    <row r="2215" s="254" customFormat="1"/>
    <row r="2216" s="254" customFormat="1"/>
    <row r="2217" s="254" customFormat="1"/>
    <row r="2218" s="254" customFormat="1"/>
    <row r="2219" s="254" customFormat="1"/>
    <row r="2220" s="254" customFormat="1"/>
    <row r="2221" s="254" customFormat="1"/>
    <row r="2222" s="254" customFormat="1"/>
    <row r="2223" s="254" customFormat="1"/>
    <row r="2224" s="254" customFormat="1"/>
    <row r="2225" s="254" customFormat="1"/>
    <row r="2226" s="254" customFormat="1"/>
    <row r="2227" s="254" customFormat="1"/>
    <row r="2228" s="254" customFormat="1"/>
    <row r="2229" s="254" customFormat="1"/>
    <row r="2230" s="254" customFormat="1"/>
    <row r="2231" s="254" customFormat="1"/>
    <row r="2232" s="254" customFormat="1"/>
    <row r="2233" s="254" customFormat="1"/>
    <row r="2234" s="254" customFormat="1"/>
    <row r="2235" s="254" customFormat="1"/>
    <row r="2236" s="254" customFormat="1"/>
    <row r="2237" s="254" customFormat="1"/>
    <row r="2238" s="254" customFormat="1"/>
    <row r="2239" s="254" customFormat="1"/>
    <row r="2240" s="254" customFormat="1"/>
    <row r="2241" s="254" customFormat="1"/>
    <row r="2242" s="254" customFormat="1"/>
    <row r="2243" s="254" customFormat="1"/>
    <row r="2244" s="254" customFormat="1"/>
    <row r="2245" s="254" customFormat="1"/>
    <row r="2246" s="254" customFormat="1"/>
    <row r="2247" s="254" customFormat="1"/>
    <row r="2248" s="254" customFormat="1"/>
    <row r="2249" s="254" customFormat="1"/>
    <row r="2250" s="254" customFormat="1"/>
    <row r="2251" s="254" customFormat="1"/>
    <row r="2252" s="254" customFormat="1"/>
    <row r="2253" s="254" customFormat="1"/>
    <row r="2254" s="254" customFormat="1"/>
    <row r="2255" s="254" customFormat="1"/>
    <row r="2256" s="254" customFormat="1"/>
    <row r="2257" s="254" customFormat="1"/>
    <row r="2258" s="254" customFormat="1"/>
    <row r="2259" s="254" customFormat="1"/>
    <row r="2260" s="254" customFormat="1"/>
    <row r="2261" s="254" customFormat="1"/>
    <row r="2262" s="254" customFormat="1"/>
    <row r="2263" s="254" customFormat="1"/>
    <row r="2264" s="254" customFormat="1"/>
    <row r="2265" s="254" customFormat="1"/>
    <row r="2266" s="254" customFormat="1"/>
    <row r="2267" s="254" customFormat="1"/>
    <row r="2268" s="254" customFormat="1"/>
    <row r="2269" s="254" customFormat="1"/>
    <row r="2270" s="254" customFormat="1"/>
    <row r="2271" s="254" customFormat="1"/>
    <row r="2272" s="254" customFormat="1"/>
    <row r="2273" s="254" customFormat="1"/>
    <row r="2274" s="254" customFormat="1"/>
    <row r="2275" s="254" customFormat="1"/>
    <row r="2276" s="254" customFormat="1"/>
    <row r="2277" s="254" customFormat="1"/>
    <row r="2278" s="254" customFormat="1"/>
    <row r="2279" s="254" customFormat="1"/>
    <row r="2280" s="254" customFormat="1"/>
    <row r="2281" s="254" customFormat="1"/>
    <row r="2282" s="254" customFormat="1"/>
    <row r="2283" s="254" customFormat="1"/>
    <row r="2284" s="254" customFormat="1"/>
    <row r="2285" s="254" customFormat="1"/>
    <row r="2286" s="254" customFormat="1"/>
    <row r="2287" s="254" customFormat="1"/>
    <row r="2288" s="254" customFormat="1"/>
    <row r="2289" s="254" customFormat="1"/>
    <row r="2290" s="254" customFormat="1"/>
    <row r="2291" s="254" customFormat="1"/>
    <row r="2292" s="254" customFormat="1"/>
    <row r="2293" s="254" customFormat="1"/>
    <row r="2294" s="254" customFormat="1"/>
    <row r="2295" s="254" customFormat="1"/>
    <row r="2296" s="254" customFormat="1"/>
    <row r="2297" s="254" customFormat="1"/>
    <row r="2298" s="254" customFormat="1"/>
    <row r="2299" s="254" customFormat="1"/>
    <row r="2300" s="254" customFormat="1"/>
    <row r="2301" s="254" customFormat="1"/>
    <row r="2302" s="254" customFormat="1"/>
    <row r="2303" s="254" customFormat="1"/>
    <row r="2304" s="254" customFormat="1"/>
    <row r="2305" s="254" customFormat="1"/>
    <row r="2306" s="254" customFormat="1"/>
    <row r="2307" s="254" customFormat="1"/>
    <row r="2308" s="254" customFormat="1"/>
    <row r="2309" s="254" customFormat="1"/>
    <row r="2310" s="254" customFormat="1"/>
    <row r="2311" s="254" customFormat="1"/>
    <row r="2312" s="254" customFormat="1"/>
    <row r="2313" s="254" customFormat="1"/>
    <row r="2314" s="254" customFormat="1"/>
    <row r="2315" s="254" customFormat="1"/>
    <row r="2316" s="254" customFormat="1"/>
    <row r="2317" s="254" customFormat="1"/>
    <row r="2318" s="254" customFormat="1"/>
    <row r="2319" s="254" customFormat="1"/>
    <row r="2320" s="254" customFormat="1"/>
    <row r="2321" s="254" customFormat="1"/>
    <row r="2322" s="254" customFormat="1"/>
    <row r="2323" s="254" customFormat="1"/>
    <row r="2324" s="254" customFormat="1"/>
    <row r="2325" s="254" customFormat="1"/>
    <row r="2326" s="254" customFormat="1"/>
    <row r="2327" s="254" customFormat="1"/>
    <row r="2328" s="254" customFormat="1"/>
    <row r="2329" s="254" customFormat="1"/>
    <row r="2330" s="254" customFormat="1"/>
    <row r="2331" s="254" customFormat="1"/>
    <row r="2332" s="254" customFormat="1"/>
    <row r="2333" s="254" customFormat="1"/>
    <row r="2334" s="254" customFormat="1"/>
    <row r="2335" s="254" customFormat="1"/>
    <row r="2336" s="254" customFormat="1"/>
    <row r="2337" s="254" customFormat="1"/>
    <row r="2338" s="254" customFormat="1"/>
    <row r="2339" s="254" customFormat="1"/>
    <row r="2340" s="254" customFormat="1"/>
    <row r="2341" s="254" customFormat="1"/>
    <row r="2342" s="254" customFormat="1"/>
    <row r="2343" s="254" customFormat="1"/>
    <row r="2344" s="254" customFormat="1"/>
    <row r="2345" s="254" customFormat="1"/>
    <row r="2346" s="254" customFormat="1"/>
    <row r="2347" s="254" customFormat="1"/>
    <row r="2348" s="254" customFormat="1"/>
    <row r="2349" s="254" customFormat="1"/>
    <row r="2350" s="254" customFormat="1"/>
    <row r="2351" s="254" customFormat="1"/>
    <row r="2352" s="254" customFormat="1"/>
    <row r="2353" s="254" customFormat="1"/>
    <row r="2354" s="254" customFormat="1"/>
    <row r="2355" s="254" customFormat="1"/>
    <row r="2356" s="254" customFormat="1"/>
    <row r="2357" s="254" customFormat="1"/>
    <row r="2358" s="254" customFormat="1"/>
    <row r="2359" s="254" customFormat="1"/>
    <row r="2360" s="254" customFormat="1"/>
    <row r="2361" s="254" customFormat="1"/>
    <row r="2362" s="254" customFormat="1"/>
    <row r="2363" s="254" customFormat="1"/>
    <row r="2364" s="254" customFormat="1"/>
    <row r="2365" s="254" customFormat="1"/>
    <row r="2366" s="254" customFormat="1"/>
    <row r="2367" s="254" customFormat="1"/>
    <row r="2368" s="254" customFormat="1"/>
    <row r="2369" s="254" customFormat="1"/>
    <row r="2370" s="254" customFormat="1"/>
    <row r="2371" s="254" customFormat="1"/>
    <row r="2372" s="254" customFormat="1"/>
    <row r="2373" s="254" customFormat="1"/>
    <row r="2374" s="254" customFormat="1"/>
    <row r="2375" s="254" customFormat="1"/>
    <row r="2376" s="254" customFormat="1"/>
    <row r="2377" s="254" customFormat="1"/>
    <row r="2378" s="254" customFormat="1"/>
    <row r="2379" s="254" customFormat="1"/>
    <row r="2380" s="254" customFormat="1"/>
    <row r="2381" s="254" customFormat="1"/>
    <row r="2382" s="254" customFormat="1"/>
    <row r="2383" s="254" customFormat="1"/>
    <row r="2384" s="254" customFormat="1"/>
    <row r="2385" s="254" customFormat="1"/>
    <row r="2386" s="254" customFormat="1"/>
    <row r="2387" s="254" customFormat="1"/>
    <row r="2388" s="254" customFormat="1"/>
    <row r="2389" s="254" customFormat="1"/>
    <row r="2390" s="254" customFormat="1"/>
    <row r="2391" s="254" customFormat="1"/>
    <row r="2392" s="254" customFormat="1"/>
    <row r="2393" s="254" customFormat="1"/>
    <row r="2394" s="254" customFormat="1"/>
    <row r="2395" s="254" customFormat="1"/>
    <row r="2396" s="254" customFormat="1"/>
    <row r="2397" s="254" customFormat="1"/>
    <row r="2398" s="254" customFormat="1"/>
    <row r="2399" s="254" customFormat="1"/>
    <row r="2400" s="254" customFormat="1"/>
    <row r="2401" s="254" customFormat="1"/>
    <row r="2402" s="254" customFormat="1"/>
    <row r="2403" s="254" customFormat="1"/>
    <row r="2404" s="254" customFormat="1"/>
    <row r="2405" s="254" customFormat="1"/>
    <row r="2406" s="254" customFormat="1"/>
    <row r="2407" s="254" customFormat="1"/>
    <row r="2408" s="254" customFormat="1"/>
    <row r="2409" s="254" customFormat="1"/>
    <row r="2410" s="254" customFormat="1"/>
    <row r="2411" s="254" customFormat="1"/>
    <row r="2412" s="254" customFormat="1"/>
    <row r="2413" s="254" customFormat="1"/>
    <row r="2414" s="254" customFormat="1"/>
    <row r="2415" s="254" customFormat="1"/>
    <row r="2416" s="254" customFormat="1"/>
    <row r="2417" s="254" customFormat="1"/>
    <row r="2418" s="254" customFormat="1"/>
    <row r="2419" s="254" customFormat="1"/>
    <row r="2420" s="254" customFormat="1"/>
    <row r="2421" s="254" customFormat="1"/>
    <row r="2422" s="254" customFormat="1"/>
    <row r="2423" s="254" customFormat="1"/>
    <row r="2424" s="254" customFormat="1"/>
    <row r="2425" s="254" customFormat="1"/>
    <row r="2426" s="254" customFormat="1"/>
    <row r="2427" s="254" customFormat="1"/>
    <row r="2428" s="254" customFormat="1"/>
    <row r="2429" s="254" customFormat="1"/>
    <row r="2430" s="254" customFormat="1"/>
    <row r="2431" s="254" customFormat="1"/>
    <row r="2432" s="254" customFormat="1"/>
    <row r="2433" s="254" customFormat="1"/>
    <row r="2434" s="254" customFormat="1"/>
    <row r="2435" s="254" customFormat="1"/>
    <row r="2436" s="254" customFormat="1"/>
    <row r="2437" s="254" customFormat="1"/>
    <row r="2438" s="254" customFormat="1"/>
    <row r="2439" s="254" customFormat="1"/>
    <row r="2440" s="254" customFormat="1"/>
    <row r="2441" s="254" customFormat="1"/>
    <row r="2442" s="254" customFormat="1"/>
    <row r="2443" s="254" customFormat="1"/>
    <row r="2444" s="254" customFormat="1"/>
    <row r="2445" s="254" customFormat="1"/>
    <row r="2446" s="254" customFormat="1"/>
    <row r="2447" s="254" customFormat="1"/>
    <row r="2448" s="254" customFormat="1"/>
    <row r="2449" s="254" customFormat="1"/>
    <row r="2450" s="254" customFormat="1"/>
    <row r="2451" s="254" customFormat="1"/>
    <row r="2452" s="254" customFormat="1"/>
    <row r="2453" s="254" customFormat="1"/>
    <row r="2454" s="254" customFormat="1"/>
    <row r="2455" s="254" customFormat="1"/>
    <row r="2456" s="254" customFormat="1"/>
    <row r="2457" s="254" customFormat="1"/>
    <row r="2458" s="254" customFormat="1"/>
    <row r="2459" s="254" customFormat="1"/>
    <row r="2460" s="254" customFormat="1"/>
    <row r="2461" s="254" customFormat="1"/>
    <row r="2462" s="254" customFormat="1"/>
    <row r="2463" s="254" customFormat="1"/>
    <row r="2464" s="254" customFormat="1"/>
    <row r="2465" s="254" customFormat="1"/>
    <row r="2466" s="254" customFormat="1"/>
    <row r="2467" s="254" customFormat="1"/>
    <row r="2468" s="254" customFormat="1"/>
    <row r="2469" s="254" customFormat="1"/>
    <row r="2470" s="254" customFormat="1"/>
    <row r="2471" s="254" customFormat="1"/>
    <row r="2472" s="254" customFormat="1"/>
    <row r="2473" s="254" customFormat="1"/>
    <row r="2474" s="254" customFormat="1"/>
    <row r="2475" s="254" customFormat="1"/>
    <row r="2476" s="254" customFormat="1"/>
    <row r="2477" s="254" customFormat="1"/>
    <row r="2478" s="254" customFormat="1"/>
    <row r="2479" s="254" customFormat="1"/>
    <row r="2480" s="254" customFormat="1"/>
    <row r="2481" s="254" customFormat="1"/>
    <row r="2482" s="254" customFormat="1"/>
    <row r="2483" s="254" customFormat="1"/>
    <row r="2484" s="254" customFormat="1"/>
    <row r="2485" s="254" customFormat="1"/>
    <row r="2486" s="254" customFormat="1"/>
    <row r="2487" s="254" customFormat="1"/>
    <row r="2488" s="254" customFormat="1"/>
    <row r="2489" s="254" customFormat="1"/>
    <row r="2490" s="254" customFormat="1"/>
    <row r="2491" s="254" customFormat="1"/>
    <row r="2492" s="254" customFormat="1"/>
    <row r="2493" s="254" customFormat="1"/>
    <row r="2494" s="254" customFormat="1"/>
    <row r="2495" s="254" customFormat="1"/>
    <row r="2496" s="254" customFormat="1"/>
    <row r="2497" s="254" customFormat="1"/>
    <row r="2498" s="254" customFormat="1"/>
    <row r="2499" s="254" customFormat="1"/>
    <row r="2500" s="254" customFormat="1"/>
    <row r="2501" s="254" customFormat="1"/>
    <row r="2502" s="254" customFormat="1"/>
    <row r="2503" s="254" customFormat="1"/>
    <row r="2504" s="254" customFormat="1"/>
    <row r="2505" s="254" customFormat="1"/>
    <row r="2506" s="254" customFormat="1"/>
    <row r="2507" s="254" customFormat="1"/>
    <row r="2508" s="254" customFormat="1"/>
    <row r="2509" s="254" customFormat="1"/>
    <row r="2510" s="254" customFormat="1"/>
    <row r="2511" s="254" customFormat="1"/>
    <row r="2512" s="254" customFormat="1"/>
    <row r="2513" s="254" customFormat="1"/>
    <row r="2514" s="254" customFormat="1"/>
    <row r="2515" s="254" customFormat="1"/>
    <row r="2516" s="254" customFormat="1"/>
    <row r="2517" s="254" customFormat="1"/>
    <row r="2518" s="254" customFormat="1"/>
    <row r="2519" s="254" customFormat="1"/>
    <row r="2520" s="254" customFormat="1"/>
    <row r="2521" s="254" customFormat="1"/>
    <row r="2522" s="254" customFormat="1"/>
    <row r="2523" s="254" customFormat="1"/>
    <row r="2524" s="254" customFormat="1"/>
    <row r="2525" s="254" customFormat="1"/>
    <row r="2526" s="254" customFormat="1"/>
    <row r="2527" s="254" customFormat="1"/>
    <row r="2528" s="254" customFormat="1"/>
    <row r="2529" s="254" customFormat="1"/>
    <row r="2530" s="254" customFormat="1"/>
    <row r="2531" s="254" customFormat="1"/>
    <row r="2532" s="254" customFormat="1"/>
    <row r="2533" s="254" customFormat="1"/>
    <row r="2534" s="254" customFormat="1"/>
    <row r="2535" s="254" customFormat="1"/>
    <row r="2536" s="254" customFormat="1"/>
    <row r="2537" s="254" customFormat="1"/>
    <row r="2538" s="254" customFormat="1"/>
    <row r="2539" s="254" customFormat="1"/>
    <row r="2540" s="254" customFormat="1"/>
    <row r="2541" s="254" customFormat="1"/>
    <row r="2542" s="254" customFormat="1"/>
    <row r="2543" s="254" customFormat="1"/>
    <row r="2544" s="254" customFormat="1"/>
    <row r="2545" s="254" customFormat="1"/>
    <row r="2546" s="254" customFormat="1"/>
    <row r="2547" s="254" customFormat="1"/>
    <row r="2548" s="254" customFormat="1"/>
    <row r="2549" s="254" customFormat="1"/>
    <row r="2550" s="254" customFormat="1"/>
    <row r="2551" s="254" customFormat="1"/>
    <row r="2552" s="254" customFormat="1"/>
    <row r="2553" s="254" customFormat="1"/>
    <row r="2554" s="254" customFormat="1"/>
    <row r="2555" s="254" customFormat="1"/>
    <row r="2556" s="254" customFormat="1"/>
    <row r="2557" s="254" customFormat="1"/>
    <row r="2558" s="254" customFormat="1"/>
    <row r="2559" s="254" customFormat="1"/>
    <row r="2560" s="254" customFormat="1"/>
    <row r="2561" s="254" customFormat="1"/>
    <row r="2562" s="254" customFormat="1"/>
    <row r="2563" s="254" customFormat="1"/>
    <row r="2564" s="254" customFormat="1"/>
    <row r="2565" s="254" customFormat="1"/>
    <row r="2566" s="254" customFormat="1"/>
    <row r="2567" s="254" customFormat="1"/>
    <row r="2568" s="254" customFormat="1"/>
    <row r="2569" s="254" customFormat="1"/>
    <row r="2570" s="254" customFormat="1"/>
    <row r="2571" s="254" customFormat="1"/>
    <row r="2572" s="254" customFormat="1"/>
    <row r="2573" s="254" customFormat="1"/>
    <row r="2574" s="254" customFormat="1"/>
    <row r="2575" s="254" customFormat="1"/>
    <row r="2576" s="254" customFormat="1"/>
    <row r="2577" s="254" customFormat="1"/>
    <row r="2578" s="254" customFormat="1"/>
    <row r="2579" s="254" customFormat="1"/>
    <row r="2580" s="254" customFormat="1"/>
    <row r="2581" s="254" customFormat="1"/>
    <row r="2582" s="254" customFormat="1"/>
    <row r="2583" s="254" customFormat="1"/>
    <row r="2584" s="254" customFormat="1"/>
    <row r="2585" s="254" customFormat="1"/>
    <row r="2586" s="254" customFormat="1"/>
    <row r="2587" s="254" customFormat="1"/>
    <row r="2588" s="254" customFormat="1"/>
    <row r="2589" s="254" customFormat="1"/>
    <row r="2590" s="254" customFormat="1"/>
    <row r="2591" s="254" customFormat="1"/>
    <row r="2592" s="254" customFormat="1"/>
    <row r="2593" s="254" customFormat="1"/>
    <row r="2594" s="254" customFormat="1"/>
    <row r="2595" s="254" customFormat="1"/>
    <row r="2596" s="254" customFormat="1"/>
    <row r="2597" s="254" customFormat="1"/>
    <row r="2598" s="254" customFormat="1"/>
    <row r="2599" s="254" customFormat="1"/>
    <row r="2600" s="254" customFormat="1"/>
    <row r="2601" s="254" customFormat="1"/>
    <row r="2602" s="254" customFormat="1"/>
    <row r="2603" s="254" customFormat="1"/>
    <row r="2604" s="254" customFormat="1"/>
    <row r="2605" s="254" customFormat="1"/>
    <row r="2606" s="254" customFormat="1"/>
    <row r="2607" s="254" customFormat="1"/>
    <row r="2608" s="254" customFormat="1"/>
    <row r="2609" s="254" customFormat="1"/>
    <row r="2610" s="254" customFormat="1"/>
    <row r="2611" s="254" customFormat="1"/>
    <row r="2612" s="254" customFormat="1"/>
    <row r="2613" s="254" customFormat="1"/>
    <row r="2614" s="254" customFormat="1"/>
    <row r="2615" s="254" customFormat="1"/>
    <row r="2616" s="254" customFormat="1"/>
    <row r="2617" s="254" customFormat="1"/>
    <row r="2618" s="254" customFormat="1"/>
    <row r="2619" s="254" customFormat="1"/>
    <row r="2620" s="254" customFormat="1"/>
    <row r="2621" s="254" customFormat="1"/>
    <row r="2622" s="254" customFormat="1"/>
    <row r="2623" s="254" customFormat="1"/>
    <row r="2624" s="254" customFormat="1"/>
    <row r="2625" s="254" customFormat="1"/>
    <row r="2626" s="254" customFormat="1"/>
    <row r="2627" s="254" customFormat="1"/>
    <row r="2628" s="254" customFormat="1"/>
    <row r="2629" s="254" customFormat="1"/>
    <row r="2630" s="254" customFormat="1"/>
    <row r="2631" s="254" customFormat="1"/>
    <row r="2632" s="254" customFormat="1"/>
    <row r="2633" s="254" customFormat="1"/>
    <row r="2634" s="254" customFormat="1"/>
    <row r="2635" s="254" customFormat="1"/>
    <row r="2636" s="254" customFormat="1"/>
    <row r="2637" s="254" customFormat="1"/>
    <row r="2638" s="254" customFormat="1"/>
    <row r="2639" s="254" customFormat="1"/>
    <row r="2640" s="254" customFormat="1"/>
    <row r="2641" s="254" customFormat="1"/>
    <row r="2642" s="254" customFormat="1"/>
    <row r="2643" s="254" customFormat="1"/>
    <row r="2644" s="254" customFormat="1"/>
    <row r="2645" s="254" customFormat="1"/>
    <row r="2646" s="254" customFormat="1"/>
    <row r="2647" s="254" customFormat="1"/>
    <row r="2648" s="254" customFormat="1"/>
    <row r="2649" s="254" customFormat="1"/>
    <row r="2650" s="254" customFormat="1"/>
    <row r="2651" s="254" customFormat="1"/>
    <row r="2652" s="254" customFormat="1"/>
    <row r="2653" s="254" customFormat="1"/>
    <row r="2654" s="254" customFormat="1"/>
    <row r="2655" s="254" customFormat="1"/>
    <row r="2656" s="254" customFormat="1"/>
    <row r="2657" s="254" customFormat="1"/>
    <row r="2658" s="254" customFormat="1"/>
    <row r="2659" s="254" customFormat="1"/>
    <row r="2660" s="254" customFormat="1"/>
    <row r="2661" s="254" customFormat="1"/>
    <row r="2662" s="254" customFormat="1"/>
    <row r="2663" s="254" customFormat="1"/>
    <row r="2664" s="254" customFormat="1"/>
    <row r="2665" s="254" customFormat="1"/>
    <row r="2666" s="254" customFormat="1"/>
    <row r="2667" s="254" customFormat="1"/>
    <row r="2668" s="254" customFormat="1"/>
    <row r="2669" s="254" customFormat="1"/>
    <row r="2670" s="254" customFormat="1"/>
    <row r="2671" s="254" customFormat="1"/>
    <row r="2672" s="254" customFormat="1"/>
    <row r="2673" s="254" customFormat="1"/>
    <row r="2674" s="254" customFormat="1"/>
    <row r="2675" s="254" customFormat="1"/>
    <row r="2676" s="254" customFormat="1"/>
    <row r="2677" s="254" customFormat="1"/>
    <row r="2678" s="254" customFormat="1"/>
    <row r="2679" s="254" customFormat="1"/>
    <row r="2680" s="254" customFormat="1"/>
    <row r="2681" s="254" customFormat="1"/>
    <row r="2682" s="254" customFormat="1"/>
    <row r="2683" s="254" customFormat="1"/>
    <row r="2684" s="254" customFormat="1"/>
    <row r="2685" s="254" customFormat="1"/>
    <row r="2686" s="254" customFormat="1"/>
    <row r="2687" s="254" customFormat="1"/>
    <row r="2688" s="254" customFormat="1"/>
    <row r="2689" s="254" customFormat="1"/>
    <row r="2690" s="254" customFormat="1"/>
    <row r="2691" s="254" customFormat="1"/>
    <row r="2692" s="254" customFormat="1"/>
    <row r="2693" s="254" customFormat="1"/>
    <row r="2694" s="254" customFormat="1"/>
    <row r="2695" s="254" customFormat="1"/>
    <row r="2696" s="254" customFormat="1"/>
    <row r="2697" s="254" customFormat="1"/>
    <row r="2698" s="254" customFormat="1"/>
    <row r="2699" s="254" customFormat="1"/>
    <row r="2700" s="254" customFormat="1"/>
    <row r="2701" s="254" customFormat="1"/>
    <row r="2702" s="254" customFormat="1"/>
    <row r="2703" s="254" customFormat="1"/>
    <row r="2704" s="254" customFormat="1"/>
    <row r="2705" s="254" customFormat="1"/>
    <row r="2706" s="254" customFormat="1"/>
    <row r="2707" s="254" customFormat="1"/>
    <row r="2708" s="254" customFormat="1"/>
    <row r="2709" s="254" customFormat="1"/>
    <row r="2710" s="254" customFormat="1"/>
    <row r="2711" s="254" customFormat="1"/>
    <row r="2712" s="254" customFormat="1"/>
    <row r="2713" s="254" customFormat="1"/>
    <row r="2714" s="254" customFormat="1"/>
    <row r="2715" s="254" customFormat="1"/>
    <row r="2716" s="254" customFormat="1"/>
    <row r="2717" s="254" customFormat="1"/>
    <row r="2718" s="254" customFormat="1"/>
    <row r="2719" s="254" customFormat="1"/>
    <row r="2720" s="254" customFormat="1"/>
    <row r="2721" s="254" customFormat="1"/>
    <row r="2722" s="254" customFormat="1"/>
    <row r="2723" s="254" customFormat="1"/>
    <row r="2724" s="254" customFormat="1"/>
    <row r="2725" s="254" customFormat="1"/>
    <row r="2726" s="254" customFormat="1"/>
    <row r="2727" s="254" customFormat="1"/>
    <row r="2728" s="254" customFormat="1"/>
    <row r="2729" s="254" customFormat="1"/>
    <row r="2730" s="254" customFormat="1"/>
    <row r="2731" s="254" customFormat="1"/>
    <row r="2732" s="254" customFormat="1"/>
    <row r="2733" s="254" customFormat="1"/>
    <row r="2734" s="254" customFormat="1"/>
    <row r="2735" s="254" customFormat="1"/>
    <row r="2736" s="254" customFormat="1"/>
    <row r="2737" s="254" customFormat="1"/>
    <row r="2738" s="254" customFormat="1"/>
    <row r="2739" s="254" customFormat="1"/>
    <row r="2740" s="254" customFormat="1"/>
    <row r="2741" s="254" customFormat="1"/>
    <row r="2742" s="254" customFormat="1"/>
    <row r="2743" s="254" customFormat="1"/>
    <row r="2744" s="254" customFormat="1"/>
    <row r="2745" s="254" customFormat="1"/>
    <row r="2746" s="254" customFormat="1"/>
    <row r="2747" s="254" customFormat="1"/>
    <row r="2748" s="254" customFormat="1"/>
    <row r="2749" s="254" customFormat="1"/>
    <row r="2750" s="254" customFormat="1"/>
    <row r="2751" s="254" customFormat="1"/>
    <row r="2752" s="254" customFormat="1"/>
    <row r="2753" s="254" customFormat="1"/>
    <row r="2754" s="254" customFormat="1"/>
    <row r="2755" s="254" customFormat="1"/>
    <row r="2756" s="254" customFormat="1"/>
    <row r="2757" s="254" customFormat="1"/>
    <row r="2758" s="254" customFormat="1"/>
    <row r="2759" s="254" customFormat="1"/>
    <row r="2760" s="254" customFormat="1"/>
    <row r="2761" s="254" customFormat="1"/>
    <row r="2762" s="254" customFormat="1"/>
    <row r="2763" s="254" customFormat="1"/>
    <row r="2764" s="254" customFormat="1"/>
    <row r="2765" s="254" customFormat="1"/>
    <row r="2766" s="254" customFormat="1"/>
    <row r="2767" s="254" customFormat="1"/>
    <row r="2768" s="254" customFormat="1"/>
    <row r="2769" s="254" customFormat="1"/>
    <row r="2770" s="254" customFormat="1"/>
    <row r="2771" s="254" customFormat="1"/>
    <row r="2772" s="254" customFormat="1"/>
    <row r="2773" s="254" customFormat="1"/>
    <row r="2774" s="254" customFormat="1"/>
    <row r="2775" s="254" customFormat="1"/>
    <row r="2776" s="254" customFormat="1"/>
    <row r="2777" s="254" customFormat="1"/>
    <row r="2778" s="254" customFormat="1"/>
    <row r="2779" s="254" customFormat="1"/>
    <row r="2780" s="254" customFormat="1"/>
    <row r="2781" s="254" customFormat="1"/>
    <row r="2782" s="254" customFormat="1"/>
    <row r="2783" s="254" customFormat="1"/>
    <row r="2784" s="254" customFormat="1"/>
    <row r="2785" s="254" customFormat="1"/>
    <row r="2786" s="254" customFormat="1"/>
    <row r="2787" s="254" customFormat="1"/>
    <row r="2788" s="254" customFormat="1"/>
    <row r="2789" s="254" customFormat="1"/>
    <row r="2790" s="254" customFormat="1"/>
    <row r="2791" s="254" customFormat="1"/>
    <row r="2792" s="254" customFormat="1"/>
    <row r="2793" s="254" customFormat="1"/>
    <row r="2794" s="254" customFormat="1"/>
    <row r="2795" s="254" customFormat="1"/>
    <row r="2796" s="254" customFormat="1"/>
    <row r="2797" s="254" customFormat="1"/>
    <row r="2798" s="254" customFormat="1"/>
    <row r="2799" s="254" customFormat="1"/>
    <row r="2800" s="254" customFormat="1"/>
    <row r="2801" s="254" customFormat="1"/>
    <row r="2802" s="254" customFormat="1"/>
    <row r="2803" s="254" customFormat="1"/>
    <row r="2804" s="254" customFormat="1"/>
    <row r="2805" s="254" customFormat="1"/>
    <row r="2806" s="254" customFormat="1"/>
    <row r="2807" s="254" customFormat="1"/>
    <row r="2808" s="254" customFormat="1"/>
    <row r="2809" s="254" customFormat="1"/>
    <row r="2810" s="254" customFormat="1"/>
    <row r="2811" s="254" customFormat="1"/>
    <row r="2812" s="254" customFormat="1"/>
    <row r="2813" s="254" customFormat="1"/>
    <row r="2814" s="254" customFormat="1"/>
    <row r="2815" s="254" customFormat="1"/>
    <row r="2816" s="254" customFormat="1"/>
    <row r="2817" s="254" customFormat="1"/>
    <row r="2818" s="254" customFormat="1"/>
    <row r="2819" s="254" customFormat="1"/>
    <row r="2820" s="254" customFormat="1"/>
    <row r="2821" s="254" customFormat="1"/>
    <row r="2822" s="254" customFormat="1"/>
    <row r="2823" s="254" customFormat="1"/>
    <row r="2824" s="254" customFormat="1"/>
    <row r="2825" s="254" customFormat="1"/>
    <row r="2826" s="254" customFormat="1"/>
    <row r="2827" s="254" customFormat="1"/>
    <row r="2828" s="254" customFormat="1"/>
    <row r="2829" s="254" customFormat="1"/>
    <row r="2830" s="254" customFormat="1"/>
    <row r="2831" s="254" customFormat="1"/>
    <row r="2832" s="254" customFormat="1"/>
    <row r="2833" s="254" customFormat="1"/>
    <row r="2834" s="254" customFormat="1"/>
    <row r="2835" s="254" customFormat="1"/>
    <row r="2836" s="254" customFormat="1"/>
    <row r="2837" s="254" customFormat="1"/>
    <row r="2838" s="254" customFormat="1"/>
    <row r="2839" s="254" customFormat="1"/>
    <row r="2840" s="254" customFormat="1"/>
    <row r="2841" s="254" customFormat="1"/>
    <row r="2842" s="254" customFormat="1"/>
    <row r="2843" s="254" customFormat="1"/>
    <row r="2844" s="254" customFormat="1"/>
    <row r="2845" s="254" customFormat="1"/>
    <row r="2846" s="254" customFormat="1"/>
    <row r="2847" s="254" customFormat="1"/>
    <row r="2848" s="254" customFormat="1"/>
    <row r="2849" s="254" customFormat="1"/>
    <row r="2850" s="254" customFormat="1"/>
    <row r="2851" s="254" customFormat="1"/>
    <row r="2852" s="254" customFormat="1"/>
    <row r="2853" s="254" customFormat="1"/>
    <row r="2854" s="254" customFormat="1"/>
    <row r="2855" s="254" customFormat="1"/>
    <row r="2856" s="254" customFormat="1"/>
    <row r="2857" s="254" customFormat="1"/>
    <row r="2858" s="254" customFormat="1"/>
    <row r="2859" s="254" customFormat="1"/>
    <row r="2860" s="254" customFormat="1"/>
    <row r="2861" s="254" customFormat="1"/>
    <row r="2862" s="254" customFormat="1"/>
    <row r="2863" s="254" customFormat="1"/>
    <row r="2864" s="254" customFormat="1"/>
    <row r="2865" s="254" customFormat="1"/>
    <row r="2866" s="254" customFormat="1"/>
    <row r="2867" s="254" customFormat="1"/>
    <row r="2868" s="254" customFormat="1"/>
    <row r="2869" s="254" customFormat="1"/>
    <row r="2870" s="254" customFormat="1"/>
    <row r="2871" s="254" customFormat="1"/>
    <row r="2872" s="254" customFormat="1"/>
    <row r="2873" s="254" customFormat="1"/>
    <row r="2874" s="254" customFormat="1"/>
    <row r="2875" s="254" customFormat="1"/>
    <row r="2876" s="254" customFormat="1"/>
    <row r="2877" s="254" customFormat="1"/>
    <row r="2878" s="254" customFormat="1"/>
    <row r="2879" s="254" customFormat="1"/>
    <row r="2880" s="254" customFormat="1"/>
    <row r="2881" s="254" customFormat="1"/>
    <row r="2882" s="254" customFormat="1"/>
    <row r="2883" s="254" customFormat="1"/>
    <row r="2884" s="254" customFormat="1"/>
    <row r="2885" s="254" customFormat="1"/>
    <row r="2886" s="254" customFormat="1"/>
    <row r="2887" s="254" customFormat="1"/>
    <row r="2888" s="254" customFormat="1"/>
    <row r="2889" s="254" customFormat="1"/>
    <row r="2890" s="254" customFormat="1"/>
    <row r="2891" s="254" customFormat="1"/>
    <row r="2892" s="254" customFormat="1"/>
    <row r="2893" s="254" customFormat="1"/>
    <row r="2894" s="254" customFormat="1"/>
    <row r="2895" s="254" customFormat="1"/>
    <row r="2896" s="254" customFormat="1"/>
    <row r="2897" s="254" customFormat="1"/>
    <row r="2898" s="254" customFormat="1"/>
    <row r="2899" s="254" customFormat="1"/>
    <row r="2900" s="254" customFormat="1"/>
    <row r="2901" s="254" customFormat="1"/>
    <row r="2902" s="254" customFormat="1"/>
    <row r="2903" s="254" customFormat="1"/>
    <row r="2904" s="254" customFormat="1"/>
    <row r="2905" s="254" customFormat="1"/>
    <row r="2906" s="254" customFormat="1"/>
    <row r="2907" s="254" customFormat="1"/>
    <row r="2908" s="254" customFormat="1"/>
    <row r="2909" s="254" customFormat="1"/>
    <row r="2910" s="254" customFormat="1"/>
    <row r="2911" s="254" customFormat="1"/>
    <row r="2912" s="254" customFormat="1"/>
    <row r="2913" s="254" customFormat="1"/>
    <row r="2914" s="254" customFormat="1"/>
    <row r="2915" s="254" customFormat="1"/>
    <row r="2916" s="254" customFormat="1"/>
    <row r="2917" s="254" customFormat="1"/>
    <row r="2918" s="254" customFormat="1"/>
    <row r="2919" s="254" customFormat="1"/>
    <row r="2920" s="254" customFormat="1"/>
    <row r="2921" s="254" customFormat="1"/>
    <row r="2922" s="254" customFormat="1"/>
    <row r="2923" s="254" customFormat="1"/>
    <row r="2924" s="254" customFormat="1"/>
    <row r="2925" s="254" customFormat="1"/>
    <row r="2926" s="254" customFormat="1"/>
    <row r="2927" s="254" customFormat="1"/>
    <row r="2928" s="254" customFormat="1"/>
    <row r="2929" s="254" customFormat="1"/>
    <row r="2930" s="254" customFormat="1"/>
    <row r="2931" s="254" customFormat="1"/>
    <row r="2932" s="254" customFormat="1"/>
    <row r="2933" s="254" customFormat="1"/>
    <row r="2934" s="254" customFormat="1"/>
    <row r="2935" s="254" customFormat="1"/>
    <row r="2936" s="254" customFormat="1"/>
    <row r="2937" s="254" customFormat="1"/>
    <row r="2938" s="254" customFormat="1"/>
    <row r="2939" s="254" customFormat="1"/>
    <row r="2940" s="254" customFormat="1"/>
    <row r="2941" s="254" customFormat="1"/>
    <row r="2942" s="254" customFormat="1"/>
    <row r="2943" s="254" customFormat="1"/>
    <row r="2944" s="254" customFormat="1"/>
    <row r="2945" s="254" customFormat="1"/>
    <row r="2946" s="254" customFormat="1"/>
    <row r="2947" s="254" customFormat="1"/>
    <row r="2948" s="254" customFormat="1"/>
    <row r="2949" s="254" customFormat="1"/>
    <row r="2950" s="254" customFormat="1"/>
    <row r="2951" s="254" customFormat="1"/>
    <row r="2952" s="254" customFormat="1"/>
    <row r="2953" s="254" customFormat="1"/>
    <row r="2954" s="254" customFormat="1"/>
    <row r="2955" s="254" customFormat="1"/>
    <row r="2956" s="254" customFormat="1"/>
    <row r="2957" s="254" customFormat="1"/>
    <row r="2958" s="254" customFormat="1"/>
    <row r="2959" s="254" customFormat="1"/>
    <row r="2960" s="254" customFormat="1"/>
    <row r="2961" s="254" customFormat="1"/>
    <row r="2962" s="254" customFormat="1"/>
    <row r="2963" s="254" customFormat="1"/>
    <row r="2964" s="254" customFormat="1"/>
    <row r="2965" s="254" customFormat="1"/>
    <row r="2966" s="254" customFormat="1"/>
    <row r="2967" s="254" customFormat="1"/>
    <row r="2968" s="254" customFormat="1"/>
    <row r="2969" s="254" customFormat="1"/>
    <row r="2970" s="254" customFormat="1"/>
    <row r="2971" s="254" customFormat="1"/>
    <row r="2972" s="254" customFormat="1"/>
    <row r="2973" s="254" customFormat="1"/>
    <row r="2974" s="254" customFormat="1"/>
    <row r="2975" s="254" customFormat="1"/>
    <row r="2976" s="254" customFormat="1"/>
    <row r="2977" s="254" customFormat="1"/>
    <row r="2978" s="254" customFormat="1"/>
    <row r="2979" s="254" customFormat="1"/>
    <row r="2980" s="254" customFormat="1"/>
    <row r="2981" s="254" customFormat="1"/>
    <row r="2982" s="254" customFormat="1"/>
    <row r="2983" s="254" customFormat="1"/>
    <row r="2984" s="254" customFormat="1"/>
    <row r="2985" s="254" customFormat="1"/>
    <row r="2986" s="254" customFormat="1"/>
    <row r="2987" s="254" customFormat="1"/>
    <row r="2988" s="254" customFormat="1"/>
    <row r="2989" s="254" customFormat="1"/>
    <row r="2990" s="254" customFormat="1"/>
    <row r="2991" s="254" customFormat="1"/>
    <row r="2992" s="254" customFormat="1"/>
    <row r="2993" s="254" customFormat="1"/>
    <row r="2994" s="254" customFormat="1"/>
    <row r="2995" s="254" customFormat="1"/>
    <row r="2996" s="254" customFormat="1"/>
    <row r="2997" s="254" customFormat="1"/>
    <row r="2998" s="254" customFormat="1"/>
    <row r="2999" s="254" customFormat="1"/>
    <row r="3000" s="254" customFormat="1"/>
    <row r="3001" s="254" customFormat="1"/>
    <row r="3002" s="254" customFormat="1"/>
    <row r="3003" s="254" customFormat="1"/>
    <row r="3004" s="254" customFormat="1"/>
    <row r="3005" s="254" customFormat="1"/>
    <row r="3006" s="254" customFormat="1"/>
    <row r="3007" s="254" customFormat="1"/>
    <row r="3008" s="254" customFormat="1"/>
    <row r="3009" s="254" customFormat="1"/>
    <row r="3010" s="254" customFormat="1"/>
    <row r="3011" s="254" customFormat="1"/>
    <row r="3012" s="254" customFormat="1"/>
    <row r="3013" s="254" customFormat="1"/>
    <row r="3014" s="254" customFormat="1"/>
    <row r="3015" s="254" customFormat="1"/>
    <row r="3016" s="254" customFormat="1"/>
    <row r="3017" s="254" customFormat="1"/>
    <row r="3018" s="254" customFormat="1"/>
    <row r="3019" s="254" customFormat="1"/>
    <row r="3020" s="254" customFormat="1"/>
    <row r="3021" s="254" customFormat="1"/>
    <row r="3022" s="254" customFormat="1"/>
    <row r="3023" s="254" customFormat="1"/>
    <row r="3024" s="254" customFormat="1"/>
    <row r="3025" s="254" customFormat="1"/>
    <row r="3026" s="254" customFormat="1"/>
    <row r="3027" s="254" customFormat="1"/>
    <row r="3028" s="254" customFormat="1"/>
    <row r="3029" s="254" customFormat="1"/>
    <row r="3030" s="254" customFormat="1"/>
    <row r="3031" s="254" customFormat="1"/>
    <row r="3032" s="254" customFormat="1"/>
    <row r="3033" s="254" customFormat="1"/>
    <row r="3034" s="254" customFormat="1"/>
    <row r="3035" s="254" customFormat="1"/>
    <row r="3036" s="254" customFormat="1"/>
    <row r="3037" s="254" customFormat="1"/>
    <row r="3038" s="254" customFormat="1"/>
    <row r="3039" s="254" customFormat="1"/>
    <row r="3040" s="254" customFormat="1"/>
    <row r="3041" s="254" customFormat="1"/>
    <row r="3042" s="254" customFormat="1"/>
    <row r="3043" s="254" customFormat="1"/>
    <row r="3044" s="254" customFormat="1"/>
    <row r="3045" s="254" customFormat="1"/>
    <row r="3046" s="254" customFormat="1"/>
    <row r="3047" s="254" customFormat="1"/>
    <row r="3048" s="254" customFormat="1"/>
    <row r="3049" s="254" customFormat="1"/>
    <row r="3050" s="254" customFormat="1"/>
    <row r="3051" s="254" customFormat="1"/>
    <row r="3052" s="254" customFormat="1"/>
    <row r="3053" s="254" customFormat="1"/>
    <row r="3054" s="254" customFormat="1"/>
    <row r="3055" s="254" customFormat="1"/>
    <row r="3056" s="254" customFormat="1"/>
    <row r="3057" s="254" customFormat="1"/>
    <row r="3058" s="254" customFormat="1"/>
    <row r="3059" s="254" customFormat="1"/>
    <row r="3060" s="254" customFormat="1"/>
    <row r="3061" s="254" customFormat="1"/>
    <row r="3062" s="254" customFormat="1"/>
    <row r="3063" s="254" customFormat="1"/>
    <row r="3064" s="254" customFormat="1"/>
    <row r="3065" s="254" customFormat="1"/>
    <row r="3066" s="254" customFormat="1"/>
    <row r="3067" s="254" customFormat="1"/>
    <row r="3068" s="254" customFormat="1"/>
    <row r="3069" s="254" customFormat="1"/>
    <row r="3070" s="254" customFormat="1"/>
    <row r="3071" s="254" customFormat="1"/>
    <row r="3072" s="254" customFormat="1"/>
    <row r="3073" s="254" customFormat="1"/>
    <row r="3074" s="254" customFormat="1"/>
    <row r="3075" s="254" customFormat="1"/>
    <row r="3076" s="254" customFormat="1"/>
    <row r="3077" s="254" customFormat="1"/>
    <row r="3078" s="254" customFormat="1"/>
    <row r="3079" s="254" customFormat="1"/>
    <row r="3080" s="254" customFormat="1"/>
    <row r="3081" s="254" customFormat="1"/>
    <row r="3082" s="254" customFormat="1"/>
    <row r="3083" s="254" customFormat="1"/>
    <row r="3084" s="254" customFormat="1"/>
    <row r="3085" s="254" customFormat="1"/>
    <row r="3086" s="254" customFormat="1"/>
    <row r="3087" s="254" customFormat="1"/>
    <row r="3088" s="254" customFormat="1"/>
    <row r="3089" s="254" customFormat="1"/>
    <row r="3090" s="254" customFormat="1"/>
    <row r="3091" s="254" customFormat="1"/>
    <row r="3092" s="254" customFormat="1"/>
    <row r="3093" s="254" customFormat="1"/>
    <row r="3094" s="254" customFormat="1"/>
    <row r="3095" s="254" customFormat="1"/>
    <row r="3096" s="254" customFormat="1"/>
    <row r="3097" s="254" customFormat="1"/>
    <row r="3098" s="254" customFormat="1"/>
    <row r="3099" s="254" customFormat="1"/>
    <row r="3100" s="254" customFormat="1"/>
    <row r="3101" s="254" customFormat="1"/>
    <row r="3102" s="254" customFormat="1"/>
    <row r="3103" s="254" customFormat="1"/>
    <row r="3104" s="254" customFormat="1"/>
    <row r="3105" s="254" customFormat="1"/>
    <row r="3106" s="254" customFormat="1"/>
    <row r="3107" s="254" customFormat="1"/>
    <row r="3108" s="254" customFormat="1"/>
    <row r="3109" s="254" customFormat="1"/>
    <row r="3110" s="254" customFormat="1"/>
    <row r="3111" s="254" customFormat="1"/>
    <row r="3112" s="254" customFormat="1"/>
    <row r="3113" s="254" customFormat="1"/>
    <row r="3114" s="254" customFormat="1"/>
    <row r="3115" s="254" customFormat="1"/>
    <row r="3116" s="254" customFormat="1"/>
    <row r="3117" s="254" customFormat="1"/>
    <row r="3118" s="254" customFormat="1"/>
    <row r="3119" s="254" customFormat="1"/>
    <row r="3120" s="254" customFormat="1"/>
    <row r="3121" s="254" customFormat="1"/>
    <row r="3122" s="254" customFormat="1"/>
    <row r="3123" s="254" customFormat="1"/>
    <row r="3124" s="254" customFormat="1"/>
    <row r="3125" s="254" customFormat="1"/>
    <row r="3126" s="254" customFormat="1"/>
    <row r="3127" s="254" customFormat="1"/>
    <row r="3128" s="254" customFormat="1"/>
    <row r="3129" s="254" customFormat="1"/>
    <row r="3130" s="254" customFormat="1"/>
    <row r="3131" s="254" customFormat="1"/>
    <row r="3132" s="254" customFormat="1"/>
    <row r="3133" s="254" customFormat="1"/>
    <row r="3134" s="254" customFormat="1"/>
    <row r="3135" s="254" customFormat="1"/>
    <row r="3136" s="254" customFormat="1"/>
    <row r="3137" s="254" customFormat="1"/>
    <row r="3138" s="254" customFormat="1"/>
    <row r="3139" s="254" customFormat="1"/>
    <row r="3140" s="254" customFormat="1"/>
    <row r="3141" s="254" customFormat="1"/>
    <row r="3142" s="254" customFormat="1"/>
    <row r="3143" s="254" customFormat="1"/>
    <row r="3144" s="254" customFormat="1"/>
    <row r="3145" s="254" customFormat="1"/>
    <row r="3146" s="254" customFormat="1"/>
    <row r="3147" s="254" customFormat="1"/>
    <row r="3148" s="254" customFormat="1"/>
    <row r="3149" s="254" customFormat="1"/>
    <row r="3150" s="254" customFormat="1"/>
    <row r="3151" s="254" customFormat="1"/>
    <row r="3152" s="254" customFormat="1"/>
    <row r="3153" s="254" customFormat="1"/>
    <row r="3154" s="254" customFormat="1"/>
    <row r="3155" s="254" customFormat="1"/>
    <row r="3156" s="254" customFormat="1"/>
    <row r="3157" s="254" customFormat="1"/>
    <row r="3158" s="254" customFormat="1"/>
    <row r="3159" s="254" customFormat="1"/>
    <row r="3160" s="254" customFormat="1"/>
    <row r="3161" s="254" customFormat="1"/>
    <row r="3162" s="254" customFormat="1"/>
    <row r="3163" s="254" customFormat="1"/>
    <row r="3164" s="254" customFormat="1"/>
    <row r="3165" s="254" customFormat="1"/>
    <row r="3166" s="254" customFormat="1"/>
    <row r="3167" s="254" customFormat="1"/>
    <row r="3168" s="254" customFormat="1"/>
    <row r="3169" s="254" customFormat="1"/>
    <row r="3170" s="254" customFormat="1"/>
    <row r="3171" s="254" customFormat="1"/>
    <row r="3172" s="254" customFormat="1"/>
    <row r="3173" s="254" customFormat="1"/>
    <row r="3174" s="254" customFormat="1"/>
    <row r="3175" s="254" customFormat="1"/>
    <row r="3176" s="254" customFormat="1"/>
    <row r="3177" s="254" customFormat="1"/>
    <row r="3178" s="254" customFormat="1"/>
    <row r="3179" s="254" customFormat="1"/>
    <row r="3180" s="254" customFormat="1"/>
    <row r="3181" s="254" customFormat="1"/>
    <row r="3182" s="254" customFormat="1"/>
    <row r="3183" s="254" customFormat="1"/>
    <row r="3184" s="254" customFormat="1"/>
    <row r="3185" s="254" customFormat="1"/>
    <row r="3186" s="254" customFormat="1"/>
    <row r="3187" s="254" customFormat="1"/>
    <row r="3188" s="254" customFormat="1"/>
    <row r="3189" s="254" customFormat="1"/>
    <row r="3190" s="254" customFormat="1"/>
    <row r="3191" s="254" customFormat="1"/>
    <row r="3192" s="254" customFormat="1"/>
    <row r="3193" s="254" customFormat="1"/>
    <row r="3194" s="254" customFormat="1"/>
    <row r="3195" s="254" customFormat="1"/>
    <row r="3196" s="254" customFormat="1"/>
    <row r="3197" s="254" customFormat="1"/>
    <row r="3198" s="254" customFormat="1"/>
    <row r="3199" s="254" customFormat="1"/>
    <row r="3200" s="254" customFormat="1"/>
    <row r="3201" s="254" customFormat="1"/>
    <row r="3202" s="254" customFormat="1"/>
    <row r="3203" s="254" customFormat="1"/>
    <row r="3204" s="254" customFormat="1"/>
    <row r="3205" s="254" customFormat="1"/>
    <row r="3206" s="254" customFormat="1"/>
    <row r="3207" s="254" customFormat="1"/>
    <row r="3208" s="254" customFormat="1"/>
    <row r="3209" s="254" customFormat="1"/>
    <row r="3210" s="254" customFormat="1"/>
    <row r="3211" s="254" customFormat="1"/>
    <row r="3212" s="254" customFormat="1"/>
    <row r="3213" s="254" customFormat="1"/>
    <row r="3214" s="254" customFormat="1"/>
    <row r="3215" s="254" customFormat="1"/>
    <row r="3216" s="254" customFormat="1"/>
    <row r="3217" s="254" customFormat="1"/>
    <row r="3218" s="254" customFormat="1"/>
    <row r="3219" s="254" customFormat="1"/>
    <row r="3220" s="254" customFormat="1"/>
    <row r="3221" s="254" customFormat="1"/>
    <row r="3222" s="254" customFormat="1"/>
    <row r="3223" s="254" customFormat="1"/>
    <row r="3224" s="254" customFormat="1"/>
    <row r="3225" s="254" customFormat="1"/>
    <row r="3226" s="254" customFormat="1"/>
    <row r="3227" s="254" customFormat="1"/>
    <row r="3228" s="254" customFormat="1"/>
    <row r="3229" s="254" customFormat="1"/>
    <row r="3230" s="254" customFormat="1"/>
    <row r="3231" s="254" customFormat="1"/>
    <row r="3232" s="254" customFormat="1"/>
    <row r="3233" s="254" customFormat="1"/>
    <row r="3234" s="254" customFormat="1"/>
    <row r="3235" s="254" customFormat="1"/>
    <row r="3236" s="254" customFormat="1"/>
    <row r="3237" s="254" customFormat="1"/>
    <row r="3238" s="254" customFormat="1"/>
    <row r="3239" s="254" customFormat="1"/>
    <row r="3240" s="254" customFormat="1"/>
    <row r="3241" s="254" customFormat="1"/>
    <row r="3242" s="254" customFormat="1"/>
    <row r="3243" s="254" customFormat="1"/>
    <row r="3244" s="254" customFormat="1"/>
    <row r="3245" s="254" customFormat="1"/>
    <row r="3246" s="254" customFormat="1"/>
    <row r="3247" s="254" customFormat="1"/>
    <row r="3248" s="254" customFormat="1"/>
    <row r="3249" s="254" customFormat="1"/>
    <row r="3250" s="254" customFormat="1"/>
    <row r="3251" s="254" customFormat="1"/>
    <row r="3252" s="254" customFormat="1"/>
    <row r="3253" s="254" customFormat="1"/>
    <row r="3254" s="254" customFormat="1"/>
    <row r="3255" s="254" customFormat="1"/>
    <row r="3256" s="254" customFormat="1"/>
    <row r="3257" s="254" customFormat="1"/>
    <row r="3258" s="254" customFormat="1"/>
    <row r="3259" s="254" customFormat="1"/>
    <row r="3260" s="254" customFormat="1"/>
    <row r="3261" s="254" customFormat="1"/>
    <row r="3262" s="254" customFormat="1"/>
    <row r="3263" s="254" customFormat="1"/>
    <row r="3264" s="254" customFormat="1"/>
    <row r="3265" s="254" customFormat="1"/>
    <row r="3266" s="254" customFormat="1"/>
    <row r="3267" s="254" customFormat="1"/>
    <row r="3268" s="254" customFormat="1"/>
    <row r="3269" s="254" customFormat="1"/>
    <row r="3270" s="254" customFormat="1"/>
    <row r="3271" s="254" customFormat="1"/>
    <row r="3272" s="254" customFormat="1"/>
    <row r="3273" s="254" customFormat="1"/>
    <row r="3274" s="254" customFormat="1"/>
    <row r="3275" s="254" customFormat="1"/>
    <row r="3276" s="254" customFormat="1"/>
    <row r="3277" s="254" customFormat="1"/>
    <row r="3278" s="254" customFormat="1"/>
    <row r="3279" s="254" customFormat="1"/>
    <row r="3280" s="254" customFormat="1"/>
    <row r="3281" s="254" customFormat="1"/>
    <row r="3282" s="254" customFormat="1"/>
    <row r="3283" s="254" customFormat="1"/>
    <row r="3284" s="254" customFormat="1"/>
    <row r="3285" s="254" customFormat="1"/>
    <row r="3286" s="254" customFormat="1"/>
    <row r="3287" s="254" customFormat="1"/>
    <row r="3288" s="254" customFormat="1"/>
    <row r="3289" s="254" customFormat="1"/>
    <row r="3290" s="254" customFormat="1"/>
    <row r="3291" s="254" customFormat="1"/>
    <row r="3292" s="254" customFormat="1"/>
    <row r="3293" s="254" customFormat="1"/>
    <row r="3294" s="254" customFormat="1"/>
    <row r="3295" s="254" customFormat="1"/>
    <row r="3296" s="254" customFormat="1"/>
    <row r="3297" s="254" customFormat="1"/>
    <row r="3298" s="254" customFormat="1"/>
    <row r="3299" s="254" customFormat="1"/>
    <row r="3300" s="254" customFormat="1"/>
    <row r="3301" s="254" customFormat="1"/>
    <row r="3302" s="254" customFormat="1"/>
    <row r="3303" s="254" customFormat="1"/>
    <row r="3304" s="254" customFormat="1"/>
    <row r="3305" s="254" customFormat="1"/>
    <row r="3306" s="254" customFormat="1"/>
    <row r="3307" s="254" customFormat="1"/>
    <row r="3308" s="254" customFormat="1"/>
    <row r="3309" s="254" customFormat="1"/>
    <row r="3310" s="254" customFormat="1"/>
    <row r="3311" s="254" customFormat="1"/>
    <row r="3312" s="254" customFormat="1"/>
    <row r="3313" s="254" customFormat="1"/>
    <row r="3314" s="254" customFormat="1"/>
    <row r="3315" s="254" customFormat="1"/>
    <row r="3316" s="254" customFormat="1"/>
    <row r="3317" s="254" customFormat="1"/>
    <row r="3318" s="254" customFormat="1"/>
    <row r="3319" s="254" customFormat="1"/>
    <row r="3320" s="254" customFormat="1"/>
    <row r="3321" s="254" customFormat="1"/>
    <row r="3322" s="254" customFormat="1"/>
    <row r="3323" s="254" customFormat="1"/>
    <row r="3324" s="254" customFormat="1"/>
    <row r="3325" s="254" customFormat="1"/>
    <row r="3326" s="254" customFormat="1"/>
    <row r="3327" s="254" customFormat="1"/>
    <row r="3328" s="254" customFormat="1"/>
    <row r="3329" s="254" customFormat="1"/>
    <row r="3330" s="254" customFormat="1"/>
    <row r="3331" s="254" customFormat="1"/>
    <row r="3332" s="254" customFormat="1"/>
    <row r="3333" s="254" customFormat="1"/>
    <row r="3334" s="254" customFormat="1"/>
    <row r="3335" s="254" customFormat="1"/>
    <row r="3336" s="254" customFormat="1"/>
    <row r="3337" s="254" customFormat="1"/>
    <row r="3338" s="254" customFormat="1"/>
    <row r="3339" s="254" customFormat="1"/>
    <row r="3340" s="254" customFormat="1"/>
    <row r="3341" s="254" customFormat="1"/>
    <row r="3342" s="254" customFormat="1"/>
    <row r="3343" s="254" customFormat="1"/>
    <row r="3344" s="254" customFormat="1"/>
    <row r="3345" s="254" customFormat="1"/>
    <row r="3346" s="254" customFormat="1"/>
    <row r="3347" s="254" customFormat="1"/>
    <row r="3348" s="254" customFormat="1"/>
    <row r="3349" s="254" customFormat="1"/>
    <row r="3350" s="254" customFormat="1"/>
    <row r="3351" s="254" customFormat="1"/>
    <row r="3352" s="254" customFormat="1"/>
    <row r="3353" s="254" customFormat="1"/>
    <row r="3354" s="254" customFormat="1"/>
    <row r="3355" s="254" customFormat="1"/>
    <row r="3356" s="254" customFormat="1"/>
    <row r="3357" s="254" customFormat="1"/>
    <row r="3358" s="254" customFormat="1"/>
    <row r="3359" s="254" customFormat="1"/>
    <row r="3360" s="254" customFormat="1"/>
    <row r="3361" s="254" customFormat="1"/>
    <row r="3362" s="254" customFormat="1"/>
    <row r="3363" s="254" customFormat="1"/>
    <row r="3364" s="254" customFormat="1"/>
    <row r="3365" s="254" customFormat="1"/>
    <row r="3366" s="254" customFormat="1"/>
    <row r="3367" s="254" customFormat="1"/>
    <row r="3368" s="254" customFormat="1"/>
    <row r="3369" s="254" customFormat="1"/>
    <row r="3370" s="254" customFormat="1"/>
    <row r="3371" s="254" customFormat="1"/>
    <row r="3372" s="254" customFormat="1"/>
    <row r="3373" s="254" customFormat="1"/>
    <row r="3374" s="254" customFormat="1"/>
    <row r="3375" s="254" customFormat="1"/>
    <row r="3376" s="254" customFormat="1"/>
    <row r="3377" s="254" customFormat="1"/>
    <row r="3378" s="254" customFormat="1"/>
    <row r="3379" s="254" customFormat="1"/>
    <row r="3380" s="254" customFormat="1"/>
    <row r="3381" s="254" customFormat="1"/>
    <row r="3382" s="254" customFormat="1"/>
    <row r="3383" s="254" customFormat="1"/>
    <row r="3384" s="254" customFormat="1"/>
    <row r="3385" s="254" customFormat="1"/>
    <row r="3386" s="254" customFormat="1"/>
    <row r="3387" s="254" customFormat="1"/>
    <row r="3388" s="254" customFormat="1"/>
    <row r="3389" s="254" customFormat="1"/>
    <row r="3390" s="254" customFormat="1"/>
    <row r="3391" s="254" customFormat="1"/>
    <row r="3392" s="254" customFormat="1"/>
    <row r="3393" s="254" customFormat="1"/>
    <row r="3394" s="254" customFormat="1"/>
    <row r="3395" s="254" customFormat="1"/>
    <row r="3396" s="254" customFormat="1"/>
    <row r="3397" s="254" customFormat="1"/>
    <row r="3398" s="254" customFormat="1"/>
    <row r="3399" s="254" customFormat="1"/>
    <row r="3400" s="254" customFormat="1"/>
    <row r="3401" s="254" customFormat="1"/>
    <row r="3402" s="254" customFormat="1"/>
    <row r="3403" s="254" customFormat="1"/>
    <row r="3404" s="254" customFormat="1"/>
    <row r="3405" s="254" customFormat="1"/>
    <row r="3406" s="254" customFormat="1"/>
    <row r="3407" s="254" customFormat="1"/>
    <row r="3408" s="254" customFormat="1"/>
    <row r="3409" s="254" customFormat="1"/>
    <row r="3410" s="254" customFormat="1"/>
    <row r="3411" s="254" customFormat="1"/>
    <row r="3412" s="254" customFormat="1"/>
    <row r="3413" s="254" customFormat="1"/>
    <row r="3414" s="254" customFormat="1"/>
    <row r="3415" s="254" customFormat="1"/>
    <row r="3416" s="254" customFormat="1"/>
    <row r="3417" s="254" customFormat="1"/>
    <row r="3418" s="254" customFormat="1"/>
    <row r="3419" s="254" customFormat="1"/>
    <row r="3420" s="254" customFormat="1"/>
    <row r="3421" s="254" customFormat="1"/>
    <row r="3422" s="254" customFormat="1"/>
    <row r="3423" s="254" customFormat="1"/>
    <row r="3424" s="254" customFormat="1"/>
    <row r="3425" s="254" customFormat="1"/>
    <row r="3426" s="254" customFormat="1"/>
    <row r="3427" s="254" customFormat="1"/>
    <row r="3428" s="254" customFormat="1"/>
    <row r="3429" s="254" customFormat="1"/>
    <row r="3430" s="254" customFormat="1"/>
    <row r="3431" s="254" customFormat="1"/>
    <row r="3432" s="254" customFormat="1"/>
    <row r="3433" s="254" customFormat="1"/>
    <row r="3434" s="254" customFormat="1"/>
    <row r="3435" s="254" customFormat="1"/>
    <row r="3436" s="254" customFormat="1"/>
    <row r="3437" s="254" customFormat="1"/>
    <row r="3438" s="254" customFormat="1"/>
    <row r="3439" s="254" customFormat="1"/>
    <row r="3440" s="254" customFormat="1"/>
    <row r="3441" s="254" customFormat="1"/>
    <row r="3442" s="254" customFormat="1"/>
    <row r="3443" s="254" customFormat="1"/>
    <row r="3444" s="254" customFormat="1"/>
    <row r="3445" s="254" customFormat="1"/>
    <row r="3446" s="254" customFormat="1"/>
    <row r="3447" s="254" customFormat="1"/>
    <row r="3448" s="254" customFormat="1"/>
    <row r="3449" s="254" customFormat="1"/>
    <row r="3450" s="254" customFormat="1"/>
    <row r="3451" s="254" customFormat="1"/>
    <row r="3452" s="254" customFormat="1"/>
    <row r="3453" s="254" customFormat="1"/>
    <row r="3454" s="254" customFormat="1"/>
    <row r="3455" s="254" customFormat="1"/>
    <row r="3456" s="254" customFormat="1"/>
    <row r="3457" s="254" customFormat="1"/>
    <row r="3458" s="254" customFormat="1"/>
    <row r="3459" s="254" customFormat="1"/>
    <row r="3460" s="254" customFormat="1"/>
    <row r="3461" s="254" customFormat="1"/>
    <row r="3462" s="254" customFormat="1"/>
    <row r="3463" s="254" customFormat="1"/>
    <row r="3464" s="254" customFormat="1"/>
    <row r="3465" s="254" customFormat="1"/>
    <row r="3466" s="254" customFormat="1"/>
    <row r="3467" s="254" customFormat="1"/>
    <row r="3468" s="254" customFormat="1"/>
    <row r="3469" s="254" customFormat="1"/>
    <row r="3470" s="254" customFormat="1"/>
    <row r="3471" s="254" customFormat="1"/>
    <row r="3472" s="254" customFormat="1"/>
    <row r="3473" s="254" customFormat="1"/>
    <row r="3474" s="254" customFormat="1"/>
    <row r="3475" s="254" customFormat="1"/>
    <row r="3476" s="254" customFormat="1"/>
    <row r="3477" s="254" customFormat="1"/>
    <row r="3478" s="254" customFormat="1"/>
    <row r="3479" s="254" customFormat="1"/>
    <row r="3480" s="254" customFormat="1"/>
    <row r="3481" s="254" customFormat="1"/>
    <row r="3482" s="254" customFormat="1"/>
    <row r="3483" s="254" customFormat="1"/>
    <row r="3484" s="254" customFormat="1"/>
    <row r="3485" s="254" customFormat="1"/>
    <row r="3486" s="254" customFormat="1"/>
    <row r="3487" s="254" customFormat="1"/>
    <row r="3488" s="254" customFormat="1"/>
    <row r="3489" s="254" customFormat="1"/>
    <row r="3490" s="254" customFormat="1"/>
    <row r="3491" s="254" customFormat="1"/>
    <row r="3492" s="254" customFormat="1"/>
    <row r="3493" s="254" customFormat="1"/>
    <row r="3494" s="254" customFormat="1"/>
    <row r="3495" s="254" customFormat="1"/>
    <row r="3496" s="254" customFormat="1"/>
    <row r="3497" s="254" customFormat="1"/>
    <row r="3498" s="254" customFormat="1"/>
    <row r="3499" s="254" customFormat="1"/>
    <row r="3500" s="254" customFormat="1"/>
    <row r="3501" s="254" customFormat="1"/>
    <row r="3502" s="254" customFormat="1"/>
    <row r="3503" s="254" customFormat="1"/>
    <row r="3504" s="254" customFormat="1"/>
    <row r="3505" s="254" customFormat="1"/>
    <row r="3506" s="254" customFormat="1"/>
    <row r="3507" s="254" customFormat="1"/>
    <row r="3508" s="254" customFormat="1"/>
    <row r="3509" s="254" customFormat="1"/>
    <row r="3510" s="254" customFormat="1"/>
    <row r="3511" s="254" customFormat="1"/>
    <row r="3512" s="254" customFormat="1"/>
    <row r="3513" s="254" customFormat="1"/>
    <row r="3514" s="254" customFormat="1"/>
    <row r="3515" s="254" customFormat="1"/>
    <row r="3516" s="254" customFormat="1"/>
    <row r="3517" s="254" customFormat="1"/>
    <row r="3518" s="254" customFormat="1"/>
    <row r="3519" s="254" customFormat="1"/>
    <row r="3520" s="254" customFormat="1"/>
    <row r="3521" s="254" customFormat="1"/>
    <row r="3522" s="254" customFormat="1"/>
    <row r="3523" s="254" customFormat="1"/>
    <row r="3524" s="254" customFormat="1"/>
    <row r="3525" s="254" customFormat="1"/>
    <row r="3526" s="254" customFormat="1"/>
    <row r="3527" s="254" customFormat="1"/>
    <row r="3528" s="254" customFormat="1"/>
    <row r="3529" s="254" customFormat="1"/>
    <row r="3530" s="254" customFormat="1"/>
    <row r="3531" s="254" customFormat="1"/>
    <row r="3532" s="254" customFormat="1"/>
    <row r="3533" s="254" customFormat="1"/>
    <row r="3534" s="254" customFormat="1"/>
    <row r="3535" s="254" customFormat="1"/>
    <row r="3536" s="254" customFormat="1"/>
    <row r="3537" s="254" customFormat="1"/>
    <row r="3538" s="254" customFormat="1"/>
    <row r="3539" s="254" customFormat="1"/>
    <row r="3540" s="254" customFormat="1"/>
    <row r="3541" s="254" customFormat="1"/>
    <row r="3542" s="254" customFormat="1"/>
    <row r="3543" s="254" customFormat="1"/>
    <row r="3544" s="254" customFormat="1"/>
    <row r="3545" s="254" customFormat="1"/>
    <row r="3546" s="254" customFormat="1"/>
    <row r="3547" s="254" customFormat="1"/>
    <row r="3548" s="254" customFormat="1"/>
    <row r="3549" s="254" customFormat="1"/>
    <row r="3550" s="254" customFormat="1"/>
    <row r="3551" s="254" customFormat="1"/>
    <row r="3552" s="254" customFormat="1"/>
    <row r="3553" s="254" customFormat="1"/>
    <row r="3554" s="254" customFormat="1"/>
    <row r="3555" s="254" customFormat="1"/>
    <row r="3556" s="254" customFormat="1"/>
    <row r="3557" s="254" customFormat="1"/>
    <row r="3558" s="254" customFormat="1"/>
    <row r="3559" s="254" customFormat="1"/>
    <row r="3560" s="254" customFormat="1"/>
    <row r="3561" s="254" customFormat="1"/>
    <row r="3562" s="254" customFormat="1"/>
    <row r="3563" s="254" customFormat="1"/>
    <row r="3564" s="254" customFormat="1"/>
    <row r="3565" s="254" customFormat="1"/>
    <row r="3566" s="254" customFormat="1"/>
    <row r="3567" s="254" customFormat="1"/>
    <row r="3568" s="254" customFormat="1"/>
    <row r="3569" s="254" customFormat="1"/>
    <row r="3570" s="254" customFormat="1"/>
    <row r="3571" s="254" customFormat="1"/>
    <row r="3572" s="254" customFormat="1"/>
    <row r="3573" s="254" customFormat="1"/>
    <row r="3574" s="254" customFormat="1"/>
    <row r="3575" s="254" customFormat="1"/>
    <row r="3576" s="254" customFormat="1"/>
    <row r="3577" s="254" customFormat="1"/>
    <row r="3578" s="254" customFormat="1"/>
    <row r="3579" s="254" customFormat="1"/>
    <row r="3580" s="254" customFormat="1"/>
    <row r="3581" s="254" customFormat="1"/>
    <row r="3582" s="254" customFormat="1"/>
    <row r="3583" s="254" customFormat="1"/>
    <row r="3584" s="254" customFormat="1"/>
    <row r="3585" s="254" customFormat="1"/>
    <row r="3586" s="254" customFormat="1"/>
    <row r="3587" s="254" customFormat="1"/>
    <row r="3588" s="254" customFormat="1"/>
    <row r="3589" s="254" customFormat="1"/>
    <row r="3590" s="254" customFormat="1"/>
    <row r="3591" s="254" customFormat="1"/>
    <row r="3592" s="254" customFormat="1"/>
    <row r="3593" s="254" customFormat="1"/>
    <row r="3594" s="254" customFormat="1"/>
    <row r="3595" s="254" customFormat="1"/>
    <row r="3596" s="254" customFormat="1"/>
    <row r="3597" s="254" customFormat="1"/>
    <row r="3598" s="254" customFormat="1"/>
    <row r="3599" s="254" customFormat="1"/>
    <row r="3600" s="254" customFormat="1"/>
    <row r="3601" s="254" customFormat="1"/>
    <row r="3602" s="254" customFormat="1"/>
    <row r="3603" s="254" customFormat="1"/>
    <row r="3604" s="254" customFormat="1"/>
    <row r="3605" s="254" customFormat="1"/>
    <row r="3606" s="254" customFormat="1"/>
    <row r="3607" s="254" customFormat="1"/>
    <row r="3608" s="254" customFormat="1"/>
    <row r="3609" s="254" customFormat="1"/>
    <row r="3610" s="254" customFormat="1"/>
    <row r="3611" s="254" customFormat="1"/>
    <row r="3612" s="254" customFormat="1"/>
    <row r="3613" s="254" customFormat="1"/>
    <row r="3614" s="254" customFormat="1"/>
    <row r="3615" s="254" customFormat="1"/>
    <row r="3616" s="254" customFormat="1"/>
    <row r="3617" s="254" customFormat="1"/>
    <row r="3618" s="254" customFormat="1"/>
    <row r="3619" s="254" customFormat="1"/>
    <row r="3620" s="254" customFormat="1"/>
    <row r="3621" s="254" customFormat="1"/>
    <row r="3622" s="254" customFormat="1"/>
    <row r="3623" s="254" customFormat="1"/>
    <row r="3624" s="254" customFormat="1"/>
    <row r="3625" s="254" customFormat="1"/>
    <row r="3626" s="254" customFormat="1"/>
    <row r="3627" s="254" customFormat="1"/>
    <row r="3628" s="254" customFormat="1"/>
    <row r="3629" s="254" customFormat="1"/>
    <row r="3630" s="254" customFormat="1"/>
    <row r="3631" s="254" customFormat="1"/>
    <row r="3632" s="254" customFormat="1"/>
    <row r="3633" s="254" customFormat="1"/>
    <row r="3634" s="254" customFormat="1"/>
    <row r="3635" s="254" customFormat="1"/>
    <row r="3636" s="254" customFormat="1"/>
    <row r="3637" s="254" customFormat="1"/>
    <row r="3638" s="254" customFormat="1"/>
    <row r="3639" s="254" customFormat="1"/>
    <row r="3640" s="254" customFormat="1"/>
    <row r="3641" s="254" customFormat="1"/>
    <row r="3642" s="254" customFormat="1"/>
    <row r="3643" s="254" customFormat="1"/>
    <row r="3644" s="254" customFormat="1"/>
    <row r="3645" s="254" customFormat="1"/>
    <row r="3646" s="254" customFormat="1"/>
    <row r="3647" s="254" customFormat="1"/>
    <row r="3648" s="254" customFormat="1"/>
    <row r="3649" s="254" customFormat="1"/>
    <row r="3650" s="254" customFormat="1"/>
    <row r="3651" s="254" customFormat="1"/>
    <row r="3652" s="254" customFormat="1"/>
    <row r="3653" s="254" customFormat="1"/>
    <row r="3654" s="254" customFormat="1"/>
    <row r="3655" s="254" customFormat="1"/>
    <row r="3656" s="254" customFormat="1"/>
    <row r="3657" s="254" customFormat="1"/>
    <row r="3658" s="254" customFormat="1"/>
    <row r="3659" s="254" customFormat="1"/>
    <row r="3660" s="254" customFormat="1"/>
    <row r="3661" s="254" customFormat="1"/>
    <row r="3662" s="254" customFormat="1"/>
    <row r="3663" s="254" customFormat="1"/>
    <row r="3664" s="254" customFormat="1"/>
    <row r="3665" s="254" customFormat="1"/>
    <row r="3666" s="254" customFormat="1"/>
    <row r="3667" s="254" customFormat="1"/>
    <row r="3668" s="254" customFormat="1"/>
    <row r="3669" s="254" customFormat="1"/>
    <row r="3670" s="254" customFormat="1"/>
    <row r="3671" s="254" customFormat="1"/>
    <row r="3672" s="254" customFormat="1"/>
    <row r="3673" s="254" customFormat="1"/>
    <row r="3674" s="254" customFormat="1"/>
    <row r="3675" s="254" customFormat="1"/>
    <row r="3676" s="254" customFormat="1"/>
    <row r="3677" s="254" customFormat="1"/>
    <row r="3678" s="254" customFormat="1"/>
    <row r="3679" s="254" customFormat="1"/>
    <row r="3680" s="254" customFormat="1"/>
    <row r="3681" s="254" customFormat="1"/>
    <row r="3682" s="254" customFormat="1"/>
    <row r="3683" s="254" customFormat="1"/>
    <row r="3684" s="254" customFormat="1"/>
    <row r="3685" s="254" customFormat="1"/>
    <row r="3686" s="254" customFormat="1"/>
    <row r="3687" s="254" customFormat="1"/>
    <row r="3688" s="254" customFormat="1"/>
    <row r="3689" s="254" customFormat="1"/>
    <row r="3690" s="254" customFormat="1"/>
    <row r="3691" s="254" customFormat="1"/>
    <row r="3692" s="254" customFormat="1"/>
    <row r="3693" s="254" customFormat="1"/>
    <row r="3694" s="254" customFormat="1"/>
    <row r="3695" s="254" customFormat="1"/>
    <row r="3696" s="254" customFormat="1"/>
    <row r="3697" s="254" customFormat="1"/>
    <row r="3698" s="254" customFormat="1"/>
    <row r="3699" s="254" customFormat="1"/>
    <row r="3700" s="254" customFormat="1"/>
    <row r="3701" s="254" customFormat="1"/>
    <row r="3702" s="254" customFormat="1"/>
    <row r="3703" s="254" customFormat="1"/>
    <row r="3704" s="254" customFormat="1"/>
    <row r="3705" s="254" customFormat="1"/>
    <row r="3706" s="254" customFormat="1"/>
    <row r="3707" s="254" customFormat="1"/>
    <row r="3708" s="254" customFormat="1"/>
    <row r="3709" s="254" customFormat="1"/>
    <row r="3710" s="254" customFormat="1"/>
    <row r="3711" s="254" customFormat="1"/>
    <row r="3712" s="254" customFormat="1"/>
    <row r="3713" s="254" customFormat="1"/>
    <row r="3714" s="254" customFormat="1"/>
    <row r="3715" s="254" customFormat="1"/>
    <row r="3716" s="254" customFormat="1"/>
    <row r="3717" s="254" customFormat="1"/>
    <row r="3718" s="254" customFormat="1"/>
    <row r="3719" s="254" customFormat="1"/>
    <row r="3720" s="254" customFormat="1"/>
    <row r="3721" s="254" customFormat="1"/>
    <row r="3722" s="254" customFormat="1"/>
    <row r="3723" s="254" customFormat="1"/>
    <row r="3724" s="254" customFormat="1"/>
    <row r="3725" s="254" customFormat="1"/>
    <row r="3726" s="254" customFormat="1"/>
    <row r="3727" s="254" customFormat="1"/>
    <row r="3728" s="254" customFormat="1"/>
    <row r="3729" s="254" customFormat="1"/>
    <row r="3730" s="254" customFormat="1"/>
    <row r="3731" s="254" customFormat="1"/>
    <row r="3732" s="254" customFormat="1"/>
    <row r="3733" s="254" customFormat="1"/>
    <row r="3734" s="254" customFormat="1"/>
    <row r="3735" s="254" customFormat="1"/>
    <row r="3736" s="254" customFormat="1"/>
    <row r="3737" s="254" customFormat="1"/>
    <row r="3738" s="254" customFormat="1"/>
    <row r="3739" s="254" customFormat="1"/>
    <row r="3740" s="254" customFormat="1"/>
    <row r="3741" s="254" customFormat="1"/>
    <row r="3742" s="254" customFormat="1"/>
    <row r="3743" s="254" customFormat="1"/>
    <row r="3744" s="254" customFormat="1"/>
    <row r="3745" s="254" customFormat="1"/>
    <row r="3746" s="254" customFormat="1"/>
    <row r="3747" s="254" customFormat="1"/>
    <row r="3748" s="254" customFormat="1"/>
    <row r="3749" s="254" customFormat="1"/>
    <row r="3750" s="254" customFormat="1"/>
    <row r="3751" s="254" customFormat="1"/>
    <row r="3752" s="254" customFormat="1"/>
    <row r="3753" s="254" customFormat="1"/>
    <row r="3754" s="254" customFormat="1"/>
    <row r="3755" s="254" customFormat="1"/>
    <row r="3756" s="254" customFormat="1"/>
    <row r="3757" s="254" customFormat="1"/>
    <row r="3758" s="254" customFormat="1"/>
    <row r="3759" s="254" customFormat="1"/>
    <row r="3760" s="254" customFormat="1"/>
    <row r="3761" s="254" customFormat="1"/>
    <row r="3762" s="254" customFormat="1"/>
    <row r="3763" s="254" customFormat="1"/>
    <row r="3764" s="254" customFormat="1"/>
    <row r="3765" s="254" customFormat="1"/>
    <row r="3766" s="254" customFormat="1"/>
    <row r="3767" s="254" customFormat="1"/>
    <row r="3768" s="254" customFormat="1"/>
    <row r="3769" s="254" customFormat="1"/>
    <row r="3770" s="254" customFormat="1"/>
    <row r="3771" s="254" customFormat="1"/>
    <row r="3772" s="254" customFormat="1"/>
    <row r="3773" s="254" customFormat="1"/>
    <row r="3774" s="254" customFormat="1"/>
    <row r="3775" s="254" customFormat="1"/>
    <row r="3776" s="254" customFormat="1"/>
    <row r="3777" s="254" customFormat="1"/>
    <row r="3778" s="254" customFormat="1"/>
    <row r="3779" s="254" customFormat="1"/>
    <row r="3780" s="254" customFormat="1"/>
    <row r="3781" s="254" customFormat="1"/>
    <row r="3782" s="254" customFormat="1"/>
    <row r="3783" s="254" customFormat="1"/>
    <row r="3784" s="254" customFormat="1"/>
    <row r="3785" s="254" customFormat="1"/>
    <row r="3786" s="254" customFormat="1"/>
    <row r="3787" s="254" customFormat="1"/>
    <row r="3788" s="254" customFormat="1"/>
    <row r="3789" s="254" customFormat="1"/>
    <row r="3790" s="254" customFormat="1"/>
    <row r="3791" s="254" customFormat="1"/>
    <row r="3792" s="254" customFormat="1"/>
    <row r="3793" s="254" customFormat="1"/>
    <row r="3794" s="254" customFormat="1"/>
    <row r="3795" s="254" customFormat="1"/>
    <row r="3796" s="254" customFormat="1"/>
    <row r="3797" s="254" customFormat="1"/>
    <row r="3798" s="254" customFormat="1"/>
    <row r="3799" s="254" customFormat="1"/>
    <row r="3800" s="254" customFormat="1"/>
    <row r="3801" s="254" customFormat="1"/>
    <row r="3802" s="254" customFormat="1"/>
    <row r="3803" s="254" customFormat="1"/>
    <row r="3804" s="254" customFormat="1"/>
    <row r="3805" s="254" customFormat="1"/>
    <row r="3806" s="254" customFormat="1"/>
    <row r="3807" s="254" customFormat="1"/>
    <row r="3808" s="254" customFormat="1"/>
    <row r="3809" s="254" customFormat="1"/>
    <row r="3810" s="254" customFormat="1"/>
    <row r="3811" s="254" customFormat="1"/>
    <row r="3812" s="254" customFormat="1"/>
    <row r="3813" s="254" customFormat="1"/>
    <row r="3814" s="254" customFormat="1"/>
    <row r="3815" s="254" customFormat="1"/>
    <row r="3816" s="254" customFormat="1"/>
    <row r="3817" s="254" customFormat="1"/>
    <row r="3818" s="254" customFormat="1"/>
    <row r="3819" s="254" customFormat="1"/>
    <row r="3820" s="254" customFormat="1"/>
    <row r="3821" s="254" customFormat="1"/>
    <row r="3822" s="254" customFormat="1"/>
    <row r="3823" s="254" customFormat="1"/>
    <row r="3824" s="254" customFormat="1"/>
    <row r="3825" s="254" customFormat="1"/>
    <row r="3826" s="254" customFormat="1"/>
    <row r="3827" s="254" customFormat="1"/>
    <row r="3828" s="254" customFormat="1"/>
    <row r="3829" s="254" customFormat="1"/>
    <row r="3830" s="254" customFormat="1"/>
    <row r="3831" s="254" customFormat="1"/>
    <row r="3832" s="254" customFormat="1"/>
    <row r="3833" s="254" customFormat="1"/>
    <row r="3834" s="254" customFormat="1"/>
    <row r="3835" s="254" customFormat="1"/>
    <row r="3836" s="254" customFormat="1"/>
    <row r="3837" s="254" customFormat="1"/>
    <row r="3838" s="254" customFormat="1"/>
    <row r="3839" s="254" customFormat="1"/>
    <row r="3840" s="254" customFormat="1"/>
    <row r="3841" s="254" customFormat="1"/>
    <row r="3842" s="254" customFormat="1"/>
    <row r="3843" s="254" customFormat="1"/>
    <row r="3844" s="254" customFormat="1"/>
    <row r="3845" s="254" customFormat="1"/>
    <row r="3846" s="254" customFormat="1"/>
    <row r="3847" s="254" customFormat="1"/>
    <row r="3848" s="254" customFormat="1"/>
    <row r="3849" s="254" customFormat="1"/>
    <row r="3850" s="254" customFormat="1"/>
    <row r="3851" s="254" customFormat="1"/>
    <row r="3852" s="254" customFormat="1"/>
    <row r="3853" s="254" customFormat="1"/>
    <row r="3854" s="254" customFormat="1"/>
    <row r="3855" s="254" customFormat="1"/>
    <row r="3856" s="254" customFormat="1"/>
    <row r="3857" s="254" customFormat="1"/>
    <row r="3858" s="254" customFormat="1"/>
    <row r="3859" s="254" customFormat="1"/>
    <row r="3860" s="254" customFormat="1"/>
    <row r="3861" s="254" customFormat="1"/>
    <row r="3862" s="254" customFormat="1"/>
    <row r="3863" s="254" customFormat="1"/>
    <row r="3864" s="254" customFormat="1"/>
    <row r="3865" s="254" customFormat="1"/>
    <row r="3866" s="254" customFormat="1"/>
    <row r="3867" s="254" customFormat="1"/>
    <row r="3868" s="254" customFormat="1"/>
    <row r="3869" s="254" customFormat="1"/>
    <row r="3870" s="254" customFormat="1"/>
    <row r="3871" s="254" customFormat="1"/>
    <row r="3872" s="254" customFormat="1"/>
    <row r="3873" s="254" customFormat="1"/>
    <row r="3874" s="254" customFormat="1"/>
    <row r="3875" s="254" customFormat="1"/>
    <row r="3876" s="254" customFormat="1"/>
    <row r="3877" s="254" customFormat="1"/>
    <row r="3878" s="254" customFormat="1"/>
    <row r="3879" s="254" customFormat="1"/>
    <row r="3880" s="254" customFormat="1"/>
    <row r="3881" s="254" customFormat="1"/>
    <row r="3882" s="254" customFormat="1"/>
    <row r="3883" s="254" customFormat="1"/>
    <row r="3884" s="254" customFormat="1"/>
    <row r="3885" s="254" customFormat="1"/>
    <row r="3886" s="254" customFormat="1"/>
    <row r="3887" s="254" customFormat="1"/>
    <row r="3888" s="254" customFormat="1"/>
    <row r="3889" s="254" customFormat="1"/>
    <row r="3890" s="254" customFormat="1"/>
    <row r="3891" s="254" customFormat="1"/>
    <row r="3892" s="254" customFormat="1"/>
    <row r="3893" s="254" customFormat="1"/>
    <row r="3894" s="254" customFormat="1"/>
    <row r="3895" s="254" customFormat="1"/>
    <row r="3896" s="254" customFormat="1"/>
    <row r="3897" s="254" customFormat="1"/>
    <row r="3898" s="254" customFormat="1"/>
    <row r="3899" s="254" customFormat="1"/>
    <row r="3900" s="254" customFormat="1"/>
    <row r="3901" s="254" customFormat="1"/>
    <row r="3902" s="254" customFormat="1"/>
    <row r="3903" s="254" customFormat="1"/>
    <row r="3904" s="254" customFormat="1"/>
    <row r="3905" s="254" customFormat="1"/>
    <row r="3906" s="254" customFormat="1"/>
    <row r="3907" s="254" customFormat="1"/>
    <row r="3908" s="254" customFormat="1"/>
    <row r="3909" s="254" customFormat="1"/>
    <row r="3910" s="254" customFormat="1"/>
    <row r="3911" s="254" customFormat="1"/>
    <row r="3912" s="254" customFormat="1"/>
    <row r="3913" s="254" customFormat="1"/>
    <row r="3914" s="254" customFormat="1"/>
    <row r="3915" s="254" customFormat="1"/>
    <row r="3916" s="254" customFormat="1"/>
    <row r="3917" s="254" customFormat="1"/>
    <row r="3918" s="254" customFormat="1"/>
    <row r="3919" s="254" customFormat="1"/>
    <row r="3920" s="254" customFormat="1"/>
    <row r="3921" s="254" customFormat="1"/>
    <row r="3922" s="254" customFormat="1"/>
    <row r="3923" s="254" customFormat="1"/>
    <row r="3924" s="254" customFormat="1"/>
    <row r="3925" s="254" customFormat="1"/>
    <row r="3926" s="254" customFormat="1"/>
    <row r="3927" s="254" customFormat="1"/>
    <row r="3928" s="254" customFormat="1"/>
    <row r="3929" s="254" customFormat="1"/>
    <row r="3930" s="254" customFormat="1"/>
    <row r="3931" s="254" customFormat="1"/>
    <row r="3932" s="254" customFormat="1"/>
    <row r="3933" s="254" customFormat="1"/>
    <row r="3934" s="254" customFormat="1"/>
    <row r="3935" s="254" customFormat="1"/>
    <row r="3936" s="254" customFormat="1"/>
    <row r="3937" s="254" customFormat="1"/>
    <row r="3938" s="254" customFormat="1"/>
    <row r="3939" s="254" customFormat="1"/>
    <row r="3940" s="254" customFormat="1"/>
    <row r="3941" s="254" customFormat="1"/>
    <row r="3942" s="254" customFormat="1"/>
    <row r="3943" s="254" customFormat="1"/>
    <row r="3944" s="254" customFormat="1"/>
    <row r="3945" s="254" customFormat="1"/>
    <row r="3946" s="254" customFormat="1"/>
    <row r="3947" s="254" customFormat="1"/>
    <row r="3948" s="254" customFormat="1"/>
    <row r="3949" s="254" customFormat="1"/>
    <row r="3950" s="254" customFormat="1"/>
    <row r="3951" s="254" customFormat="1"/>
    <row r="3952" s="254" customFormat="1"/>
    <row r="3953" s="254" customFormat="1"/>
    <row r="3954" s="254" customFormat="1"/>
    <row r="3955" s="254" customFormat="1"/>
    <row r="3956" s="254" customFormat="1"/>
    <row r="3957" s="254" customFormat="1"/>
    <row r="3958" s="254" customFormat="1"/>
    <row r="3959" s="254" customFormat="1"/>
    <row r="3960" s="254" customFormat="1"/>
    <row r="3961" s="254" customFormat="1"/>
    <row r="3962" s="254" customFormat="1"/>
    <row r="3963" s="254" customFormat="1"/>
    <row r="3964" s="254" customFormat="1"/>
    <row r="3965" s="254" customFormat="1"/>
    <row r="3966" s="254" customFormat="1"/>
    <row r="3967" s="254" customFormat="1"/>
    <row r="3968" s="254" customFormat="1"/>
    <row r="3969" s="254" customFormat="1"/>
    <row r="3970" s="254" customFormat="1"/>
    <row r="3971" s="254" customFormat="1"/>
    <row r="3972" s="254" customFormat="1"/>
    <row r="3973" s="254" customFormat="1"/>
    <row r="3974" s="254" customFormat="1"/>
    <row r="3975" s="254" customFormat="1"/>
    <row r="3976" s="254" customFormat="1"/>
    <row r="3977" s="254" customFormat="1"/>
    <row r="3978" s="254" customFormat="1"/>
    <row r="3979" s="254" customFormat="1"/>
    <row r="3980" s="254" customFormat="1"/>
    <row r="3981" s="254" customFormat="1"/>
    <row r="3982" s="254" customFormat="1"/>
    <row r="3983" s="254" customFormat="1"/>
    <row r="3984" s="254" customFormat="1"/>
    <row r="3985" s="254" customFormat="1"/>
    <row r="3986" s="254" customFormat="1"/>
    <row r="3987" s="254" customFormat="1"/>
    <row r="3988" s="254" customFormat="1"/>
    <row r="3989" s="254" customFormat="1"/>
    <row r="3990" s="254" customFormat="1"/>
    <row r="3991" s="254" customFormat="1"/>
    <row r="3992" s="254" customFormat="1"/>
    <row r="3993" s="254" customFormat="1"/>
    <row r="3994" s="254" customFormat="1"/>
    <row r="3995" s="254" customFormat="1"/>
    <row r="3996" s="254" customFormat="1"/>
    <row r="3997" s="254" customFormat="1"/>
    <row r="3998" s="254" customFormat="1"/>
    <row r="3999" s="254" customFormat="1"/>
    <row r="4000" s="254" customFormat="1"/>
    <row r="4001" s="254" customFormat="1"/>
    <row r="4002" s="254" customFormat="1"/>
    <row r="4003" s="254" customFormat="1"/>
    <row r="4004" s="254" customFormat="1"/>
    <row r="4005" s="254" customFormat="1"/>
    <row r="4006" s="254" customFormat="1"/>
    <row r="4007" s="254" customFormat="1"/>
    <row r="4008" s="254" customFormat="1"/>
    <row r="4009" s="254" customFormat="1"/>
    <row r="4010" s="254" customFormat="1"/>
    <row r="4011" s="254" customFormat="1"/>
    <row r="4012" s="254" customFormat="1"/>
    <row r="4013" s="254" customFormat="1"/>
    <row r="4014" s="254" customFormat="1"/>
    <row r="4015" s="254" customFormat="1"/>
    <row r="4016" s="254" customFormat="1"/>
    <row r="4017" s="254" customFormat="1"/>
    <row r="4018" s="254" customFormat="1"/>
    <row r="4019" s="254" customFormat="1"/>
    <row r="4020" s="254" customFormat="1"/>
    <row r="4021" s="254" customFormat="1"/>
    <row r="4022" s="254" customFormat="1"/>
    <row r="4023" s="254" customFormat="1"/>
    <row r="4024" s="254" customFormat="1"/>
    <row r="4025" s="254" customFormat="1"/>
    <row r="4026" s="254" customFormat="1"/>
    <row r="4027" s="254" customFormat="1"/>
    <row r="4028" s="254" customFormat="1"/>
    <row r="4029" s="254" customFormat="1"/>
    <row r="4030" s="254" customFormat="1"/>
    <row r="4031" s="254" customFormat="1"/>
    <row r="4032" s="254" customFormat="1"/>
    <row r="4033" s="254" customFormat="1"/>
    <row r="4034" s="254" customFormat="1"/>
    <row r="4035" s="254" customFormat="1"/>
    <row r="4036" s="254" customFormat="1"/>
    <row r="4037" s="254" customFormat="1"/>
    <row r="4038" s="254" customFormat="1"/>
    <row r="4039" s="254" customFormat="1"/>
    <row r="4040" s="254" customFormat="1"/>
    <row r="4041" s="254" customFormat="1"/>
    <row r="4042" s="254" customFormat="1"/>
    <row r="4043" s="254" customFormat="1"/>
    <row r="4044" s="254" customFormat="1"/>
    <row r="4045" s="254" customFormat="1"/>
    <row r="4046" s="254" customFormat="1"/>
    <row r="4047" s="254" customFormat="1"/>
    <row r="4048" s="254" customFormat="1"/>
    <row r="4049" s="254" customFormat="1"/>
    <row r="4050" s="254" customFormat="1"/>
    <row r="4051" s="254" customFormat="1"/>
    <row r="4052" s="254" customFormat="1"/>
    <row r="4053" s="254" customFormat="1"/>
    <row r="4054" s="254" customFormat="1"/>
    <row r="4055" s="254" customFormat="1"/>
    <row r="4056" s="254" customFormat="1"/>
    <row r="4057" s="254" customFormat="1"/>
    <row r="4058" s="254" customFormat="1"/>
    <row r="4059" s="254" customFormat="1"/>
    <row r="4060" s="254" customFormat="1"/>
    <row r="4061" s="254" customFormat="1"/>
    <row r="4062" s="254" customFormat="1"/>
    <row r="4063" s="254" customFormat="1"/>
    <row r="4064" s="254" customFormat="1"/>
    <row r="4065" s="254" customFormat="1"/>
    <row r="4066" s="254" customFormat="1"/>
    <row r="4067" s="254" customFormat="1"/>
    <row r="4068" s="254" customFormat="1"/>
    <row r="4069" s="254" customFormat="1"/>
    <row r="4070" s="254" customFormat="1"/>
    <row r="4071" s="254" customFormat="1"/>
    <row r="4072" s="254" customFormat="1"/>
    <row r="4073" s="254" customFormat="1"/>
    <row r="4074" s="254" customFormat="1"/>
    <row r="4075" s="254" customFormat="1"/>
    <row r="4076" s="254" customFormat="1"/>
    <row r="4077" s="254" customFormat="1"/>
    <row r="4078" s="254" customFormat="1"/>
    <row r="4079" s="254" customFormat="1"/>
    <row r="4080" s="254" customFormat="1"/>
    <row r="4081" s="254" customFormat="1"/>
    <row r="4082" s="254" customFormat="1"/>
    <row r="4083" s="254" customFormat="1"/>
    <row r="4084" s="254" customFormat="1"/>
    <row r="4085" s="254" customFormat="1"/>
    <row r="4086" s="254" customFormat="1"/>
    <row r="4087" s="254" customFormat="1"/>
    <row r="4088" s="254" customFormat="1"/>
    <row r="4089" s="254" customFormat="1"/>
    <row r="4090" s="254" customFormat="1"/>
    <row r="4091" s="254" customFormat="1"/>
    <row r="4092" s="254" customFormat="1"/>
    <row r="4093" s="254" customFormat="1"/>
    <row r="4094" s="254" customFormat="1"/>
    <row r="4095" s="254" customFormat="1"/>
    <row r="4096" s="254" customFormat="1"/>
    <row r="4097" s="254" customFormat="1"/>
    <row r="4098" s="254" customFormat="1"/>
    <row r="4099" s="254" customFormat="1"/>
    <row r="4100" s="254" customFormat="1"/>
    <row r="4101" s="254" customFormat="1"/>
    <row r="4102" s="254" customFormat="1"/>
    <row r="4103" s="254" customFormat="1"/>
    <row r="4104" s="254" customFormat="1"/>
    <row r="4105" s="254" customFormat="1"/>
    <row r="4106" s="254" customFormat="1"/>
    <row r="4107" s="254" customFormat="1"/>
    <row r="4108" s="254" customFormat="1"/>
    <row r="4109" s="254" customFormat="1"/>
    <row r="4110" s="254" customFormat="1"/>
    <row r="4111" s="254" customFormat="1"/>
    <row r="4112" s="254" customFormat="1"/>
    <row r="4113" s="254" customFormat="1"/>
    <row r="4114" s="254" customFormat="1"/>
    <row r="4115" s="254" customFormat="1"/>
    <row r="4116" s="254" customFormat="1"/>
    <row r="4117" s="254" customFormat="1"/>
    <row r="4118" s="254" customFormat="1"/>
    <row r="4119" s="254" customFormat="1"/>
    <row r="4120" s="254" customFormat="1"/>
    <row r="4121" s="254" customFormat="1"/>
    <row r="4122" s="254" customFormat="1"/>
    <row r="4123" s="254" customFormat="1"/>
    <row r="4124" s="254" customFormat="1"/>
    <row r="4125" s="254" customFormat="1"/>
    <row r="4126" s="254" customFormat="1"/>
    <row r="4127" s="254" customFormat="1"/>
    <row r="4128" s="254" customFormat="1"/>
    <row r="4129" s="254" customFormat="1"/>
    <row r="4130" s="254" customFormat="1"/>
    <row r="4131" s="254" customFormat="1"/>
    <row r="4132" s="254" customFormat="1"/>
    <row r="4133" s="254" customFormat="1"/>
    <row r="4134" s="254" customFormat="1"/>
    <row r="4135" s="254" customFormat="1"/>
    <row r="4136" s="254" customFormat="1"/>
    <row r="4137" s="254" customFormat="1"/>
    <row r="4138" s="254" customFormat="1"/>
    <row r="4139" s="254" customFormat="1"/>
    <row r="4140" s="254" customFormat="1"/>
    <row r="4141" s="254" customFormat="1"/>
    <row r="4142" s="254" customFormat="1"/>
    <row r="4143" s="254" customFormat="1"/>
    <row r="4144" s="254" customFormat="1"/>
    <row r="4145" s="254" customFormat="1"/>
    <row r="4146" s="254" customFormat="1"/>
    <row r="4147" s="254" customFormat="1"/>
    <row r="4148" s="254" customFormat="1"/>
    <row r="4149" s="254" customFormat="1"/>
    <row r="4150" s="254" customFormat="1"/>
    <row r="4151" s="254" customFormat="1"/>
    <row r="4152" s="254" customFormat="1"/>
    <row r="4153" s="254" customFormat="1"/>
    <row r="4154" s="254" customFormat="1"/>
    <row r="4155" s="254" customFormat="1"/>
    <row r="4156" s="254" customFormat="1"/>
    <row r="4157" s="254" customFormat="1"/>
    <row r="4158" s="254" customFormat="1"/>
    <row r="4159" s="254" customFormat="1"/>
    <row r="4160" s="254" customFormat="1"/>
    <row r="4161" s="254" customFormat="1"/>
    <row r="4162" s="254" customFormat="1"/>
    <row r="4163" s="254" customFormat="1"/>
    <row r="4164" s="254" customFormat="1"/>
    <row r="4165" s="254" customFormat="1"/>
    <row r="4166" s="254" customFormat="1"/>
    <row r="4167" s="254" customFormat="1"/>
    <row r="4168" s="254" customFormat="1"/>
    <row r="4169" s="254" customFormat="1"/>
    <row r="4170" s="254" customFormat="1"/>
    <row r="4171" s="254" customFormat="1"/>
    <row r="4172" s="254" customFormat="1"/>
    <row r="4173" s="254" customFormat="1"/>
    <row r="4174" s="254" customFormat="1"/>
    <row r="4175" s="254" customFormat="1"/>
    <row r="4176" s="254" customFormat="1"/>
    <row r="4177" s="254" customFormat="1"/>
    <row r="4178" s="254" customFormat="1"/>
    <row r="4179" s="254" customFormat="1"/>
    <row r="4180" s="254" customFormat="1"/>
    <row r="4181" s="254" customFormat="1"/>
    <row r="4182" s="254" customFormat="1"/>
    <row r="4183" s="254" customFormat="1"/>
    <row r="4184" s="254" customFormat="1"/>
    <row r="4185" s="254" customFormat="1"/>
    <row r="4186" s="254" customFormat="1"/>
    <row r="4187" s="254" customFormat="1"/>
    <row r="4188" s="254" customFormat="1"/>
    <row r="4189" s="254" customFormat="1"/>
    <row r="4190" s="254" customFormat="1"/>
    <row r="4191" s="254" customFormat="1"/>
    <row r="4192" s="254" customFormat="1"/>
    <row r="4193" s="254" customFormat="1"/>
    <row r="4194" s="254" customFormat="1"/>
    <row r="4195" s="254" customFormat="1"/>
    <row r="4196" s="254" customFormat="1"/>
    <row r="4197" s="254" customFormat="1"/>
    <row r="4198" s="254" customFormat="1"/>
    <row r="4199" s="254" customFormat="1"/>
    <row r="4200" s="254" customFormat="1"/>
    <row r="4201" s="254" customFormat="1"/>
    <row r="4202" s="254" customFormat="1"/>
    <row r="4203" s="254" customFormat="1"/>
    <row r="4204" s="254" customFormat="1"/>
    <row r="4205" s="254" customFormat="1"/>
    <row r="4206" s="254" customFormat="1"/>
    <row r="4207" s="254" customFormat="1"/>
    <row r="4208" s="254" customFormat="1"/>
    <row r="4209" s="254" customFormat="1"/>
    <row r="4210" s="254" customFormat="1"/>
    <row r="4211" s="254" customFormat="1"/>
    <row r="4212" s="254" customFormat="1"/>
    <row r="4213" s="254" customFormat="1"/>
    <row r="4214" s="254" customFormat="1"/>
    <row r="4215" s="254" customFormat="1"/>
    <row r="4216" s="254" customFormat="1"/>
    <row r="4217" s="254" customFormat="1"/>
    <row r="4218" s="254" customFormat="1"/>
    <row r="4219" s="254" customFormat="1"/>
    <row r="4220" s="254" customFormat="1"/>
    <row r="4221" s="254" customFormat="1"/>
    <row r="4222" s="254" customFormat="1"/>
    <row r="4223" s="254" customFormat="1"/>
    <row r="4224" s="254" customFormat="1"/>
    <row r="4225" s="254" customFormat="1"/>
    <row r="4226" s="254" customFormat="1"/>
    <row r="4227" s="254" customFormat="1"/>
    <row r="4228" s="254" customFormat="1"/>
    <row r="4229" s="254" customFormat="1"/>
    <row r="4230" s="254" customFormat="1"/>
    <row r="4231" s="254" customFormat="1"/>
    <row r="4232" s="254" customFormat="1"/>
    <row r="4233" s="254" customFormat="1"/>
    <row r="4234" s="254" customFormat="1"/>
    <row r="4235" s="254" customFormat="1"/>
    <row r="4236" s="254" customFormat="1"/>
    <row r="4237" s="254" customFormat="1"/>
    <row r="4238" s="254" customFormat="1"/>
    <row r="4239" s="254" customFormat="1"/>
    <row r="4240" s="254" customFormat="1"/>
    <row r="4241" s="254" customFormat="1"/>
    <row r="4242" s="254" customFormat="1"/>
    <row r="4243" s="254" customFormat="1"/>
    <row r="4244" s="254" customFormat="1"/>
    <row r="4245" s="254" customFormat="1"/>
    <row r="4246" s="254" customFormat="1"/>
    <row r="4247" s="254" customFormat="1"/>
    <row r="4248" s="254" customFormat="1"/>
    <row r="4249" s="254" customFormat="1"/>
    <row r="4250" s="254" customFormat="1"/>
    <row r="4251" s="254" customFormat="1"/>
    <row r="4252" s="254" customFormat="1"/>
    <row r="4253" s="254" customFormat="1"/>
    <row r="4254" s="254" customFormat="1"/>
    <row r="4255" s="254" customFormat="1"/>
    <row r="4256" s="254" customFormat="1"/>
    <row r="4257" s="254" customFormat="1"/>
    <row r="4258" s="254" customFormat="1"/>
    <row r="4259" s="254" customFormat="1"/>
    <row r="4260" s="254" customFormat="1"/>
    <row r="4261" s="254" customFormat="1"/>
    <row r="4262" s="254" customFormat="1"/>
    <row r="4263" s="254" customFormat="1"/>
    <row r="4264" s="254" customFormat="1"/>
    <row r="4265" s="254" customFormat="1"/>
    <row r="4266" s="254" customFormat="1"/>
    <row r="4267" s="254" customFormat="1"/>
    <row r="4268" s="254" customFormat="1"/>
    <row r="4269" s="254" customFormat="1"/>
    <row r="4270" s="254" customFormat="1"/>
    <row r="4271" s="254" customFormat="1"/>
    <row r="4272" s="254" customFormat="1"/>
    <row r="4273" s="254" customFormat="1"/>
    <row r="4274" s="254" customFormat="1"/>
    <row r="4275" s="254" customFormat="1"/>
    <row r="4276" s="254" customFormat="1"/>
    <row r="4277" s="254" customFormat="1"/>
    <row r="4278" s="254" customFormat="1"/>
    <row r="4279" s="254" customFormat="1"/>
    <row r="4280" s="254" customFormat="1"/>
    <row r="4281" s="254" customFormat="1"/>
    <row r="4282" s="254" customFormat="1"/>
    <row r="4283" s="254" customFormat="1"/>
    <row r="4284" s="254" customFormat="1"/>
    <row r="4285" s="254" customFormat="1"/>
    <row r="4286" s="254" customFormat="1"/>
    <row r="4287" s="254" customFormat="1"/>
    <row r="4288" s="254" customFormat="1"/>
    <row r="4289" s="254" customFormat="1"/>
    <row r="4290" s="254" customFormat="1"/>
    <row r="4291" s="254" customFormat="1"/>
    <row r="4292" s="254" customFormat="1"/>
    <row r="4293" s="254" customFormat="1"/>
    <row r="4294" s="254" customFormat="1"/>
    <row r="4295" s="254" customFormat="1"/>
    <row r="4296" s="254" customFormat="1"/>
    <row r="4297" s="254" customFormat="1"/>
    <row r="4298" s="254" customFormat="1"/>
    <row r="4299" s="254" customFormat="1"/>
    <row r="4300" s="254" customFormat="1"/>
    <row r="4301" s="254" customFormat="1"/>
    <row r="4302" s="254" customFormat="1"/>
    <row r="4303" s="254" customFormat="1"/>
    <row r="4304" s="254" customFormat="1"/>
    <row r="4305" s="254" customFormat="1"/>
    <row r="4306" s="254" customFormat="1"/>
    <row r="4307" s="254" customFormat="1"/>
    <row r="4308" s="254" customFormat="1"/>
    <row r="4309" s="254" customFormat="1"/>
    <row r="4310" s="254" customFormat="1"/>
    <row r="4311" s="254" customFormat="1"/>
    <row r="4312" s="254" customFormat="1"/>
    <row r="4313" s="254" customFormat="1"/>
    <row r="4314" s="254" customFormat="1"/>
    <row r="4315" s="254" customFormat="1"/>
    <row r="4316" s="254" customFormat="1"/>
    <row r="4317" s="254" customFormat="1"/>
    <row r="4318" s="254" customFormat="1"/>
    <row r="4319" s="254" customFormat="1"/>
    <row r="4320" s="254" customFormat="1"/>
    <row r="4321" s="254" customFormat="1"/>
    <row r="4322" s="254" customFormat="1"/>
    <row r="4323" s="254" customFormat="1"/>
    <row r="4324" s="254" customFormat="1"/>
    <row r="4325" s="254" customFormat="1"/>
    <row r="4326" s="254" customFormat="1"/>
    <row r="4327" s="254" customFormat="1"/>
    <row r="4328" s="254" customFormat="1"/>
    <row r="4329" s="254" customFormat="1"/>
    <row r="4330" s="254" customFormat="1"/>
    <row r="4331" s="254" customFormat="1"/>
    <row r="4332" s="254" customFormat="1"/>
    <row r="4333" s="254" customFormat="1"/>
    <row r="4334" s="254" customFormat="1"/>
    <row r="4335" s="254" customFormat="1"/>
    <row r="4336" s="254" customFormat="1"/>
    <row r="4337" s="254" customFormat="1"/>
    <row r="4338" s="254" customFormat="1"/>
    <row r="4339" s="254" customFormat="1"/>
    <row r="4340" s="254" customFormat="1"/>
    <row r="4341" s="254" customFormat="1"/>
    <row r="4342" s="254" customFormat="1"/>
    <row r="4343" s="254" customFormat="1"/>
    <row r="4344" s="254" customFormat="1"/>
    <row r="4345" s="254" customFormat="1"/>
    <row r="4346" s="254" customFormat="1"/>
    <row r="4347" s="254" customFormat="1"/>
    <row r="4348" s="254" customFormat="1"/>
    <row r="4349" s="254" customFormat="1"/>
    <row r="4350" s="254" customFormat="1"/>
    <row r="4351" s="254" customFormat="1"/>
    <row r="4352" s="254" customFormat="1"/>
    <row r="4353" s="254" customFormat="1"/>
    <row r="4354" s="254" customFormat="1"/>
    <row r="4355" s="254" customFormat="1"/>
    <row r="4356" s="254" customFormat="1"/>
    <row r="4357" s="254" customFormat="1"/>
    <row r="4358" s="254" customFormat="1"/>
    <row r="4359" s="254" customFormat="1"/>
    <row r="4360" s="254" customFormat="1"/>
    <row r="4361" s="254" customFormat="1"/>
    <row r="4362" s="254" customFormat="1"/>
    <row r="4363" s="254" customFormat="1"/>
    <row r="4364" s="254" customFormat="1"/>
    <row r="4365" s="254" customFormat="1"/>
    <row r="4366" s="254" customFormat="1"/>
    <row r="4367" s="254" customFormat="1"/>
    <row r="4368" s="254" customFormat="1"/>
    <row r="4369" s="254" customFormat="1"/>
    <row r="4370" s="254" customFormat="1"/>
    <row r="4371" s="254" customFormat="1"/>
    <row r="4372" s="254" customFormat="1"/>
    <row r="4373" s="254" customFormat="1"/>
    <row r="4374" s="254" customFormat="1"/>
    <row r="4375" s="254" customFormat="1"/>
    <row r="4376" s="254" customFormat="1"/>
    <row r="4377" s="254" customFormat="1"/>
    <row r="4378" s="254" customFormat="1"/>
    <row r="4379" s="254" customFormat="1"/>
    <row r="4380" s="254" customFormat="1"/>
    <row r="4381" s="254" customFormat="1"/>
    <row r="4382" s="254" customFormat="1"/>
    <row r="4383" s="254" customFormat="1"/>
    <row r="4384" s="254" customFormat="1"/>
    <row r="4385" s="254" customFormat="1"/>
    <row r="4386" s="254" customFormat="1"/>
    <row r="4387" s="254" customFormat="1"/>
    <row r="4388" s="254" customFormat="1"/>
    <row r="4389" s="254" customFormat="1"/>
    <row r="4390" s="254" customFormat="1"/>
    <row r="4391" s="254" customFormat="1"/>
    <row r="4392" s="254" customFormat="1"/>
    <row r="4393" s="254" customFormat="1"/>
    <row r="4394" s="254" customFormat="1"/>
    <row r="4395" s="254" customFormat="1"/>
    <row r="4396" s="254" customFormat="1"/>
    <row r="4397" s="254" customFormat="1"/>
    <row r="4398" s="254" customFormat="1"/>
    <row r="4399" s="254" customFormat="1"/>
    <row r="4400" s="254" customFormat="1"/>
    <row r="4401" s="254" customFormat="1"/>
    <row r="4402" s="254" customFormat="1"/>
    <row r="4403" s="254" customFormat="1"/>
    <row r="4404" s="254" customFormat="1"/>
    <row r="4405" s="254" customFormat="1"/>
    <row r="4406" s="254" customFormat="1"/>
    <row r="4407" s="254" customFormat="1"/>
    <row r="4408" s="254" customFormat="1"/>
    <row r="4409" s="254" customFormat="1"/>
    <row r="4410" s="254" customFormat="1"/>
    <row r="4411" s="254" customFormat="1"/>
    <row r="4412" s="254" customFormat="1"/>
    <row r="4413" s="254" customFormat="1"/>
    <row r="4414" s="254" customFormat="1"/>
    <row r="4415" s="254" customFormat="1"/>
    <row r="4416" s="254" customFormat="1"/>
    <row r="4417" s="254" customFormat="1"/>
    <row r="4418" s="254" customFormat="1"/>
    <row r="4419" s="254" customFormat="1"/>
    <row r="4420" s="254" customFormat="1"/>
    <row r="4421" s="254" customFormat="1"/>
    <row r="4422" s="254" customFormat="1"/>
    <row r="4423" s="254" customFormat="1"/>
    <row r="4424" s="254" customFormat="1"/>
    <row r="4425" s="254" customFormat="1"/>
    <row r="4426" s="254" customFormat="1"/>
    <row r="4427" s="254" customFormat="1"/>
    <row r="4428" s="254" customFormat="1"/>
    <row r="4429" s="254" customFormat="1"/>
    <row r="4430" s="254" customFormat="1"/>
    <row r="4431" s="254" customFormat="1"/>
    <row r="4432" s="254" customFormat="1"/>
    <row r="4433" s="254" customFormat="1"/>
    <row r="4434" s="254" customFormat="1"/>
    <row r="4435" s="254" customFormat="1"/>
    <row r="4436" s="254" customFormat="1"/>
    <row r="4437" s="254" customFormat="1"/>
    <row r="4438" s="254" customFormat="1"/>
    <row r="4439" s="254" customFormat="1"/>
    <row r="4440" s="254" customFormat="1"/>
    <row r="4441" s="254" customFormat="1"/>
    <row r="4442" s="254" customFormat="1"/>
    <row r="4443" s="254" customFormat="1"/>
    <row r="4444" s="254" customFormat="1"/>
    <row r="4445" s="254" customFormat="1"/>
    <row r="4446" s="254" customFormat="1"/>
    <row r="4447" s="254" customFormat="1"/>
    <row r="4448" s="254" customFormat="1"/>
    <row r="4449" s="254" customFormat="1"/>
    <row r="4450" s="254" customFormat="1"/>
    <row r="4451" s="254" customFormat="1"/>
    <row r="4452" s="254" customFormat="1"/>
    <row r="4453" s="254" customFormat="1"/>
    <row r="4454" s="254" customFormat="1"/>
    <row r="4455" s="254" customFormat="1"/>
    <row r="4456" s="254" customFormat="1"/>
    <row r="4457" s="254" customFormat="1"/>
    <row r="4458" s="254" customFormat="1"/>
    <row r="4459" s="254" customFormat="1"/>
    <row r="4460" s="254" customFormat="1"/>
    <row r="4461" s="254" customFormat="1"/>
    <row r="4462" s="254" customFormat="1"/>
    <row r="4463" s="254" customFormat="1"/>
    <row r="4464" s="254" customFormat="1"/>
    <row r="4465" s="254" customFormat="1"/>
    <row r="4466" s="254" customFormat="1"/>
    <row r="4467" s="254" customFormat="1"/>
    <row r="4468" s="254" customFormat="1"/>
    <row r="4469" s="254" customFormat="1"/>
    <row r="4470" s="254" customFormat="1"/>
    <row r="4471" s="254" customFormat="1"/>
    <row r="4472" s="254" customFormat="1"/>
    <row r="4473" s="254" customFormat="1"/>
    <row r="4474" s="254" customFormat="1"/>
    <row r="4475" s="254" customFormat="1"/>
    <row r="4476" s="254" customFormat="1"/>
    <row r="4477" s="254" customFormat="1"/>
    <row r="4478" s="254" customFormat="1"/>
    <row r="4479" s="254" customFormat="1"/>
    <row r="4480" s="254" customFormat="1"/>
    <row r="4481" s="254" customFormat="1"/>
    <row r="4482" s="254" customFormat="1"/>
    <row r="4483" s="254" customFormat="1"/>
    <row r="4484" s="254" customFormat="1"/>
    <row r="4485" s="254" customFormat="1"/>
    <row r="4486" s="254" customFormat="1"/>
    <row r="4487" s="254" customFormat="1"/>
    <row r="4488" s="254" customFormat="1"/>
    <row r="4489" s="254" customFormat="1"/>
    <row r="4490" s="254" customFormat="1"/>
    <row r="4491" s="254" customFormat="1"/>
    <row r="4492" s="254" customFormat="1"/>
    <row r="4493" s="254" customFormat="1"/>
    <row r="4494" s="254" customFormat="1"/>
    <row r="4495" s="254" customFormat="1"/>
    <row r="4496" s="254" customFormat="1"/>
    <row r="4497" s="254" customFormat="1"/>
    <row r="4498" s="254" customFormat="1"/>
    <row r="4499" s="254" customFormat="1"/>
    <row r="4500" s="254" customFormat="1"/>
    <row r="4501" s="254" customFormat="1"/>
    <row r="4502" s="254" customFormat="1"/>
    <row r="4503" s="254" customFormat="1"/>
    <row r="4504" s="254" customFormat="1"/>
    <row r="4505" s="254" customFormat="1"/>
    <row r="4506" s="254" customFormat="1"/>
    <row r="4507" s="254" customFormat="1"/>
    <row r="4508" s="254" customFormat="1"/>
    <row r="4509" s="254" customFormat="1"/>
    <row r="4510" s="254" customFormat="1"/>
    <row r="4511" s="254" customFormat="1"/>
    <row r="4512" s="254" customFormat="1"/>
    <row r="4513" s="254" customFormat="1"/>
    <row r="4514" s="254" customFormat="1"/>
    <row r="4515" s="254" customFormat="1"/>
    <row r="4516" s="254" customFormat="1"/>
    <row r="4517" s="254" customFormat="1"/>
    <row r="4518" s="254" customFormat="1"/>
    <row r="4519" s="254" customFormat="1"/>
    <row r="4520" s="254" customFormat="1"/>
    <row r="4521" s="254" customFormat="1"/>
    <row r="4522" s="254" customFormat="1"/>
    <row r="4523" s="254" customFormat="1"/>
    <row r="4524" s="254" customFormat="1"/>
    <row r="4525" s="254" customFormat="1"/>
    <row r="4526" s="254" customFormat="1"/>
    <row r="4527" s="254" customFormat="1"/>
    <row r="4528" s="254" customFormat="1"/>
    <row r="4529" s="254" customFormat="1"/>
    <row r="4530" s="254" customFormat="1"/>
    <row r="4531" s="254" customFormat="1"/>
    <row r="4532" s="254" customFormat="1"/>
    <row r="4533" s="254" customFormat="1"/>
    <row r="4534" s="254" customFormat="1"/>
    <row r="4535" s="254" customFormat="1"/>
    <row r="4536" s="254" customFormat="1"/>
    <row r="4537" s="254" customFormat="1"/>
    <row r="4538" s="254" customFormat="1"/>
    <row r="4539" s="254" customFormat="1"/>
    <row r="4540" s="254" customFormat="1"/>
    <row r="4541" s="254" customFormat="1"/>
    <row r="4542" s="254" customFormat="1"/>
    <row r="4543" s="254" customFormat="1"/>
    <row r="4544" s="254" customFormat="1"/>
    <row r="4545" s="254" customFormat="1"/>
    <row r="4546" s="254" customFormat="1"/>
    <row r="4547" s="254" customFormat="1"/>
    <row r="4548" s="254" customFormat="1"/>
    <row r="4549" s="254" customFormat="1"/>
    <row r="4550" s="254" customFormat="1"/>
    <row r="4551" s="254" customFormat="1"/>
    <row r="4552" s="254" customFormat="1"/>
    <row r="4553" s="254" customFormat="1"/>
    <row r="4554" s="254" customFormat="1"/>
    <row r="4555" s="254" customFormat="1"/>
    <row r="4556" s="254" customFormat="1"/>
    <row r="4557" s="254" customFormat="1"/>
    <row r="4558" s="254" customFormat="1"/>
    <row r="4559" s="254" customFormat="1"/>
    <row r="4560" s="254" customFormat="1"/>
    <row r="4561" s="254" customFormat="1"/>
    <row r="4562" s="254" customFormat="1"/>
    <row r="4563" s="254" customFormat="1"/>
    <row r="4564" s="254" customFormat="1"/>
    <row r="4565" s="254" customFormat="1"/>
    <row r="4566" s="254" customFormat="1"/>
    <row r="4567" s="254" customFormat="1"/>
    <row r="4568" s="254" customFormat="1"/>
    <row r="4569" s="254" customFormat="1"/>
    <row r="4570" s="254" customFormat="1"/>
    <row r="4571" s="254" customFormat="1"/>
    <row r="4572" s="254" customFormat="1"/>
    <row r="4573" s="254" customFormat="1"/>
    <row r="4574" s="254" customFormat="1"/>
    <row r="4575" s="254" customFormat="1"/>
    <row r="4576" s="254" customFormat="1"/>
    <row r="4577" s="254" customFormat="1"/>
    <row r="4578" s="254" customFormat="1"/>
    <row r="4579" s="254" customFormat="1"/>
    <row r="4580" s="254" customFormat="1"/>
    <row r="4581" s="254" customFormat="1"/>
    <row r="4582" s="254" customFormat="1"/>
    <row r="4583" s="254" customFormat="1"/>
    <row r="4584" s="254" customFormat="1"/>
    <row r="4585" s="254" customFormat="1"/>
    <row r="4586" s="254" customFormat="1"/>
    <row r="4587" s="254" customFormat="1"/>
    <row r="4588" s="254" customFormat="1"/>
    <row r="4589" s="254" customFormat="1"/>
    <row r="4590" s="254" customFormat="1"/>
    <row r="4591" s="254" customFormat="1"/>
    <row r="4592" s="254" customFormat="1"/>
    <row r="4593" s="254" customFormat="1"/>
    <row r="4594" s="254" customFormat="1"/>
    <row r="4595" s="254" customFormat="1"/>
    <row r="4596" s="254" customFormat="1"/>
    <row r="4597" s="254" customFormat="1"/>
    <row r="4598" s="254" customFormat="1"/>
    <row r="4599" s="254" customFormat="1"/>
    <row r="4600" s="254" customFormat="1"/>
    <row r="4601" s="254" customFormat="1"/>
    <row r="4602" s="254" customFormat="1"/>
    <row r="4603" s="254" customFormat="1"/>
    <row r="4604" s="254" customFormat="1"/>
    <row r="4605" s="254" customFormat="1"/>
    <row r="4606" s="254" customFormat="1"/>
    <row r="4607" s="254" customFormat="1"/>
    <row r="4608" s="254" customFormat="1"/>
    <row r="4609" s="254" customFormat="1"/>
    <row r="4610" s="254" customFormat="1"/>
    <row r="4611" s="254" customFormat="1"/>
    <row r="4612" s="254" customFormat="1"/>
    <row r="4613" s="254" customFormat="1"/>
    <row r="4614" s="254" customFormat="1"/>
    <row r="4615" s="254" customFormat="1"/>
    <row r="4616" s="254" customFormat="1"/>
    <row r="4617" s="254" customFormat="1"/>
    <row r="4618" s="254" customFormat="1"/>
    <row r="4619" s="254" customFormat="1"/>
    <row r="4620" s="254" customFormat="1"/>
    <row r="4621" s="254" customFormat="1"/>
    <row r="4622" s="254" customFormat="1"/>
    <row r="4623" s="254" customFormat="1"/>
    <row r="4624" s="254" customFormat="1"/>
    <row r="4625" s="254" customFormat="1"/>
    <row r="4626" s="254" customFormat="1"/>
    <row r="4627" s="254" customFormat="1"/>
    <row r="4628" s="254" customFormat="1"/>
    <row r="4629" s="254" customFormat="1"/>
    <row r="4630" s="254" customFormat="1"/>
    <row r="4631" s="254" customFormat="1"/>
    <row r="4632" s="254" customFormat="1"/>
    <row r="4633" s="254" customFormat="1"/>
    <row r="4634" s="254" customFormat="1"/>
    <row r="4635" s="254" customFormat="1"/>
    <row r="4636" s="254" customFormat="1"/>
    <row r="4637" s="254" customFormat="1"/>
    <row r="4638" s="254" customFormat="1"/>
    <row r="4639" s="254" customFormat="1"/>
    <row r="4640" s="254" customFormat="1"/>
    <row r="4641" s="254" customFormat="1"/>
    <row r="4642" s="254" customFormat="1"/>
    <row r="4643" s="254" customFormat="1"/>
    <row r="4644" s="254" customFormat="1"/>
    <row r="4645" s="254" customFormat="1"/>
    <row r="4646" s="254" customFormat="1"/>
    <row r="4647" s="254" customFormat="1"/>
    <row r="4648" s="254" customFormat="1"/>
    <row r="4649" s="254" customFormat="1"/>
    <row r="4650" s="254" customFormat="1"/>
    <row r="4651" s="254" customFormat="1"/>
    <row r="4652" s="254" customFormat="1"/>
    <row r="4653" s="254" customFormat="1"/>
    <row r="4654" s="254" customFormat="1"/>
    <row r="4655" s="254" customFormat="1"/>
    <row r="4656" s="254" customFormat="1"/>
    <row r="4657" s="254" customFormat="1"/>
    <row r="4658" s="254" customFormat="1"/>
    <row r="4659" s="254" customFormat="1"/>
    <row r="4660" s="254" customFormat="1"/>
    <row r="4661" s="254" customFormat="1"/>
    <row r="4662" s="254" customFormat="1"/>
    <row r="4663" s="254" customFormat="1"/>
    <row r="4664" s="254" customFormat="1"/>
    <row r="4665" s="254" customFormat="1"/>
    <row r="4666" s="254" customFormat="1"/>
    <row r="4667" s="254" customFormat="1"/>
    <row r="4668" s="254" customFormat="1"/>
    <row r="4669" s="254" customFormat="1"/>
    <row r="4670" s="254" customFormat="1"/>
    <row r="4671" s="254" customFormat="1"/>
    <row r="4672" s="254" customFormat="1"/>
    <row r="4673" s="254" customFormat="1"/>
    <row r="4674" s="254" customFormat="1"/>
    <row r="4675" s="254" customFormat="1"/>
    <row r="4676" s="254" customFormat="1"/>
    <row r="4677" s="254" customFormat="1"/>
    <row r="4678" s="254" customFormat="1"/>
    <row r="4679" s="254" customFormat="1"/>
    <row r="4680" s="254" customFormat="1"/>
    <row r="4681" s="254" customFormat="1"/>
    <row r="4682" s="254" customFormat="1"/>
    <row r="4683" s="254" customFormat="1"/>
    <row r="4684" s="254" customFormat="1"/>
    <row r="4685" s="254" customFormat="1"/>
    <row r="4686" s="254" customFormat="1"/>
    <row r="4687" s="254" customFormat="1"/>
    <row r="4688" s="254" customFormat="1"/>
    <row r="4689" s="254" customFormat="1"/>
    <row r="4690" s="254" customFormat="1"/>
    <row r="4691" s="254" customFormat="1"/>
    <row r="4692" s="254" customFormat="1"/>
    <row r="4693" s="254" customFormat="1"/>
    <row r="4694" s="254" customFormat="1"/>
    <row r="4695" s="254" customFormat="1"/>
    <row r="4696" s="254" customFormat="1"/>
    <row r="4697" s="254" customFormat="1"/>
    <row r="4698" s="254" customFormat="1"/>
    <row r="4699" s="254" customFormat="1"/>
    <row r="4700" s="254" customFormat="1"/>
    <row r="4701" s="254" customFormat="1"/>
    <row r="4702" s="254" customFormat="1"/>
    <row r="4703" s="254" customFormat="1"/>
    <row r="4704" s="254" customFormat="1"/>
    <row r="4705" s="254" customFormat="1"/>
    <row r="4706" s="254" customFormat="1"/>
    <row r="4707" s="254" customFormat="1"/>
    <row r="4708" s="254" customFormat="1"/>
    <row r="4709" s="254" customFormat="1"/>
    <row r="4710" s="254" customFormat="1"/>
    <row r="4711" s="254" customFormat="1"/>
    <row r="4712" s="254" customFormat="1"/>
    <row r="4713" s="254" customFormat="1"/>
    <row r="4714" s="254" customFormat="1"/>
    <row r="4715" s="254" customFormat="1"/>
    <row r="4716" s="254" customFormat="1"/>
    <row r="4717" s="254" customFormat="1"/>
    <row r="4718" s="254" customFormat="1"/>
    <row r="4719" s="254" customFormat="1"/>
    <row r="4720" s="254" customFormat="1"/>
    <row r="4721" s="254" customFormat="1"/>
    <row r="4722" s="254" customFormat="1"/>
    <row r="4723" s="254" customFormat="1"/>
    <row r="4724" s="254" customFormat="1"/>
    <row r="4725" s="254" customFormat="1"/>
    <row r="4726" s="254" customFormat="1"/>
    <row r="4727" s="254" customFormat="1"/>
    <row r="4728" s="254" customFormat="1"/>
    <row r="4729" s="254" customFormat="1"/>
    <row r="4730" s="254" customFormat="1"/>
    <row r="4731" s="254" customFormat="1"/>
    <row r="4732" s="254" customFormat="1"/>
    <row r="4733" s="254" customFormat="1"/>
    <row r="4734" s="254" customFormat="1"/>
    <row r="4735" s="254" customFormat="1"/>
    <row r="4736" s="254" customFormat="1"/>
    <row r="4737" s="254" customFormat="1"/>
    <row r="4738" s="254" customFormat="1"/>
    <row r="4739" s="254" customFormat="1"/>
    <row r="4740" s="254" customFormat="1"/>
    <row r="4741" s="254" customFormat="1"/>
    <row r="4742" s="254" customFormat="1"/>
    <row r="4743" s="254" customFormat="1"/>
    <row r="4744" s="254" customFormat="1"/>
    <row r="4745" s="254" customFormat="1"/>
    <row r="4746" s="254" customFormat="1"/>
    <row r="4747" s="254" customFormat="1"/>
    <row r="4748" s="254" customFormat="1"/>
    <row r="4749" s="254" customFormat="1"/>
    <row r="4750" s="254" customFormat="1"/>
    <row r="4751" s="254" customFormat="1"/>
    <row r="4752" s="254" customFormat="1"/>
    <row r="4753" s="254" customFormat="1"/>
    <row r="4754" s="254" customFormat="1"/>
    <row r="4755" s="254" customFormat="1"/>
    <row r="4756" s="254" customFormat="1"/>
    <row r="4757" s="254" customFormat="1"/>
    <row r="4758" s="254" customFormat="1"/>
    <row r="4759" s="254" customFormat="1"/>
    <row r="4760" s="254" customFormat="1"/>
    <row r="4761" s="254" customFormat="1"/>
    <row r="4762" s="254" customFormat="1"/>
    <row r="4763" s="254" customFormat="1"/>
    <row r="4764" s="254" customFormat="1"/>
    <row r="4765" s="254" customFormat="1"/>
    <row r="4766" s="254" customFormat="1"/>
    <row r="4767" s="254" customFormat="1"/>
    <row r="4768" s="254" customFormat="1"/>
    <row r="4769" s="254" customFormat="1"/>
    <row r="4770" s="254" customFormat="1"/>
    <row r="4771" s="254" customFormat="1"/>
    <row r="4772" s="254" customFormat="1"/>
    <row r="4773" s="254" customFormat="1"/>
    <row r="4774" s="254" customFormat="1"/>
    <row r="4775" s="254" customFormat="1"/>
    <row r="4776" s="254" customFormat="1"/>
    <row r="4777" s="254" customFormat="1"/>
    <row r="4778" s="254" customFormat="1"/>
    <row r="4779" s="254" customFormat="1"/>
    <row r="4780" s="254" customFormat="1"/>
    <row r="4781" s="254" customFormat="1"/>
    <row r="4782" s="254" customFormat="1"/>
    <row r="4783" s="254" customFormat="1"/>
    <row r="4784" s="254" customFormat="1"/>
    <row r="4785" s="254" customFormat="1"/>
    <row r="4786" s="254" customFormat="1"/>
    <row r="4787" s="254" customFormat="1"/>
    <row r="4788" s="254" customFormat="1"/>
    <row r="4789" s="254" customFormat="1"/>
    <row r="4790" s="254" customFormat="1"/>
    <row r="4791" s="254" customFormat="1"/>
    <row r="4792" s="254" customFormat="1"/>
    <row r="4793" s="254" customFormat="1"/>
    <row r="4794" s="254" customFormat="1"/>
    <row r="4795" s="254" customFormat="1"/>
    <row r="4796" s="254" customFormat="1"/>
    <row r="4797" s="254" customFormat="1"/>
    <row r="4798" s="254" customFormat="1"/>
    <row r="4799" s="254" customFormat="1"/>
    <row r="4800" s="254" customFormat="1"/>
    <row r="4801" s="254" customFormat="1"/>
    <row r="4802" s="254" customFormat="1"/>
    <row r="4803" s="254" customFormat="1"/>
    <row r="4804" s="254" customFormat="1"/>
    <row r="4805" s="254" customFormat="1"/>
    <row r="4806" s="254" customFormat="1"/>
    <row r="4807" s="254" customFormat="1"/>
    <row r="4808" s="254" customFormat="1"/>
    <row r="4809" s="254" customFormat="1"/>
    <row r="4810" s="254" customFormat="1"/>
    <row r="4811" s="254" customFormat="1"/>
    <row r="4812" s="254" customFormat="1"/>
    <row r="4813" s="254" customFormat="1"/>
    <row r="4814" s="254" customFormat="1"/>
    <row r="4815" s="254" customFormat="1"/>
    <row r="4816" s="254" customFormat="1"/>
    <row r="4817" s="254" customFormat="1"/>
    <row r="4818" s="254" customFormat="1"/>
    <row r="4819" s="254" customFormat="1"/>
    <row r="4820" s="254" customFormat="1"/>
    <row r="4821" s="254" customFormat="1"/>
    <row r="4822" s="254" customFormat="1"/>
    <row r="4823" s="254" customFormat="1"/>
    <row r="4824" s="254" customFormat="1"/>
    <row r="4825" s="254" customFormat="1"/>
    <row r="4826" s="254" customFormat="1"/>
    <row r="4827" s="254" customFormat="1"/>
    <row r="4828" s="254" customFormat="1"/>
    <row r="4829" s="254" customFormat="1"/>
    <row r="4830" s="254" customFormat="1"/>
    <row r="4831" s="254" customFormat="1"/>
    <row r="4832" s="254" customFormat="1"/>
    <row r="4833" s="254" customFormat="1"/>
    <row r="4834" s="254" customFormat="1"/>
    <row r="4835" s="254" customFormat="1"/>
    <row r="4836" s="254" customFormat="1"/>
    <row r="4837" s="254" customFormat="1"/>
    <row r="4838" s="254" customFormat="1"/>
    <row r="4839" s="254" customFormat="1"/>
    <row r="4840" s="254" customFormat="1"/>
    <row r="4841" s="254" customFormat="1"/>
    <row r="4842" s="254" customFormat="1"/>
    <row r="4843" s="254" customFormat="1"/>
    <row r="4844" s="254" customFormat="1"/>
    <row r="4845" s="254" customFormat="1"/>
    <row r="4846" s="254" customFormat="1"/>
    <row r="4847" s="254" customFormat="1"/>
    <row r="4848" s="254" customFormat="1"/>
    <row r="4849" s="254" customFormat="1"/>
    <row r="4850" s="254" customFormat="1"/>
    <row r="4851" s="254" customFormat="1"/>
    <row r="4852" s="254" customFormat="1"/>
    <row r="4853" s="254" customFormat="1"/>
    <row r="4854" s="254" customFormat="1"/>
    <row r="4855" s="254" customFormat="1"/>
    <row r="4856" s="254" customFormat="1"/>
    <row r="4857" s="254" customFormat="1"/>
    <row r="4858" s="254" customFormat="1"/>
    <row r="4859" s="254" customFormat="1"/>
    <row r="4860" s="254" customFormat="1"/>
    <row r="4861" s="254" customFormat="1"/>
    <row r="4862" s="254" customFormat="1"/>
    <row r="4863" s="254" customFormat="1"/>
    <row r="4864" s="254" customFormat="1"/>
    <row r="4865" s="254" customFormat="1"/>
    <row r="4866" s="254" customFormat="1"/>
    <row r="4867" s="254" customFormat="1"/>
    <row r="4868" s="254" customFormat="1"/>
    <row r="4869" s="254" customFormat="1"/>
    <row r="4870" s="254" customFormat="1"/>
    <row r="4871" s="254" customFormat="1"/>
    <row r="4872" s="254" customFormat="1"/>
    <row r="4873" s="254" customFormat="1"/>
    <row r="4874" s="254" customFormat="1"/>
    <row r="4875" s="254" customFormat="1"/>
    <row r="4876" s="254" customFormat="1"/>
    <row r="4877" s="254" customFormat="1"/>
    <row r="4878" s="254" customFormat="1"/>
    <row r="4879" s="254" customFormat="1"/>
    <row r="4880" s="254" customFormat="1"/>
    <row r="4881" s="254" customFormat="1"/>
    <row r="4882" s="254" customFormat="1"/>
    <row r="4883" s="254" customFormat="1"/>
    <row r="4884" s="254" customFormat="1"/>
    <row r="4885" s="254" customFormat="1"/>
    <row r="4886" s="254" customFormat="1"/>
    <row r="4887" s="254" customFormat="1"/>
    <row r="4888" s="254" customFormat="1"/>
    <row r="4889" s="254" customFormat="1"/>
    <row r="4890" s="254" customFormat="1"/>
    <row r="4891" s="254" customFormat="1"/>
    <row r="4892" s="254" customFormat="1"/>
    <row r="4893" s="254" customFormat="1"/>
    <row r="4894" s="254" customFormat="1"/>
    <row r="4895" s="254" customFormat="1"/>
    <row r="4896" s="254" customFormat="1"/>
    <row r="4897" s="254" customFormat="1"/>
    <row r="4898" s="254" customFormat="1"/>
    <row r="4899" s="254" customFormat="1"/>
    <row r="4900" s="254" customFormat="1"/>
    <row r="4901" s="254" customFormat="1"/>
    <row r="4902" s="254" customFormat="1"/>
    <row r="4903" s="254" customFormat="1"/>
    <row r="4904" s="254" customFormat="1"/>
    <row r="4905" s="254" customFormat="1"/>
    <row r="4906" s="254" customFormat="1"/>
    <row r="4907" s="254" customFormat="1"/>
    <row r="4908" s="254" customFormat="1"/>
    <row r="4909" s="254" customFormat="1"/>
    <row r="4910" s="254" customFormat="1"/>
    <row r="4911" s="254" customFormat="1"/>
    <row r="4912" s="254" customFormat="1"/>
    <row r="4913" s="254" customFormat="1"/>
    <row r="4914" s="254" customFormat="1"/>
    <row r="4915" s="254" customFormat="1"/>
    <row r="4916" s="254" customFormat="1"/>
    <row r="4917" s="254" customFormat="1"/>
    <row r="4918" s="254" customFormat="1"/>
    <row r="4919" s="254" customFormat="1"/>
    <row r="4920" s="254" customFormat="1"/>
    <row r="4921" s="254" customFormat="1"/>
    <row r="4922" s="254" customFormat="1"/>
    <row r="4923" s="254" customFormat="1"/>
    <row r="4924" s="254" customFormat="1"/>
    <row r="4925" s="254" customFormat="1"/>
    <row r="4926" s="254" customFormat="1"/>
    <row r="4927" s="254" customFormat="1"/>
    <row r="4928" s="254" customFormat="1"/>
    <row r="4929" s="254" customFormat="1"/>
    <row r="4930" s="254" customFormat="1"/>
    <row r="4931" s="254" customFormat="1"/>
    <row r="4932" s="254" customFormat="1"/>
    <row r="4933" s="254" customFormat="1"/>
    <row r="4934" s="254" customFormat="1"/>
    <row r="4935" s="254" customFormat="1"/>
    <row r="4936" s="254" customFormat="1"/>
    <row r="4937" s="254" customFormat="1"/>
    <row r="4938" s="254" customFormat="1"/>
    <row r="4939" s="254" customFormat="1"/>
    <row r="4940" s="254" customFormat="1"/>
    <row r="4941" s="254" customFormat="1"/>
    <row r="4942" s="254" customFormat="1"/>
    <row r="4943" s="254" customFormat="1"/>
    <row r="4944" s="254" customFormat="1"/>
    <row r="4945" s="254" customFormat="1"/>
    <row r="4946" s="254" customFormat="1"/>
    <row r="4947" s="254" customFormat="1"/>
    <row r="4948" s="254" customFormat="1"/>
    <row r="4949" s="254" customFormat="1"/>
    <row r="4950" s="254" customFormat="1"/>
    <row r="4951" s="254" customFormat="1"/>
    <row r="4952" s="254" customFormat="1"/>
    <row r="4953" s="254" customFormat="1"/>
    <row r="4954" s="254" customFormat="1"/>
    <row r="4955" s="254" customFormat="1"/>
    <row r="4956" s="254" customFormat="1"/>
    <row r="4957" s="254" customFormat="1"/>
    <row r="4958" s="254" customFormat="1"/>
    <row r="4959" s="254" customFormat="1"/>
    <row r="4960" s="254" customFormat="1"/>
    <row r="4961" s="254" customFormat="1"/>
    <row r="4962" s="254" customFormat="1"/>
    <row r="4963" s="254" customFormat="1"/>
    <row r="4964" s="254" customFormat="1"/>
    <row r="4965" s="254" customFormat="1"/>
    <row r="4966" s="254" customFormat="1"/>
    <row r="4967" s="254" customFormat="1"/>
    <row r="4968" s="254" customFormat="1"/>
    <row r="4969" s="254" customFormat="1"/>
    <row r="4970" s="254" customFormat="1"/>
    <row r="4971" s="254" customFormat="1"/>
    <row r="4972" s="254" customFormat="1"/>
    <row r="4973" s="254" customFormat="1"/>
    <row r="4974" s="254" customFormat="1"/>
    <row r="4975" s="254" customFormat="1"/>
    <row r="4976" s="254" customFormat="1"/>
    <row r="4977" s="254" customFormat="1"/>
    <row r="4978" s="254" customFormat="1"/>
    <row r="4979" s="254" customFormat="1"/>
    <row r="4980" s="254" customFormat="1"/>
    <row r="4981" s="254" customFormat="1"/>
    <row r="4982" s="254" customFormat="1"/>
    <row r="4983" s="254" customFormat="1"/>
    <row r="4984" s="254" customFormat="1"/>
    <row r="4985" s="254" customFormat="1"/>
    <row r="4986" s="254" customFormat="1"/>
    <row r="4987" s="254" customFormat="1"/>
    <row r="4988" s="254" customFormat="1"/>
    <row r="4989" s="254" customFormat="1"/>
    <row r="4990" s="254" customFormat="1"/>
    <row r="4991" s="254" customFormat="1"/>
    <row r="4992" s="254" customFormat="1"/>
    <row r="4993" s="254" customFormat="1"/>
    <row r="4994" s="254" customFormat="1"/>
    <row r="4995" s="254" customFormat="1"/>
    <row r="4996" s="254" customFormat="1"/>
    <row r="4997" s="254" customFormat="1"/>
    <row r="4998" s="254" customFormat="1"/>
    <row r="4999" s="254" customFormat="1"/>
    <row r="5000" s="254" customFormat="1"/>
    <row r="5001" s="254" customFormat="1"/>
    <row r="5002" s="254" customFormat="1"/>
    <row r="5003" s="254" customFormat="1"/>
    <row r="5004" s="254" customFormat="1"/>
    <row r="5005" s="254" customFormat="1"/>
    <row r="5006" s="254" customFormat="1"/>
    <row r="5007" s="254" customFormat="1"/>
    <row r="5008" s="254" customFormat="1"/>
    <row r="5009" s="254" customFormat="1"/>
    <row r="5010" s="254" customFormat="1"/>
    <row r="5011" s="254" customFormat="1"/>
    <row r="5012" s="254" customFormat="1"/>
    <row r="5013" s="254" customFormat="1"/>
    <row r="5014" s="254" customFormat="1"/>
    <row r="5015" s="254" customFormat="1"/>
    <row r="5016" s="254" customFormat="1"/>
    <row r="5017" s="254" customFormat="1"/>
    <row r="5018" s="254" customFormat="1"/>
    <row r="5019" s="254" customFormat="1"/>
    <row r="5020" s="254" customFormat="1"/>
    <row r="5021" s="254" customFormat="1"/>
    <row r="5022" s="254" customFormat="1"/>
    <row r="5023" s="254" customFormat="1"/>
    <row r="5024" s="254" customFormat="1"/>
    <row r="5025" s="254" customFormat="1"/>
    <row r="5026" s="254" customFormat="1"/>
    <row r="5027" s="254" customFormat="1"/>
    <row r="5028" s="254" customFormat="1"/>
    <row r="5029" s="254" customFormat="1"/>
    <row r="5030" s="254" customFormat="1"/>
    <row r="5031" s="254" customFormat="1"/>
    <row r="5032" s="254" customFormat="1"/>
    <row r="5033" s="254" customFormat="1"/>
    <row r="5034" s="254" customFormat="1"/>
    <row r="5035" s="254" customFormat="1"/>
    <row r="5036" s="254" customFormat="1"/>
    <row r="5037" s="254" customFormat="1"/>
    <row r="5038" s="254" customFormat="1"/>
    <row r="5039" s="254" customFormat="1"/>
    <row r="5040" s="254" customFormat="1"/>
    <row r="5041" s="254" customFormat="1"/>
    <row r="5042" s="254" customFormat="1"/>
    <row r="5043" s="254" customFormat="1"/>
    <row r="5044" s="254" customFormat="1"/>
    <row r="5045" s="254" customFormat="1"/>
    <row r="5046" s="254" customFormat="1"/>
    <row r="5047" s="254" customFormat="1"/>
    <row r="5048" s="254" customFormat="1"/>
    <row r="5049" s="254" customFormat="1"/>
    <row r="5050" s="254" customFormat="1"/>
    <row r="5051" s="254" customFormat="1"/>
    <row r="5052" s="254" customFormat="1"/>
    <row r="5053" s="254" customFormat="1"/>
    <row r="5054" s="254" customFormat="1"/>
    <row r="5055" s="254" customFormat="1"/>
    <row r="5056" s="254" customFormat="1"/>
    <row r="5057" s="254" customFormat="1"/>
    <row r="5058" s="254" customFormat="1"/>
    <row r="5059" s="254" customFormat="1"/>
    <row r="5060" s="254" customFormat="1"/>
    <row r="5061" s="254" customFormat="1"/>
    <row r="5062" s="254" customFormat="1"/>
    <row r="5063" s="254" customFormat="1"/>
    <row r="5064" s="254" customFormat="1"/>
    <row r="5065" s="254" customFormat="1"/>
    <row r="5066" s="254" customFormat="1"/>
    <row r="5067" s="254" customFormat="1"/>
    <row r="5068" s="254" customFormat="1"/>
    <row r="5069" s="254" customFormat="1"/>
    <row r="5070" s="254" customFormat="1"/>
    <row r="5071" s="254" customFormat="1"/>
    <row r="5072" s="254" customFormat="1"/>
    <row r="5073" s="254" customFormat="1"/>
    <row r="5074" s="254" customFormat="1"/>
    <row r="5075" s="254" customFormat="1"/>
    <row r="5076" s="254" customFormat="1"/>
    <row r="5077" s="254" customFormat="1"/>
    <row r="5078" s="254" customFormat="1"/>
    <row r="5079" s="254" customFormat="1"/>
    <row r="5080" s="254" customFormat="1"/>
    <row r="5081" s="254" customFormat="1"/>
    <row r="5082" s="254" customFormat="1"/>
    <row r="5083" s="254" customFormat="1"/>
    <row r="5084" s="254" customFormat="1"/>
    <row r="5085" s="254" customFormat="1"/>
    <row r="5086" s="254" customFormat="1"/>
    <row r="5087" s="254" customFormat="1"/>
    <row r="5088" s="254" customFormat="1"/>
    <row r="5089" s="254" customFormat="1"/>
    <row r="5090" s="254" customFormat="1"/>
    <row r="5091" s="254" customFormat="1"/>
    <row r="5092" s="254" customFormat="1"/>
    <row r="5093" s="254" customFormat="1"/>
    <row r="5094" s="254" customFormat="1"/>
    <row r="5095" s="254" customFormat="1"/>
    <row r="5096" s="254" customFormat="1"/>
    <row r="5097" s="254" customFormat="1"/>
    <row r="5098" s="254" customFormat="1"/>
    <row r="5099" s="254" customFormat="1"/>
    <row r="5100" s="254" customFormat="1"/>
    <row r="5101" s="254" customFormat="1"/>
    <row r="5102" s="254" customFormat="1"/>
    <row r="5103" s="254" customFormat="1"/>
    <row r="5104" s="254" customFormat="1"/>
    <row r="5105" s="254" customFormat="1"/>
    <row r="5106" s="254" customFormat="1"/>
    <row r="5107" s="254" customFormat="1"/>
    <row r="5108" s="254" customFormat="1"/>
    <row r="5109" s="254" customFormat="1"/>
    <row r="5110" s="254" customFormat="1"/>
    <row r="5111" s="254" customFormat="1"/>
    <row r="5112" s="254" customFormat="1"/>
    <row r="5113" s="254" customFormat="1"/>
    <row r="5114" s="254" customFormat="1"/>
    <row r="5115" s="254" customFormat="1"/>
    <row r="5116" s="254" customFormat="1"/>
    <row r="5117" s="254" customFormat="1"/>
    <row r="5118" s="254" customFormat="1"/>
    <row r="5119" s="254" customFormat="1"/>
    <row r="5120" s="254" customFormat="1"/>
    <row r="5121" s="254" customFormat="1"/>
    <row r="5122" s="254" customFormat="1"/>
    <row r="5123" s="254" customFormat="1"/>
    <row r="5124" s="254" customFormat="1"/>
    <row r="5125" s="254" customFormat="1"/>
    <row r="5126" s="254" customFormat="1"/>
    <row r="5127" s="254" customFormat="1"/>
    <row r="5128" s="254" customFormat="1"/>
    <row r="5129" s="254" customFormat="1"/>
    <row r="5130" s="254" customFormat="1"/>
    <row r="5131" s="254" customFormat="1"/>
    <row r="5132" s="254" customFormat="1"/>
    <row r="5133" s="254" customFormat="1"/>
    <row r="5134" s="254" customFormat="1"/>
    <row r="5135" s="254" customFormat="1"/>
    <row r="5136" s="254" customFormat="1"/>
    <row r="5137" s="254" customFormat="1"/>
    <row r="5138" s="254" customFormat="1"/>
    <row r="5139" s="254" customFormat="1"/>
    <row r="5140" s="254" customFormat="1"/>
    <row r="5141" s="254" customFormat="1"/>
    <row r="5142" s="254" customFormat="1"/>
    <row r="5143" s="254" customFormat="1"/>
    <row r="5144" s="254" customFormat="1"/>
    <row r="5145" s="254" customFormat="1"/>
    <row r="5146" s="254" customFormat="1"/>
    <row r="5147" s="254" customFormat="1"/>
    <row r="5148" s="254" customFormat="1"/>
    <row r="5149" s="254" customFormat="1"/>
    <row r="5150" s="254" customFormat="1"/>
    <row r="5151" s="254" customFormat="1"/>
    <row r="5152" s="254" customFormat="1"/>
    <row r="5153" s="254" customFormat="1"/>
    <row r="5154" s="254" customFormat="1"/>
    <row r="5155" s="254" customFormat="1"/>
    <row r="5156" s="254" customFormat="1"/>
    <row r="5157" s="254" customFormat="1"/>
    <row r="5158" s="254" customFormat="1"/>
    <row r="5159" s="254" customFormat="1"/>
    <row r="5160" s="254" customFormat="1"/>
    <row r="5161" s="254" customFormat="1"/>
    <row r="5162" s="254" customFormat="1"/>
    <row r="5163" s="254" customFormat="1"/>
    <row r="5164" s="254" customFormat="1"/>
    <row r="5165" s="254" customFormat="1"/>
    <row r="5166" s="254" customFormat="1"/>
    <row r="5167" s="254" customFormat="1"/>
    <row r="5168" s="254" customFormat="1"/>
    <row r="5169" s="254" customFormat="1"/>
    <row r="5170" s="254" customFormat="1"/>
    <row r="5171" s="254" customFormat="1"/>
    <row r="5172" s="254" customFormat="1"/>
    <row r="5173" s="254" customFormat="1"/>
    <row r="5174" s="254" customFormat="1"/>
    <row r="5175" s="254" customFormat="1"/>
    <row r="5176" s="254" customFormat="1"/>
    <row r="5177" s="254" customFormat="1"/>
    <row r="5178" s="254" customFormat="1"/>
    <row r="5179" s="254" customFormat="1"/>
    <row r="5180" s="254" customFormat="1"/>
    <row r="5181" s="254" customFormat="1"/>
    <row r="5182" s="254" customFormat="1"/>
    <row r="5183" s="254" customFormat="1"/>
    <row r="5184" s="254" customFormat="1"/>
    <row r="5185" s="254" customFormat="1"/>
    <row r="5186" s="254" customFormat="1"/>
    <row r="5187" s="254" customFormat="1"/>
    <row r="5188" s="254" customFormat="1"/>
    <row r="5189" s="254" customFormat="1"/>
    <row r="5190" s="254" customFormat="1"/>
    <row r="5191" s="254" customFormat="1"/>
    <row r="5192" s="254" customFormat="1"/>
    <row r="5193" s="254" customFormat="1"/>
    <row r="5194" s="254" customFormat="1"/>
    <row r="5195" s="254" customFormat="1"/>
    <row r="5196" s="254" customFormat="1"/>
    <row r="5197" s="254" customFormat="1"/>
    <row r="5198" s="254" customFormat="1"/>
    <row r="5199" s="254" customFormat="1"/>
    <row r="5200" s="254" customFormat="1"/>
    <row r="5201" s="254" customFormat="1"/>
    <row r="5202" s="254" customFormat="1"/>
    <row r="5203" s="254" customFormat="1"/>
    <row r="5204" s="254" customFormat="1"/>
    <row r="5205" s="254" customFormat="1"/>
    <row r="5206" s="254" customFormat="1"/>
    <row r="5207" s="254" customFormat="1"/>
    <row r="5208" s="254" customFormat="1"/>
    <row r="5209" s="254" customFormat="1"/>
    <row r="5210" s="254" customFormat="1"/>
    <row r="5211" s="254" customFormat="1"/>
    <row r="5212" s="254" customFormat="1"/>
    <row r="5213" s="254" customFormat="1"/>
    <row r="5214" s="254" customFormat="1"/>
    <row r="5215" s="254" customFormat="1"/>
    <row r="5216" s="254" customFormat="1"/>
    <row r="5217" s="254" customFormat="1"/>
    <row r="5218" s="254" customFormat="1"/>
    <row r="5219" s="254" customFormat="1"/>
    <row r="5220" s="254" customFormat="1"/>
    <row r="5221" s="254" customFormat="1"/>
    <row r="5222" s="254" customFormat="1"/>
    <row r="5223" s="254" customFormat="1"/>
    <row r="5224" s="254" customFormat="1"/>
    <row r="5225" s="254" customFormat="1"/>
    <row r="5226" s="254" customFormat="1"/>
    <row r="5227" s="254" customFormat="1"/>
    <row r="5228" s="254" customFormat="1"/>
    <row r="5229" s="254" customFormat="1"/>
    <row r="5230" s="254" customFormat="1"/>
    <row r="5231" s="254" customFormat="1"/>
    <row r="5232" s="254" customFormat="1"/>
    <row r="5233" s="254" customFormat="1"/>
    <row r="5234" s="254" customFormat="1"/>
    <row r="5235" s="254" customFormat="1"/>
    <row r="5236" s="254" customFormat="1"/>
    <row r="5237" s="254" customFormat="1"/>
    <row r="5238" s="254" customFormat="1"/>
    <row r="5239" s="254" customFormat="1"/>
    <row r="5240" s="254" customFormat="1"/>
    <row r="5241" s="254" customFormat="1"/>
    <row r="5242" s="254" customFormat="1"/>
    <row r="5243" s="254" customFormat="1"/>
    <row r="5244" s="254" customFormat="1"/>
    <row r="5245" s="254" customFormat="1"/>
    <row r="5246" s="254" customFormat="1"/>
    <row r="5247" s="254" customFormat="1"/>
    <row r="5248" s="254" customFormat="1"/>
    <row r="5249" s="254" customFormat="1"/>
    <row r="5250" s="254" customFormat="1"/>
    <row r="5251" s="254" customFormat="1"/>
    <row r="5252" s="254" customFormat="1"/>
    <row r="5253" s="254" customFormat="1"/>
    <row r="5254" s="254" customFormat="1"/>
    <row r="5255" s="254" customFormat="1"/>
    <row r="5256" s="254" customFormat="1"/>
    <row r="5257" s="254" customFormat="1"/>
    <row r="5258" s="254" customFormat="1"/>
    <row r="5259" s="254" customFormat="1"/>
    <row r="5260" s="254" customFormat="1"/>
    <row r="5261" s="254" customFormat="1"/>
    <row r="5262" s="254" customFormat="1"/>
    <row r="5263" s="254" customFormat="1"/>
    <row r="5264" s="254" customFormat="1"/>
    <row r="5265" s="254" customFormat="1"/>
    <row r="5266" s="254" customFormat="1"/>
    <row r="5267" s="254" customFormat="1"/>
    <row r="5268" s="254" customFormat="1"/>
    <row r="5269" s="254" customFormat="1"/>
    <row r="5270" s="254" customFormat="1"/>
    <row r="5271" s="254" customFormat="1"/>
    <row r="5272" s="254" customFormat="1"/>
    <row r="5273" s="254" customFormat="1"/>
    <row r="5274" s="254" customFormat="1"/>
    <row r="5275" s="254" customFormat="1"/>
    <row r="5276" s="254" customFormat="1"/>
    <row r="5277" s="254" customFormat="1"/>
    <row r="5278" s="254" customFormat="1"/>
    <row r="5279" s="254" customFormat="1"/>
    <row r="5280" s="254" customFormat="1"/>
    <row r="5281" s="254" customFormat="1"/>
    <row r="5282" s="254" customFormat="1"/>
    <row r="5283" s="254" customFormat="1"/>
    <row r="5284" s="254" customFormat="1"/>
    <row r="5285" s="254" customFormat="1"/>
    <row r="5286" s="254" customFormat="1"/>
    <row r="5287" s="254" customFormat="1"/>
    <row r="5288" s="254" customFormat="1"/>
    <row r="5289" s="254" customFormat="1"/>
    <row r="5290" s="254" customFormat="1"/>
    <row r="5291" s="254" customFormat="1"/>
    <row r="5292" s="254" customFormat="1"/>
    <row r="5293" s="254" customFormat="1"/>
    <row r="5294" s="254" customFormat="1"/>
    <row r="5295" s="254" customFormat="1"/>
    <row r="5296" s="254" customFormat="1"/>
    <row r="5297" s="254" customFormat="1"/>
    <row r="5298" s="254" customFormat="1"/>
    <row r="5299" s="254" customFormat="1"/>
    <row r="5300" s="254" customFormat="1"/>
    <row r="5301" s="254" customFormat="1"/>
    <row r="5302" s="254" customFormat="1"/>
    <row r="5303" s="254" customFormat="1"/>
    <row r="5304" s="254" customFormat="1"/>
    <row r="5305" s="254" customFormat="1"/>
    <row r="5306" s="254" customFormat="1"/>
    <row r="5307" s="254" customFormat="1"/>
    <row r="5308" s="254" customFormat="1"/>
    <row r="5309" s="254" customFormat="1"/>
    <row r="5310" s="254" customFormat="1"/>
    <row r="5311" s="254" customFormat="1"/>
    <row r="5312" s="254" customFormat="1"/>
    <row r="5313" s="254" customFormat="1"/>
    <row r="5314" s="254" customFormat="1"/>
    <row r="5315" s="254" customFormat="1"/>
    <row r="5316" s="254" customFormat="1"/>
    <row r="5317" s="254" customFormat="1"/>
    <row r="5318" s="254" customFormat="1"/>
    <row r="5319" s="254" customFormat="1"/>
    <row r="5320" s="254" customFormat="1"/>
    <row r="5321" s="254" customFormat="1"/>
    <row r="5322" s="254" customFormat="1"/>
    <row r="5323" s="254" customFormat="1"/>
    <row r="5324" s="254" customFormat="1"/>
    <row r="5325" s="254" customFormat="1"/>
    <row r="5326" s="254" customFormat="1"/>
    <row r="5327" s="254" customFormat="1"/>
    <row r="5328" s="254" customFormat="1"/>
    <row r="5329" s="254" customFormat="1"/>
    <row r="5330" s="254" customFormat="1"/>
    <row r="5331" s="254" customFormat="1"/>
    <row r="5332" s="254" customFormat="1"/>
    <row r="5333" s="254" customFormat="1"/>
    <row r="5334" s="254" customFormat="1"/>
    <row r="5335" s="254" customFormat="1"/>
    <row r="5336" s="254" customFormat="1"/>
    <row r="5337" s="254" customFormat="1"/>
    <row r="5338" s="254" customFormat="1"/>
    <row r="5339" s="254" customFormat="1"/>
    <row r="5340" s="254" customFormat="1"/>
    <row r="5341" s="254" customFormat="1"/>
    <row r="5342" s="254" customFormat="1"/>
    <row r="5343" s="254" customFormat="1"/>
    <row r="5344" s="254" customFormat="1"/>
    <row r="5345" s="254" customFormat="1"/>
    <row r="5346" s="254" customFormat="1"/>
    <row r="5347" s="254" customFormat="1"/>
    <row r="5348" s="254" customFormat="1"/>
    <row r="5349" s="254" customFormat="1"/>
    <row r="5350" s="254" customFormat="1"/>
    <row r="5351" s="254" customFormat="1"/>
    <row r="5352" s="254" customFormat="1"/>
    <row r="5353" s="254" customFormat="1"/>
    <row r="5354" s="254" customFormat="1"/>
    <row r="5355" s="254" customFormat="1"/>
    <row r="5356" s="254" customFormat="1"/>
    <row r="5357" s="254" customFormat="1"/>
    <row r="5358" s="254" customFormat="1"/>
    <row r="5359" s="254" customFormat="1"/>
    <row r="5360" s="254" customFormat="1"/>
    <row r="5361" s="254" customFormat="1"/>
    <row r="5362" s="254" customFormat="1"/>
    <row r="5363" s="254" customFormat="1"/>
    <row r="5364" s="254" customFormat="1"/>
    <row r="5365" s="254" customFormat="1"/>
    <row r="5366" s="254" customFormat="1"/>
    <row r="5367" s="254" customFormat="1"/>
    <row r="5368" s="254" customFormat="1"/>
    <row r="5369" s="254" customFormat="1"/>
    <row r="5370" s="254" customFormat="1"/>
    <row r="5371" s="254" customFormat="1"/>
    <row r="5372" s="254" customFormat="1"/>
    <row r="5373" s="254" customFormat="1"/>
    <row r="5374" s="254" customFormat="1"/>
    <row r="5375" s="254" customFormat="1"/>
    <row r="5376" s="254" customFormat="1"/>
    <row r="5377" s="254" customFormat="1"/>
    <row r="5378" s="254" customFormat="1"/>
    <row r="5379" s="254" customFormat="1"/>
    <row r="5380" s="254" customFormat="1"/>
    <row r="5381" s="254" customFormat="1"/>
    <row r="5382" s="254" customFormat="1"/>
    <row r="5383" s="254" customFormat="1"/>
    <row r="5384" s="254" customFormat="1"/>
    <row r="5385" s="254" customFormat="1"/>
    <row r="5386" s="254" customFormat="1"/>
    <row r="5387" s="254" customFormat="1"/>
    <row r="5388" s="254" customFormat="1"/>
    <row r="5389" s="254" customFormat="1"/>
    <row r="5390" s="254" customFormat="1"/>
    <row r="5391" s="254" customFormat="1"/>
    <row r="5392" s="254" customFormat="1"/>
    <row r="5393" s="254" customFormat="1"/>
    <row r="5394" s="254" customFormat="1"/>
    <row r="5395" s="254" customFormat="1"/>
    <row r="5396" s="254" customFormat="1"/>
    <row r="5397" s="254" customFormat="1"/>
    <row r="5398" s="254" customFormat="1"/>
    <row r="5399" s="254" customFormat="1"/>
    <row r="5400" s="254" customFormat="1"/>
    <row r="5401" s="254" customFormat="1"/>
    <row r="5402" s="254" customFormat="1"/>
    <row r="5403" s="254" customFormat="1"/>
    <row r="5404" s="254" customFormat="1"/>
    <row r="5405" s="254" customFormat="1"/>
    <row r="5406" s="254" customFormat="1"/>
    <row r="5407" s="254" customFormat="1"/>
    <row r="5408" s="254" customFormat="1"/>
    <row r="5409" s="254" customFormat="1"/>
    <row r="5410" s="254" customFormat="1"/>
    <row r="5411" s="254" customFormat="1"/>
    <row r="5412" s="254" customFormat="1"/>
    <row r="5413" s="254" customFormat="1"/>
    <row r="5414" s="254" customFormat="1"/>
    <row r="5415" s="254" customFormat="1"/>
    <row r="5416" s="254" customFormat="1"/>
    <row r="5417" s="254" customFormat="1"/>
    <row r="5418" s="254" customFormat="1"/>
    <row r="5419" s="254" customFormat="1"/>
    <row r="5420" s="254" customFormat="1"/>
    <row r="5421" s="254" customFormat="1"/>
    <row r="5422" s="254" customFormat="1"/>
    <row r="5423" s="254" customFormat="1"/>
    <row r="5424" s="254" customFormat="1"/>
    <row r="5425" s="254" customFormat="1"/>
    <row r="5426" s="254" customFormat="1"/>
    <row r="5427" s="254" customFormat="1"/>
    <row r="5428" s="254" customFormat="1"/>
    <row r="5429" s="254" customFormat="1"/>
    <row r="5430" s="254" customFormat="1"/>
    <row r="5431" s="254" customFormat="1"/>
    <row r="5432" s="254" customFormat="1"/>
    <row r="5433" s="254" customFormat="1"/>
    <row r="5434" s="254" customFormat="1"/>
    <row r="5435" s="254" customFormat="1"/>
    <row r="5436" s="254" customFormat="1"/>
    <row r="5437" s="254" customFormat="1"/>
    <row r="5438" s="254" customFormat="1"/>
    <row r="5439" s="254" customFormat="1"/>
    <row r="5440" s="254" customFormat="1"/>
    <row r="5441" s="254" customFormat="1"/>
    <row r="5442" s="254" customFormat="1"/>
    <row r="5443" s="254" customFormat="1"/>
    <row r="5444" s="254" customFormat="1"/>
    <row r="5445" s="254" customFormat="1"/>
    <row r="5446" s="254" customFormat="1"/>
    <row r="5447" s="254" customFormat="1"/>
    <row r="5448" s="254" customFormat="1"/>
    <row r="5449" s="254" customFormat="1"/>
    <row r="5450" s="254" customFormat="1"/>
    <row r="5451" s="254" customFormat="1"/>
    <row r="5452" s="254" customFormat="1"/>
    <row r="5453" s="254" customFormat="1"/>
    <row r="5454" s="254" customFormat="1"/>
    <row r="5455" s="254" customFormat="1"/>
    <row r="5456" s="254" customFormat="1"/>
    <row r="5457" s="254" customFormat="1"/>
    <row r="5458" s="254" customFormat="1"/>
    <row r="5459" s="254" customFormat="1"/>
    <row r="5460" s="254" customFormat="1"/>
    <row r="5461" s="254" customFormat="1"/>
    <row r="5462" s="254" customFormat="1"/>
    <row r="5463" s="254" customFormat="1"/>
    <row r="5464" s="254" customFormat="1"/>
    <row r="5465" s="254" customFormat="1"/>
    <row r="5466" s="254" customFormat="1"/>
    <row r="5467" s="254" customFormat="1"/>
    <row r="5468" s="254" customFormat="1"/>
    <row r="5469" s="254" customFormat="1"/>
    <row r="5470" s="254" customFormat="1"/>
    <row r="5471" s="254" customFormat="1"/>
    <row r="5472" s="254" customFormat="1"/>
    <row r="5473" s="254" customFormat="1"/>
    <row r="5474" s="254" customFormat="1"/>
    <row r="5475" s="254" customFormat="1"/>
    <row r="5476" s="254" customFormat="1"/>
    <row r="5477" s="254" customFormat="1"/>
    <row r="5478" s="254" customFormat="1"/>
    <row r="5479" s="254" customFormat="1"/>
    <row r="5480" s="254" customFormat="1"/>
    <row r="5481" s="254" customFormat="1"/>
    <row r="5482" s="254" customFormat="1"/>
    <row r="5483" s="254" customFormat="1"/>
    <row r="5484" s="254" customFormat="1"/>
    <row r="5485" s="254" customFormat="1"/>
    <row r="5486" s="254" customFormat="1"/>
    <row r="5487" s="254" customFormat="1"/>
    <row r="5488" s="254" customFormat="1"/>
    <row r="5489" s="254" customFormat="1"/>
    <row r="5490" s="254" customFormat="1"/>
    <row r="5491" s="254" customFormat="1"/>
    <row r="5492" s="254" customFormat="1"/>
    <row r="5493" s="254" customFormat="1"/>
    <row r="5494" s="254" customFormat="1"/>
    <row r="5495" s="254" customFormat="1"/>
    <row r="5496" s="254" customFormat="1"/>
    <row r="5497" s="254" customFormat="1"/>
    <row r="5498" s="254" customFormat="1"/>
    <row r="5499" s="254" customFormat="1"/>
    <row r="5500" s="254" customFormat="1"/>
    <row r="5501" s="254" customFormat="1"/>
    <row r="5502" s="254" customFormat="1"/>
    <row r="5503" s="254" customFormat="1"/>
    <row r="5504" s="254" customFormat="1"/>
    <row r="5505" s="254" customFormat="1"/>
    <row r="5506" s="254" customFormat="1"/>
    <row r="5507" s="254" customFormat="1"/>
    <row r="5508" s="254" customFormat="1"/>
    <row r="5509" s="254" customFormat="1"/>
    <row r="5510" s="254" customFormat="1"/>
    <row r="5511" s="254" customFormat="1"/>
    <row r="5512" s="254" customFormat="1"/>
    <row r="5513" s="254" customFormat="1"/>
    <row r="5514" s="254" customFormat="1"/>
    <row r="5515" s="254" customFormat="1"/>
    <row r="5516" s="254" customFormat="1"/>
    <row r="5517" s="254" customFormat="1"/>
    <row r="5518" s="254" customFormat="1"/>
    <row r="5519" s="254" customFormat="1"/>
    <row r="5520" s="254" customFormat="1"/>
    <row r="5521" s="254" customFormat="1"/>
    <row r="5522" s="254" customFormat="1"/>
    <row r="5523" s="254" customFormat="1"/>
    <row r="5524" s="254" customFormat="1"/>
    <row r="5525" s="254" customFormat="1"/>
    <row r="5526" s="254" customFormat="1"/>
    <row r="5527" s="254" customFormat="1"/>
    <row r="5528" s="254" customFormat="1"/>
    <row r="5529" s="254" customFormat="1"/>
    <row r="5530" s="254" customFormat="1"/>
    <row r="5531" s="254" customFormat="1"/>
    <row r="5532" s="254" customFormat="1"/>
    <row r="5533" s="254" customFormat="1"/>
    <row r="5534" s="254" customFormat="1"/>
    <row r="5535" s="254" customFormat="1"/>
    <row r="5536" s="254" customFormat="1"/>
    <row r="5537" s="254" customFormat="1"/>
    <row r="5538" s="254" customFormat="1"/>
    <row r="5539" s="254" customFormat="1"/>
    <row r="5540" s="254" customFormat="1"/>
    <row r="5541" s="254" customFormat="1"/>
    <row r="5542" s="254" customFormat="1"/>
    <row r="5543" s="254" customFormat="1"/>
    <row r="5544" s="254" customFormat="1"/>
    <row r="5545" s="254" customFormat="1"/>
    <row r="5546" s="254" customFormat="1"/>
    <row r="5547" s="254" customFormat="1"/>
    <row r="5548" s="254" customFormat="1"/>
    <row r="5549" s="254" customFormat="1"/>
    <row r="5550" s="254" customFormat="1"/>
    <row r="5551" s="254" customFormat="1"/>
    <row r="5552" s="254" customFormat="1"/>
    <row r="5553" s="254" customFormat="1"/>
    <row r="5554" s="254" customFormat="1"/>
    <row r="5555" s="254" customFormat="1"/>
    <row r="5556" s="254" customFormat="1"/>
    <row r="5557" s="254" customFormat="1"/>
    <row r="5558" s="254" customFormat="1"/>
    <row r="5559" s="254" customFormat="1"/>
    <row r="5560" s="254" customFormat="1"/>
    <row r="5561" s="254" customFormat="1"/>
    <row r="5562" s="254" customFormat="1"/>
    <row r="5563" s="254" customFormat="1"/>
    <row r="5564" s="254" customFormat="1"/>
    <row r="5565" s="254" customFormat="1"/>
    <row r="5566" s="254" customFormat="1"/>
    <row r="5567" s="254" customFormat="1"/>
    <row r="5568" s="254" customFormat="1"/>
    <row r="5569" s="254" customFormat="1"/>
    <row r="5570" s="254" customFormat="1"/>
    <row r="5571" s="254" customFormat="1"/>
    <row r="5572" s="254" customFormat="1"/>
    <row r="5573" s="254" customFormat="1"/>
    <row r="5574" s="254" customFormat="1"/>
    <row r="5575" s="254" customFormat="1"/>
    <row r="5576" s="254" customFormat="1"/>
    <row r="5577" s="254" customFormat="1"/>
    <row r="5578" s="254" customFormat="1"/>
    <row r="5579" s="254" customFormat="1"/>
    <row r="5580" s="254" customFormat="1"/>
    <row r="5581" s="254" customFormat="1"/>
    <row r="5582" s="254" customFormat="1"/>
    <row r="5583" s="254" customFormat="1"/>
    <row r="5584" s="254" customFormat="1"/>
    <row r="5585" s="254" customFormat="1"/>
    <row r="5586" s="254" customFormat="1"/>
    <row r="5587" s="254" customFormat="1"/>
    <row r="5588" s="254" customFormat="1"/>
    <row r="5589" s="254" customFormat="1"/>
    <row r="5590" s="254" customFormat="1"/>
    <row r="5591" s="254" customFormat="1"/>
    <row r="5592" s="254" customFormat="1"/>
    <row r="5593" s="254" customFormat="1"/>
    <row r="5594" s="254" customFormat="1"/>
    <row r="5595" s="254" customFormat="1"/>
    <row r="5596" s="254" customFormat="1"/>
    <row r="5597" s="254" customFormat="1"/>
    <row r="5598" s="254" customFormat="1"/>
    <row r="5599" s="254" customFormat="1"/>
    <row r="5600" s="254" customFormat="1"/>
    <row r="5601" s="254" customFormat="1"/>
    <row r="5602" s="254" customFormat="1"/>
    <row r="5603" s="254" customFormat="1"/>
    <row r="5604" s="254" customFormat="1"/>
    <row r="5605" s="254" customFormat="1"/>
    <row r="5606" s="254" customFormat="1"/>
    <row r="5607" s="254" customFormat="1"/>
    <row r="5608" s="254" customFormat="1"/>
    <row r="5609" s="254" customFormat="1"/>
    <row r="5610" s="254" customFormat="1"/>
    <row r="5611" s="254" customFormat="1"/>
    <row r="5612" s="254" customFormat="1"/>
    <row r="5613" s="254" customFormat="1"/>
    <row r="5614" s="254" customFormat="1"/>
    <row r="5615" s="254" customFormat="1"/>
    <row r="5616" s="254" customFormat="1"/>
    <row r="5617" s="254" customFormat="1"/>
    <row r="5618" s="254" customFormat="1"/>
    <row r="5619" s="254" customFormat="1"/>
    <row r="5620" s="254" customFormat="1"/>
    <row r="5621" s="254" customFormat="1"/>
    <row r="5622" s="254" customFormat="1"/>
    <row r="5623" s="254" customFormat="1"/>
    <row r="5624" s="254" customFormat="1"/>
    <row r="5625" s="254" customFormat="1"/>
    <row r="5626" s="254" customFormat="1"/>
    <row r="5627" s="254" customFormat="1"/>
    <row r="5628" s="254" customFormat="1"/>
    <row r="5629" s="254" customFormat="1"/>
    <row r="5630" s="254" customFormat="1"/>
    <row r="5631" s="254" customFormat="1"/>
    <row r="5632" s="254" customFormat="1"/>
    <row r="5633" s="254" customFormat="1"/>
    <row r="5634" s="254" customFormat="1"/>
    <row r="5635" s="254" customFormat="1"/>
    <row r="5636" s="254" customFormat="1"/>
    <row r="5637" s="254" customFormat="1"/>
    <row r="5638" s="254" customFormat="1"/>
    <row r="5639" s="254" customFormat="1"/>
    <row r="5640" s="254" customFormat="1"/>
    <row r="5641" s="254" customFormat="1"/>
    <row r="5642" s="254" customFormat="1"/>
    <row r="5643" s="254" customFormat="1"/>
    <row r="5644" s="254" customFormat="1"/>
    <row r="5645" s="254" customFormat="1"/>
    <row r="5646" s="254" customFormat="1"/>
    <row r="5647" s="254" customFormat="1"/>
    <row r="5648" s="254" customFormat="1"/>
    <row r="5649" s="254" customFormat="1"/>
    <row r="5650" s="254" customFormat="1"/>
    <row r="5651" s="254" customFormat="1"/>
    <row r="5652" s="254" customFormat="1"/>
    <row r="5653" s="254" customFormat="1"/>
    <row r="5654" s="254" customFormat="1"/>
    <row r="5655" s="254" customFormat="1"/>
    <row r="5656" s="254" customFormat="1"/>
    <row r="5657" s="254" customFormat="1"/>
    <row r="5658" s="254" customFormat="1"/>
    <row r="5659" s="254" customFormat="1"/>
    <row r="5660" s="254" customFormat="1"/>
    <row r="5661" s="254" customFormat="1"/>
    <row r="5662" s="254" customFormat="1"/>
    <row r="5663" s="254" customFormat="1"/>
    <row r="5664" s="254" customFormat="1"/>
    <row r="5665" s="254" customFormat="1"/>
    <row r="5666" s="254" customFormat="1"/>
    <row r="5667" s="254" customFormat="1"/>
    <row r="5668" s="254" customFormat="1"/>
    <row r="5669" s="254" customFormat="1"/>
    <row r="5670" s="254" customFormat="1"/>
    <row r="5671" s="254" customFormat="1"/>
    <row r="5672" s="254" customFormat="1"/>
    <row r="5673" s="254" customFormat="1"/>
    <row r="5674" s="254" customFormat="1"/>
    <row r="5675" s="254" customFormat="1"/>
    <row r="5676" s="254" customFormat="1"/>
    <row r="5677" s="254" customFormat="1"/>
    <row r="5678" s="254" customFormat="1"/>
    <row r="5679" s="254" customFormat="1"/>
    <row r="5680" s="254" customFormat="1"/>
    <row r="5681" s="254" customFormat="1"/>
    <row r="5682" s="254" customFormat="1"/>
    <row r="5683" s="254" customFormat="1"/>
    <row r="5684" s="254" customFormat="1"/>
    <row r="5685" s="254" customFormat="1"/>
    <row r="5686" s="254" customFormat="1"/>
    <row r="5687" s="254" customFormat="1"/>
    <row r="5688" s="254" customFormat="1"/>
    <row r="5689" s="254" customFormat="1"/>
    <row r="5690" s="254" customFormat="1"/>
    <row r="5691" s="254" customFormat="1"/>
    <row r="5692" s="254" customFormat="1"/>
    <row r="5693" s="254" customFormat="1"/>
    <row r="5694" s="254" customFormat="1"/>
    <row r="5695" s="254" customFormat="1"/>
    <row r="5696" s="254" customFormat="1"/>
    <row r="5697" s="254" customFormat="1"/>
    <row r="5698" s="254" customFormat="1"/>
    <row r="5699" s="254" customFormat="1"/>
    <row r="5700" s="254" customFormat="1"/>
    <row r="5701" s="254" customFormat="1"/>
    <row r="5702" s="254" customFormat="1"/>
    <row r="5703" s="254" customFormat="1"/>
    <row r="5704" s="254" customFormat="1"/>
    <row r="5705" s="254" customFormat="1"/>
    <row r="5706" s="254" customFormat="1"/>
    <row r="5707" s="254" customFormat="1"/>
    <row r="5708" s="254" customFormat="1"/>
    <row r="5709" s="254" customFormat="1"/>
    <row r="5710" s="254" customFormat="1"/>
    <row r="5711" s="254" customFormat="1"/>
    <row r="5712" s="254" customFormat="1"/>
    <row r="5713" s="254" customFormat="1"/>
    <row r="5714" s="254" customFormat="1"/>
    <row r="5715" s="254" customFormat="1"/>
    <row r="5716" s="254" customFormat="1"/>
    <row r="5717" s="254" customFormat="1"/>
    <row r="5718" s="254" customFormat="1"/>
    <row r="5719" s="254" customFormat="1"/>
    <row r="5720" s="254" customFormat="1"/>
    <row r="5721" s="254" customFormat="1"/>
    <row r="5722" s="254" customFormat="1"/>
    <row r="5723" s="254" customFormat="1"/>
    <row r="5724" s="254" customFormat="1"/>
    <row r="5725" s="254" customFormat="1"/>
    <row r="5726" s="254" customFormat="1"/>
    <row r="5727" s="254" customFormat="1"/>
    <row r="5728" s="254" customFormat="1"/>
    <row r="5729" s="254" customFormat="1"/>
    <row r="5730" s="254" customFormat="1"/>
    <row r="5731" s="254" customFormat="1"/>
    <row r="5732" s="254" customFormat="1"/>
    <row r="5733" s="254" customFormat="1"/>
    <row r="5734" s="254" customFormat="1"/>
    <row r="5735" s="254" customFormat="1"/>
    <row r="5736" s="254" customFormat="1"/>
    <row r="5737" s="254" customFormat="1"/>
    <row r="5738" s="254" customFormat="1"/>
    <row r="5739" s="254" customFormat="1"/>
    <row r="5740" s="254" customFormat="1"/>
    <row r="5741" s="254" customFormat="1"/>
    <row r="5742" s="254" customFormat="1"/>
    <row r="5743" s="254" customFormat="1"/>
    <row r="5744" s="254" customFormat="1"/>
    <row r="5745" s="254" customFormat="1"/>
    <row r="5746" s="254" customFormat="1"/>
    <row r="5747" s="254" customFormat="1"/>
    <row r="5748" s="254" customFormat="1"/>
    <row r="5749" s="254" customFormat="1"/>
    <row r="5750" s="254" customFormat="1"/>
    <row r="5751" s="254" customFormat="1"/>
    <row r="5752" s="254" customFormat="1"/>
    <row r="5753" s="254" customFormat="1"/>
    <row r="5754" s="254" customFormat="1"/>
    <row r="5755" s="254" customFormat="1"/>
    <row r="5756" s="254" customFormat="1"/>
    <row r="5757" s="254" customFormat="1"/>
    <row r="5758" s="254" customFormat="1"/>
    <row r="5759" s="254" customFormat="1"/>
    <row r="5760" s="254" customFormat="1"/>
    <row r="5761" s="254" customFormat="1"/>
    <row r="5762" s="254" customFormat="1"/>
    <row r="5763" s="254" customFormat="1"/>
    <row r="5764" s="254" customFormat="1"/>
    <row r="5765" s="254" customFormat="1"/>
    <row r="5766" s="254" customFormat="1"/>
    <row r="5767" s="254" customFormat="1"/>
    <row r="5768" s="254" customFormat="1"/>
    <row r="5769" s="254" customFormat="1"/>
    <row r="5770" s="254" customFormat="1"/>
    <row r="5771" s="254" customFormat="1"/>
    <row r="5772" s="254" customFormat="1"/>
    <row r="5773" s="254" customFormat="1"/>
    <row r="5774" s="254" customFormat="1"/>
    <row r="5775" s="254" customFormat="1"/>
    <row r="5776" s="254" customFormat="1"/>
    <row r="5777" s="254" customFormat="1"/>
    <row r="5778" s="254" customFormat="1"/>
    <row r="5779" s="254" customFormat="1"/>
    <row r="5780" s="254" customFormat="1"/>
    <row r="5781" s="254" customFormat="1"/>
    <row r="5782" s="254" customFormat="1"/>
    <row r="5783" s="254" customFormat="1"/>
    <row r="5784" s="254" customFormat="1"/>
    <row r="5785" s="254" customFormat="1"/>
    <row r="5786" s="254" customFormat="1"/>
    <row r="5787" s="254" customFormat="1"/>
    <row r="5788" s="254" customFormat="1"/>
    <row r="5789" s="254" customFormat="1"/>
    <row r="5790" s="254" customFormat="1"/>
    <row r="5791" s="254" customFormat="1"/>
    <row r="5792" s="254" customFormat="1"/>
    <row r="5793" s="254" customFormat="1"/>
    <row r="5794" s="254" customFormat="1"/>
    <row r="5795" s="254" customFormat="1"/>
    <row r="5796" s="254" customFormat="1"/>
    <row r="5797" s="254" customFormat="1"/>
    <row r="5798" s="254" customFormat="1"/>
    <row r="5799" s="254" customFormat="1"/>
    <row r="5800" s="254" customFormat="1"/>
    <row r="5801" s="254" customFormat="1"/>
    <row r="5802" s="254" customFormat="1"/>
    <row r="5803" s="254" customFormat="1"/>
    <row r="5804" s="254" customFormat="1"/>
    <row r="5805" s="254" customFormat="1"/>
    <row r="5806" s="254" customFormat="1"/>
    <row r="5807" s="254" customFormat="1"/>
    <row r="5808" s="254" customFormat="1"/>
    <row r="5809" s="254" customFormat="1"/>
    <row r="5810" s="254" customFormat="1"/>
    <row r="5811" s="254" customFormat="1"/>
    <row r="5812" s="254" customFormat="1"/>
    <row r="5813" s="254" customFormat="1"/>
    <row r="5814" s="254" customFormat="1"/>
    <row r="5815" s="254" customFormat="1"/>
    <row r="5816" s="254" customFormat="1"/>
    <row r="5817" s="254" customFormat="1"/>
    <row r="5818" s="254" customFormat="1"/>
    <row r="5819" s="254" customFormat="1"/>
    <row r="5820" s="254" customFormat="1"/>
    <row r="5821" s="254" customFormat="1"/>
    <row r="5822" s="254" customFormat="1"/>
    <row r="5823" s="254" customFormat="1"/>
    <row r="5824" s="254" customFormat="1"/>
    <row r="5825" s="254" customFormat="1"/>
    <row r="5826" s="254" customFormat="1"/>
    <row r="5827" s="254" customFormat="1"/>
    <row r="5828" s="254" customFormat="1"/>
    <row r="5829" s="254" customFormat="1"/>
    <row r="5830" s="254" customFormat="1"/>
    <row r="5831" s="254" customFormat="1"/>
    <row r="5832" s="254" customFormat="1"/>
    <row r="5833" s="254" customFormat="1"/>
    <row r="5834" s="254" customFormat="1"/>
    <row r="5835" s="254" customFormat="1"/>
    <row r="5836" s="254" customFormat="1"/>
    <row r="5837" s="254" customFormat="1"/>
    <row r="5838" s="254" customFormat="1"/>
    <row r="5839" s="254" customFormat="1"/>
    <row r="5840" s="254" customFormat="1"/>
    <row r="5841" s="254" customFormat="1"/>
    <row r="5842" s="254" customFormat="1"/>
    <row r="5843" s="254" customFormat="1"/>
    <row r="5844" s="254" customFormat="1"/>
    <row r="5845" s="254" customFormat="1"/>
    <row r="5846" s="254" customFormat="1"/>
    <row r="5847" s="254" customFormat="1"/>
    <row r="5848" s="254" customFormat="1"/>
    <row r="5849" s="254" customFormat="1"/>
    <row r="5850" s="254" customFormat="1"/>
    <row r="5851" s="254" customFormat="1"/>
    <row r="5852" s="254" customFormat="1"/>
    <row r="5853" s="254" customFormat="1"/>
    <row r="5854" s="254" customFormat="1"/>
    <row r="5855" s="254" customFormat="1"/>
    <row r="5856" s="254" customFormat="1"/>
    <row r="5857" s="254" customFormat="1"/>
    <row r="5858" s="254" customFormat="1"/>
    <row r="5859" s="254" customFormat="1"/>
    <row r="5860" s="254" customFormat="1"/>
    <row r="5861" s="254" customFormat="1"/>
    <row r="5862" s="254" customFormat="1"/>
    <row r="5863" s="254" customFormat="1"/>
    <row r="5864" s="254" customFormat="1"/>
    <row r="5865" s="254" customFormat="1"/>
    <row r="5866" s="254" customFormat="1"/>
    <row r="5867" s="254" customFormat="1"/>
    <row r="5868" s="254" customFormat="1"/>
    <row r="5869" s="254" customFormat="1"/>
    <row r="5870" s="254" customFormat="1"/>
    <row r="5871" s="254" customFormat="1"/>
    <row r="5872" s="254" customFormat="1"/>
    <row r="5873" s="254" customFormat="1"/>
    <row r="5874" s="254" customFormat="1"/>
    <row r="5875" s="254" customFormat="1"/>
    <row r="5876" s="254" customFormat="1"/>
    <row r="5877" s="254" customFormat="1"/>
    <row r="5878" s="254" customFormat="1"/>
    <row r="5879" s="254" customFormat="1"/>
    <row r="5880" s="254" customFormat="1"/>
    <row r="5881" s="254" customFormat="1"/>
    <row r="5882" s="254" customFormat="1"/>
    <row r="5883" s="254" customFormat="1"/>
    <row r="5884" s="254" customFormat="1"/>
    <row r="5885" s="254" customFormat="1"/>
    <row r="5886" s="254" customFormat="1"/>
    <row r="5887" s="254" customFormat="1"/>
    <row r="5888" s="254" customFormat="1"/>
    <row r="5889" s="254" customFormat="1"/>
    <row r="5890" s="254" customFormat="1"/>
    <row r="5891" s="254" customFormat="1"/>
    <row r="5892" s="254" customFormat="1"/>
    <row r="5893" s="254" customFormat="1"/>
    <row r="5894" s="254" customFormat="1"/>
    <row r="5895" s="254" customFormat="1"/>
    <row r="5896" s="254" customFormat="1"/>
    <row r="5897" s="254" customFormat="1"/>
    <row r="5898" s="254" customFormat="1"/>
    <row r="5899" s="254" customFormat="1"/>
    <row r="5900" s="254" customFormat="1"/>
    <row r="5901" s="254" customFormat="1"/>
    <row r="5902" s="254" customFormat="1"/>
    <row r="5903" s="254" customFormat="1"/>
    <row r="5904" s="254" customFormat="1"/>
    <row r="5905" s="254" customFormat="1"/>
    <row r="5906" s="254" customFormat="1"/>
    <row r="5907" s="254" customFormat="1"/>
    <row r="5908" s="254" customFormat="1"/>
    <row r="5909" s="254" customFormat="1"/>
    <row r="5910" s="254" customFormat="1"/>
    <row r="5911" s="254" customFormat="1"/>
    <row r="5912" s="254" customFormat="1"/>
    <row r="5913" s="254" customFormat="1"/>
    <row r="5914" s="254" customFormat="1"/>
    <row r="5915" s="254" customFormat="1"/>
    <row r="5916" s="254" customFormat="1"/>
    <row r="5917" s="254" customFormat="1"/>
    <row r="5918" s="254" customFormat="1"/>
    <row r="5919" s="254" customFormat="1"/>
    <row r="5920" s="254" customFormat="1"/>
    <row r="5921" s="254" customFormat="1"/>
    <row r="5922" s="254" customFormat="1"/>
    <row r="5923" s="254" customFormat="1"/>
    <row r="5924" s="254" customFormat="1"/>
    <row r="5925" s="254" customFormat="1"/>
    <row r="5926" s="254" customFormat="1"/>
    <row r="5927" s="254" customFormat="1"/>
    <row r="5928" s="254" customFormat="1"/>
    <row r="5929" s="254" customFormat="1"/>
    <row r="5930" s="254" customFormat="1"/>
    <row r="5931" s="254" customFormat="1"/>
    <row r="5932" s="254" customFormat="1"/>
    <row r="5933" s="254" customFormat="1"/>
    <row r="5934" s="254" customFormat="1"/>
    <row r="5935" s="254" customFormat="1"/>
    <row r="5936" s="254" customFormat="1"/>
    <row r="5937" s="254" customFormat="1"/>
    <row r="5938" s="254" customFormat="1"/>
    <row r="5939" s="254" customFormat="1"/>
    <row r="5940" s="254" customFormat="1"/>
    <row r="5941" s="254" customFormat="1"/>
    <row r="5942" s="254" customFormat="1"/>
    <row r="5943" s="254" customFormat="1"/>
    <row r="5944" s="254" customFormat="1"/>
    <row r="5945" s="254" customFormat="1"/>
    <row r="5946" s="254" customFormat="1"/>
    <row r="5947" s="254" customFormat="1"/>
    <row r="5948" s="254" customFormat="1"/>
    <row r="5949" s="254" customFormat="1"/>
    <row r="5950" s="254" customFormat="1"/>
    <row r="5951" s="254" customFormat="1"/>
    <row r="5952" s="254" customFormat="1"/>
    <row r="5953" s="254" customFormat="1"/>
    <row r="5954" s="254" customFormat="1"/>
    <row r="5955" s="254" customFormat="1"/>
    <row r="5956" s="254" customFormat="1"/>
    <row r="5957" s="254" customFormat="1"/>
    <row r="5958" s="254" customFormat="1"/>
    <row r="5959" s="254" customFormat="1"/>
    <row r="5960" s="254" customFormat="1"/>
    <row r="5961" s="254" customFormat="1"/>
    <row r="5962" s="254" customFormat="1"/>
    <row r="5963" s="254" customFormat="1"/>
    <row r="5964" s="254" customFormat="1"/>
    <row r="5965" s="254" customFormat="1"/>
    <row r="5966" s="254" customFormat="1"/>
    <row r="5967" s="254" customFormat="1"/>
    <row r="5968" s="254" customFormat="1"/>
    <row r="5969" s="254" customFormat="1"/>
    <row r="5970" s="254" customFormat="1"/>
    <row r="5971" s="254" customFormat="1"/>
    <row r="5972" s="254" customFormat="1"/>
    <row r="5973" s="254" customFormat="1"/>
    <row r="5974" s="254" customFormat="1"/>
    <row r="5975" s="254" customFormat="1"/>
    <row r="5976" s="254" customFormat="1"/>
    <row r="5977" s="254" customFormat="1"/>
    <row r="5978" s="254" customFormat="1"/>
    <row r="5979" s="254" customFormat="1"/>
    <row r="5980" s="254" customFormat="1"/>
    <row r="5981" s="254" customFormat="1"/>
    <row r="5982" s="254" customFormat="1"/>
    <row r="5983" s="254" customFormat="1"/>
    <row r="5984" s="254" customFormat="1"/>
    <row r="5985" s="254" customFormat="1"/>
    <row r="5986" s="254" customFormat="1"/>
    <row r="5987" s="254" customFormat="1"/>
    <row r="5988" s="254" customFormat="1"/>
    <row r="5989" s="254" customFormat="1"/>
    <row r="5990" s="254" customFormat="1"/>
    <row r="5991" s="254" customFormat="1"/>
    <row r="5992" s="254" customFormat="1"/>
    <row r="5993" s="254" customFormat="1"/>
    <row r="5994" s="254" customFormat="1"/>
    <row r="5995" s="254" customFormat="1"/>
    <row r="5996" s="254" customFormat="1"/>
    <row r="5997" s="254" customFormat="1"/>
    <row r="5998" s="254" customFormat="1"/>
    <row r="5999" s="254" customFormat="1"/>
    <row r="6000" s="254" customFormat="1"/>
    <row r="6001" s="254" customFormat="1"/>
    <row r="6002" s="254" customFormat="1"/>
    <row r="6003" s="254" customFormat="1"/>
    <row r="6004" s="254" customFormat="1"/>
    <row r="6005" s="254" customFormat="1"/>
    <row r="6006" s="254" customFormat="1"/>
    <row r="6007" s="254" customFormat="1"/>
    <row r="6008" s="254" customFormat="1"/>
    <row r="6009" s="254" customFormat="1"/>
    <row r="6010" s="254" customFormat="1"/>
    <row r="6011" s="254" customFormat="1"/>
    <row r="6012" s="254" customFormat="1"/>
    <row r="6013" s="254" customFormat="1"/>
    <row r="6014" s="254" customFormat="1"/>
    <row r="6015" s="254" customFormat="1"/>
    <row r="6016" s="254" customFormat="1"/>
    <row r="6017" s="254" customFormat="1"/>
    <row r="6018" s="254" customFormat="1"/>
    <row r="6019" s="254" customFormat="1"/>
    <row r="6020" s="254" customFormat="1"/>
    <row r="6021" s="254" customFormat="1"/>
    <row r="6022" s="254" customFormat="1"/>
    <row r="6023" s="254" customFormat="1"/>
    <row r="6024" s="254" customFormat="1"/>
    <row r="6025" s="254" customFormat="1"/>
    <row r="6026" s="254" customFormat="1"/>
    <row r="6027" s="254" customFormat="1"/>
    <row r="6028" s="254" customFormat="1"/>
    <row r="6029" s="254" customFormat="1"/>
    <row r="6030" s="254" customFormat="1"/>
    <row r="6031" s="254" customFormat="1"/>
    <row r="6032" s="254" customFormat="1"/>
    <row r="6033" s="254" customFormat="1"/>
    <row r="6034" s="254" customFormat="1"/>
    <row r="6035" s="254" customFormat="1"/>
    <row r="6036" s="254" customFormat="1"/>
    <row r="6037" s="254" customFormat="1"/>
    <row r="6038" s="254" customFormat="1"/>
    <row r="6039" s="254" customFormat="1"/>
    <row r="6040" s="254" customFormat="1"/>
    <row r="6041" s="254" customFormat="1"/>
    <row r="6042" s="254" customFormat="1"/>
    <row r="6043" s="254" customFormat="1"/>
    <row r="6044" s="254" customFormat="1"/>
    <row r="6045" s="254" customFormat="1"/>
    <row r="6046" s="254" customFormat="1"/>
    <row r="6047" s="254" customFormat="1"/>
    <row r="6048" s="254" customFormat="1"/>
    <row r="6049" s="254" customFormat="1"/>
    <row r="6050" s="254" customFormat="1"/>
    <row r="6051" s="254" customFormat="1"/>
    <row r="6052" s="254" customFormat="1"/>
    <row r="6053" s="254" customFormat="1"/>
    <row r="6054" s="254" customFormat="1"/>
    <row r="6055" s="254" customFormat="1"/>
    <row r="6056" s="254" customFormat="1"/>
    <row r="6057" s="254" customFormat="1"/>
    <row r="6058" s="254" customFormat="1"/>
    <row r="6059" s="254" customFormat="1"/>
    <row r="6060" s="254" customFormat="1"/>
    <row r="6061" s="254" customFormat="1"/>
    <row r="6062" s="254" customFormat="1"/>
    <row r="6063" s="254" customFormat="1"/>
    <row r="6064" s="254" customFormat="1"/>
    <row r="6065" s="254" customFormat="1"/>
    <row r="6066" s="254" customFormat="1"/>
    <row r="6067" s="254" customFormat="1"/>
    <row r="6068" s="254" customFormat="1"/>
    <row r="6069" s="254" customFormat="1"/>
    <row r="6070" s="254" customFormat="1"/>
    <row r="6071" s="254" customFormat="1"/>
    <row r="6072" s="254" customFormat="1"/>
    <row r="6073" s="254" customFormat="1"/>
    <row r="6074" s="254" customFormat="1"/>
    <row r="6075" s="254" customFormat="1"/>
    <row r="6076" s="254" customFormat="1"/>
    <row r="6077" s="254" customFormat="1"/>
    <row r="6078" s="254" customFormat="1"/>
    <row r="6079" s="254" customFormat="1"/>
    <row r="6080" s="254" customFormat="1"/>
    <row r="6081" s="254" customFormat="1"/>
    <row r="6082" s="254" customFormat="1"/>
    <row r="6083" s="254" customFormat="1"/>
    <row r="6084" s="254" customFormat="1"/>
    <row r="6085" s="254" customFormat="1"/>
    <row r="6086" s="254" customFormat="1"/>
    <row r="6087" s="254" customFormat="1"/>
    <row r="6088" s="254" customFormat="1"/>
    <row r="6089" s="254" customFormat="1"/>
    <row r="6090" s="254" customFormat="1"/>
    <row r="6091" s="254" customFormat="1"/>
    <row r="6092" s="254" customFormat="1"/>
    <row r="6093" s="254" customFormat="1"/>
    <row r="6094" s="254" customFormat="1"/>
    <row r="6095" s="254" customFormat="1"/>
    <row r="6096" s="254" customFormat="1"/>
    <row r="6097" s="254" customFormat="1"/>
    <row r="6098" s="254" customFormat="1"/>
    <row r="6099" s="254" customFormat="1"/>
    <row r="6100" s="254" customFormat="1"/>
    <row r="6101" s="254" customFormat="1"/>
    <row r="6102" s="254" customFormat="1"/>
    <row r="6103" s="254" customFormat="1"/>
    <row r="6104" s="254" customFormat="1"/>
    <row r="6105" s="254" customFormat="1"/>
    <row r="6106" s="254" customFormat="1"/>
    <row r="6107" s="254" customFormat="1"/>
    <row r="6108" s="254" customFormat="1"/>
    <row r="6109" s="254" customFormat="1"/>
    <row r="6110" s="254" customFormat="1"/>
    <row r="6111" s="254" customFormat="1"/>
    <row r="6112" s="254" customFormat="1"/>
    <row r="6113" s="254" customFormat="1"/>
    <row r="6114" s="254" customFormat="1"/>
    <row r="6115" s="254" customFormat="1"/>
    <row r="6116" s="254" customFormat="1"/>
    <row r="6117" s="254" customFormat="1"/>
    <row r="6118" s="254" customFormat="1"/>
    <row r="6119" s="254" customFormat="1"/>
    <row r="6120" s="254" customFormat="1"/>
    <row r="6121" s="254" customFormat="1"/>
    <row r="6122" s="254" customFormat="1"/>
    <row r="6123" s="254" customFormat="1"/>
    <row r="6124" s="254" customFormat="1"/>
    <row r="6125" s="254" customFormat="1"/>
    <row r="6126" s="254" customFormat="1"/>
    <row r="6127" s="254" customFormat="1"/>
    <row r="6128" s="254" customFormat="1"/>
    <row r="6129" s="254" customFormat="1"/>
    <row r="6130" s="254" customFormat="1"/>
    <row r="6131" s="254" customFormat="1"/>
    <row r="6132" s="254" customFormat="1"/>
    <row r="6133" s="254" customFormat="1"/>
    <row r="6134" s="254" customFormat="1"/>
    <row r="6135" s="254" customFormat="1"/>
    <row r="6136" s="254" customFormat="1"/>
    <row r="6137" s="254" customFormat="1"/>
    <row r="6138" s="254" customFormat="1"/>
    <row r="6139" s="254" customFormat="1"/>
    <row r="6140" s="254" customFormat="1"/>
    <row r="6141" s="254" customFormat="1"/>
    <row r="6142" s="254" customFormat="1"/>
    <row r="6143" s="254" customFormat="1"/>
    <row r="6144" s="254" customFormat="1"/>
    <row r="6145" s="254" customFormat="1"/>
    <row r="6146" s="254" customFormat="1"/>
    <row r="6147" s="254" customFormat="1"/>
    <row r="6148" s="254" customFormat="1"/>
    <row r="6149" s="254" customFormat="1"/>
    <row r="6150" s="254" customFormat="1"/>
    <row r="6151" s="254" customFormat="1"/>
    <row r="6152" s="254" customFormat="1"/>
    <row r="6153" s="254" customFormat="1"/>
    <row r="6154" s="254" customFormat="1"/>
    <row r="6155" s="254" customFormat="1"/>
    <row r="6156" s="254" customFormat="1"/>
    <row r="6157" s="254" customFormat="1"/>
    <row r="6158" s="254" customFormat="1"/>
    <row r="6159" s="254" customFormat="1"/>
    <row r="6160" s="254" customFormat="1"/>
    <row r="6161" s="254" customFormat="1"/>
    <row r="6162" s="254" customFormat="1"/>
    <row r="6163" s="254" customFormat="1"/>
    <row r="6164" s="254" customFormat="1"/>
    <row r="6165" s="254" customFormat="1"/>
    <row r="6166" s="254" customFormat="1"/>
    <row r="6167" s="254" customFormat="1"/>
    <row r="6168" s="254" customFormat="1"/>
    <row r="6169" s="254" customFormat="1"/>
    <row r="6170" s="254" customFormat="1"/>
    <row r="6171" s="254" customFormat="1"/>
    <row r="6172" s="254" customFormat="1"/>
    <row r="6173" s="254" customFormat="1"/>
    <row r="6174" s="254" customFormat="1"/>
    <row r="6175" s="254" customFormat="1"/>
    <row r="6176" s="254" customFormat="1"/>
    <row r="6177" s="254" customFormat="1"/>
    <row r="6178" s="254" customFormat="1"/>
    <row r="6179" s="254" customFormat="1"/>
    <row r="6180" s="254" customFormat="1"/>
    <row r="6181" s="254" customFormat="1"/>
    <row r="6182" s="254" customFormat="1"/>
    <row r="6183" s="254" customFormat="1"/>
    <row r="6184" s="254" customFormat="1"/>
    <row r="6185" s="254" customFormat="1"/>
    <row r="6186" s="254" customFormat="1"/>
    <row r="6187" s="254" customFormat="1"/>
    <row r="6188" s="254" customFormat="1"/>
    <row r="6189" s="254" customFormat="1"/>
    <row r="6190" s="254" customFormat="1"/>
    <row r="6191" s="254" customFormat="1"/>
    <row r="6192" s="254" customFormat="1"/>
    <row r="6193" s="254" customFormat="1"/>
    <row r="6194" s="254" customFormat="1"/>
    <row r="6195" s="254" customFormat="1"/>
    <row r="6196" s="254" customFormat="1"/>
    <row r="6197" s="254" customFormat="1"/>
    <row r="6198" s="254" customFormat="1"/>
    <row r="6199" s="254" customFormat="1"/>
    <row r="6200" s="254" customFormat="1"/>
    <row r="6201" s="254" customFormat="1"/>
    <row r="6202" s="254" customFormat="1"/>
    <row r="6203" s="254" customFormat="1"/>
    <row r="6204" s="254" customFormat="1"/>
    <row r="6205" s="254" customFormat="1"/>
    <row r="6206" s="254" customFormat="1"/>
    <row r="6207" s="254" customFormat="1"/>
    <row r="6208" s="254" customFormat="1"/>
    <row r="6209" s="254" customFormat="1"/>
    <row r="6210" s="254" customFormat="1"/>
    <row r="6211" s="254" customFormat="1"/>
    <row r="6212" s="254" customFormat="1"/>
    <row r="6213" s="254" customFormat="1"/>
    <row r="6214" s="254" customFormat="1"/>
    <row r="6215" s="254" customFormat="1"/>
    <row r="6216" s="254" customFormat="1"/>
    <row r="6217" s="254" customFormat="1"/>
    <row r="6218" s="254" customFormat="1"/>
    <row r="6219" s="254" customFormat="1"/>
    <row r="6220" s="254" customFormat="1"/>
    <row r="6221" s="254" customFormat="1"/>
    <row r="6222" s="254" customFormat="1"/>
    <row r="6223" s="254" customFormat="1"/>
    <row r="6224" s="254" customFormat="1"/>
    <row r="6225" s="254" customFormat="1"/>
    <row r="6226" s="254" customFormat="1"/>
    <row r="6227" s="254" customFormat="1"/>
    <row r="6228" s="254" customFormat="1"/>
    <row r="6229" s="254" customFormat="1"/>
    <row r="6230" s="254" customFormat="1"/>
    <row r="6231" s="254" customFormat="1"/>
    <row r="6232" s="254" customFormat="1"/>
    <row r="6233" s="254" customFormat="1"/>
    <row r="6234" s="254" customFormat="1"/>
    <row r="6235" s="254" customFormat="1"/>
    <row r="6236" s="254" customFormat="1"/>
    <row r="6237" s="254" customFormat="1"/>
    <row r="6238" s="254" customFormat="1"/>
    <row r="6239" s="254" customFormat="1"/>
    <row r="6240" s="254" customFormat="1"/>
    <row r="6241" s="254" customFormat="1"/>
    <row r="6242" s="254" customFormat="1"/>
    <row r="6243" s="254" customFormat="1"/>
    <row r="6244" s="254" customFormat="1"/>
    <row r="6245" s="254" customFormat="1"/>
    <row r="6246" s="254" customFormat="1"/>
    <row r="6247" s="254" customFormat="1"/>
    <row r="6248" s="254" customFormat="1"/>
    <row r="6249" s="254" customFormat="1"/>
    <row r="6250" s="254" customFormat="1"/>
    <row r="6251" s="254" customFormat="1"/>
    <row r="6252" s="254" customFormat="1"/>
    <row r="6253" s="254" customFormat="1"/>
    <row r="6254" s="254" customFormat="1"/>
    <row r="6255" s="254" customFormat="1"/>
    <row r="6256" s="254" customFormat="1"/>
    <row r="6257" s="254" customFormat="1"/>
    <row r="6258" s="254" customFormat="1"/>
    <row r="6259" s="254" customFormat="1"/>
    <row r="6260" s="254" customFormat="1"/>
    <row r="6261" s="254" customFormat="1"/>
    <row r="6262" s="254" customFormat="1"/>
    <row r="6263" s="254" customFormat="1"/>
    <row r="6264" s="254" customFormat="1"/>
    <row r="6265" s="254" customFormat="1"/>
    <row r="6266" s="254" customFormat="1"/>
    <row r="6267" s="254" customFormat="1"/>
    <row r="6268" s="254" customFormat="1"/>
    <row r="6269" s="254" customFormat="1"/>
    <row r="6270" s="254" customFormat="1"/>
    <row r="6271" s="254" customFormat="1"/>
    <row r="6272" s="254" customFormat="1"/>
    <row r="6273" s="254" customFormat="1"/>
    <row r="6274" s="254" customFormat="1"/>
    <row r="6275" s="254" customFormat="1"/>
    <row r="6276" s="254" customFormat="1"/>
    <row r="6277" s="254" customFormat="1"/>
    <row r="6278" s="254" customFormat="1"/>
    <row r="6279" s="254" customFormat="1"/>
    <row r="6280" s="254" customFormat="1"/>
    <row r="6281" s="254" customFormat="1"/>
    <row r="6282" s="254" customFormat="1"/>
    <row r="6283" s="254" customFormat="1"/>
    <row r="6284" s="254" customFormat="1"/>
    <row r="6285" s="254" customFormat="1"/>
    <row r="6286" s="254" customFormat="1"/>
    <row r="6287" s="254" customFormat="1"/>
    <row r="6288" s="254" customFormat="1"/>
    <row r="6289" s="254" customFormat="1"/>
    <row r="6290" s="254" customFormat="1"/>
    <row r="6291" s="254" customFormat="1"/>
    <row r="6292" s="254" customFormat="1"/>
    <row r="6293" s="254" customFormat="1"/>
    <row r="6294" s="254" customFormat="1"/>
    <row r="6295" s="254" customFormat="1"/>
    <row r="6296" s="254" customFormat="1"/>
    <row r="6297" s="254" customFormat="1"/>
    <row r="6298" s="254" customFormat="1"/>
    <row r="6299" s="254" customFormat="1"/>
    <row r="6300" s="254" customFormat="1"/>
    <row r="6301" s="254" customFormat="1"/>
    <row r="6302" s="254" customFormat="1"/>
    <row r="6303" s="254" customFormat="1"/>
    <row r="6304" s="254" customFormat="1"/>
    <row r="6305" s="254" customFormat="1"/>
    <row r="6306" s="254" customFormat="1"/>
    <row r="6307" s="254" customFormat="1"/>
    <row r="6308" s="254" customFormat="1"/>
    <row r="6309" s="254" customFormat="1"/>
    <row r="6310" s="254" customFormat="1"/>
    <row r="6311" s="254" customFormat="1"/>
    <row r="6312" s="254" customFormat="1"/>
    <row r="6313" s="254" customFormat="1"/>
    <row r="6314" s="254" customFormat="1"/>
    <row r="6315" s="254" customFormat="1"/>
    <row r="6316" s="254" customFormat="1"/>
    <row r="6317" s="254" customFormat="1"/>
    <row r="6318" s="254" customFormat="1"/>
    <row r="6319" s="254" customFormat="1"/>
    <row r="6320" s="254" customFormat="1"/>
    <row r="6321" s="254" customFormat="1"/>
    <row r="6322" s="254" customFormat="1"/>
    <row r="6323" s="254" customFormat="1"/>
    <row r="6324" s="254" customFormat="1"/>
    <row r="6325" s="254" customFormat="1"/>
    <row r="6326" s="254" customFormat="1"/>
    <row r="6327" s="254" customFormat="1"/>
    <row r="6328" s="254" customFormat="1"/>
    <row r="6329" s="254" customFormat="1"/>
    <row r="6330" s="254" customFormat="1"/>
    <row r="6331" s="254" customFormat="1"/>
    <row r="6332" s="254" customFormat="1"/>
    <row r="6333" s="254" customFormat="1"/>
    <row r="6334" s="254" customFormat="1"/>
    <row r="6335" s="254" customFormat="1"/>
    <row r="6336" s="254" customFormat="1"/>
    <row r="6337" s="254" customFormat="1"/>
    <row r="6338" s="254" customFormat="1"/>
    <row r="6339" s="254" customFormat="1"/>
    <row r="6340" s="254" customFormat="1"/>
    <row r="6341" s="254" customFormat="1"/>
    <row r="6342" s="254" customFormat="1"/>
    <row r="6343" s="254" customFormat="1"/>
    <row r="6344" s="254" customFormat="1"/>
    <row r="6345" s="254" customFormat="1"/>
    <row r="6346" s="254" customFormat="1"/>
    <row r="6347" s="254" customFormat="1"/>
    <row r="6348" s="254" customFormat="1"/>
    <row r="6349" s="254" customFormat="1"/>
    <row r="6350" s="254" customFormat="1"/>
    <row r="6351" s="254" customFormat="1"/>
    <row r="6352" s="254" customFormat="1"/>
    <row r="6353" s="254" customFormat="1"/>
    <row r="6354" s="254" customFormat="1"/>
    <row r="6355" s="254" customFormat="1"/>
    <row r="6356" s="254" customFormat="1"/>
    <row r="6357" s="254" customFormat="1"/>
    <row r="6358" s="254" customFormat="1"/>
    <row r="6359" s="254" customFormat="1"/>
    <row r="6360" s="254" customFormat="1"/>
    <row r="6361" s="254" customFormat="1"/>
    <row r="6362" s="254" customFormat="1"/>
    <row r="6363" s="254" customFormat="1"/>
    <row r="6364" s="254" customFormat="1"/>
    <row r="6365" s="254" customFormat="1"/>
    <row r="6366" s="254" customFormat="1"/>
    <row r="6367" s="254" customFormat="1"/>
    <row r="6368" s="254" customFormat="1"/>
    <row r="6369" s="254" customFormat="1"/>
    <row r="6370" s="254" customFormat="1"/>
    <row r="6371" s="254" customFormat="1"/>
    <row r="6372" s="254" customFormat="1"/>
    <row r="6373" s="254" customFormat="1"/>
    <row r="6374" s="254" customFormat="1"/>
    <row r="6375" s="254" customFormat="1"/>
    <row r="6376" s="254" customFormat="1"/>
    <row r="6377" s="254" customFormat="1"/>
    <row r="6378" s="254" customFormat="1"/>
    <row r="6379" s="254" customFormat="1"/>
    <row r="6380" s="254" customFormat="1"/>
    <row r="6381" s="254" customFormat="1"/>
    <row r="6382" s="254" customFormat="1"/>
    <row r="6383" s="254" customFormat="1"/>
    <row r="6384" s="254" customFormat="1"/>
    <row r="6385" s="254" customFormat="1"/>
    <row r="6386" s="254" customFormat="1"/>
    <row r="6387" s="254" customFormat="1"/>
    <row r="6388" s="254" customFormat="1"/>
    <row r="6389" s="254" customFormat="1"/>
    <row r="6390" s="254" customFormat="1"/>
    <row r="6391" s="254" customFormat="1"/>
    <row r="6392" s="254" customFormat="1"/>
    <row r="6393" s="254" customFormat="1"/>
    <row r="6394" s="254" customFormat="1"/>
    <row r="6395" s="254" customFormat="1"/>
    <row r="6396" s="254" customFormat="1"/>
    <row r="6397" s="254" customFormat="1"/>
    <row r="6398" s="254" customFormat="1"/>
    <row r="6399" s="254" customFormat="1"/>
    <row r="6400" s="254" customFormat="1"/>
    <row r="6401" s="254" customFormat="1"/>
    <row r="6402" s="254" customFormat="1"/>
    <row r="6403" s="254" customFormat="1"/>
    <row r="6404" s="254" customFormat="1"/>
    <row r="6405" s="254" customFormat="1"/>
    <row r="6406" s="254" customFormat="1"/>
    <row r="6407" s="254" customFormat="1"/>
    <row r="6408" s="254" customFormat="1"/>
    <row r="6409" s="254" customFormat="1"/>
    <row r="6410" s="254" customFormat="1"/>
    <row r="6411" s="254" customFormat="1"/>
    <row r="6412" s="254" customFormat="1"/>
    <row r="6413" s="254" customFormat="1"/>
    <row r="6414" s="254" customFormat="1"/>
    <row r="6415" s="254" customFormat="1"/>
    <row r="6416" s="254" customFormat="1"/>
    <row r="6417" s="254" customFormat="1"/>
    <row r="6418" s="254" customFormat="1"/>
    <row r="6419" s="254" customFormat="1"/>
    <row r="6420" s="254" customFormat="1"/>
    <row r="6421" s="254" customFormat="1"/>
    <row r="6422" s="254" customFormat="1"/>
    <row r="6423" s="254" customFormat="1"/>
    <row r="6424" s="254" customFormat="1"/>
    <row r="6425" s="254" customFormat="1"/>
    <row r="6426" s="254" customFormat="1"/>
    <row r="6427" s="254" customFormat="1"/>
    <row r="6428" s="254" customFormat="1"/>
    <row r="6429" s="254" customFormat="1"/>
    <row r="6430" s="254" customFormat="1"/>
    <row r="6431" s="254" customFormat="1"/>
    <row r="6432" s="254" customFormat="1"/>
    <row r="6433" s="254" customFormat="1"/>
    <row r="6434" s="254" customFormat="1"/>
    <row r="6435" s="254" customFormat="1"/>
    <row r="6436" s="254" customFormat="1"/>
    <row r="6437" s="254" customFormat="1"/>
    <row r="6438" s="254" customFormat="1"/>
    <row r="6439" s="254" customFormat="1"/>
    <row r="6440" s="254" customFormat="1"/>
    <row r="6441" s="254" customFormat="1"/>
    <row r="6442" s="254" customFormat="1"/>
    <row r="6443" s="254" customFormat="1"/>
    <row r="6444" s="254" customFormat="1"/>
    <row r="6445" s="254" customFormat="1"/>
    <row r="6446" s="254" customFormat="1"/>
    <row r="6447" s="254" customFormat="1"/>
    <row r="6448" s="254" customFormat="1"/>
    <row r="6449" s="254" customFormat="1"/>
    <row r="6450" s="254" customFormat="1"/>
    <row r="6451" s="254" customFormat="1"/>
    <row r="6452" s="254" customFormat="1"/>
    <row r="6453" s="254" customFormat="1"/>
    <row r="6454" s="254" customFormat="1"/>
    <row r="6455" s="254" customFormat="1"/>
    <row r="6456" s="254" customFormat="1"/>
    <row r="6457" s="254" customFormat="1"/>
    <row r="6458" s="254" customFormat="1"/>
    <row r="6459" s="254" customFormat="1"/>
    <row r="6460" s="254" customFormat="1"/>
    <row r="6461" s="254" customFormat="1"/>
    <row r="6462" s="254" customFormat="1"/>
    <row r="6463" s="254" customFormat="1"/>
    <row r="6464" s="254" customFormat="1"/>
    <row r="6465" s="254" customFormat="1"/>
    <row r="6466" s="254" customFormat="1"/>
    <row r="6467" s="254" customFormat="1"/>
    <row r="6468" s="254" customFormat="1"/>
    <row r="6469" s="254" customFormat="1"/>
    <row r="6470" s="254" customFormat="1"/>
    <row r="6471" s="254" customFormat="1"/>
    <row r="6472" s="254" customFormat="1"/>
    <row r="6473" s="254" customFormat="1"/>
    <row r="6474" s="254" customFormat="1"/>
    <row r="6475" s="254" customFormat="1"/>
    <row r="6476" s="254" customFormat="1"/>
    <row r="6477" s="254" customFormat="1"/>
    <row r="6478" s="254" customFormat="1"/>
    <row r="6479" s="254" customFormat="1"/>
    <row r="6480" s="254" customFormat="1"/>
    <row r="6481" s="254" customFormat="1"/>
    <row r="6482" s="254" customFormat="1"/>
    <row r="6483" s="254" customFormat="1"/>
    <row r="6484" s="254" customFormat="1"/>
    <row r="6485" s="254" customFormat="1"/>
    <row r="6486" s="254" customFormat="1"/>
    <row r="6487" s="254" customFormat="1"/>
    <row r="6488" s="254" customFormat="1"/>
    <row r="6489" s="254" customFormat="1"/>
    <row r="6490" s="254" customFormat="1"/>
    <row r="6491" s="254" customFormat="1"/>
    <row r="6492" s="254" customFormat="1"/>
    <row r="6493" s="254" customFormat="1"/>
    <row r="6494" s="254" customFormat="1"/>
    <row r="6495" s="254" customFormat="1"/>
    <row r="6496" s="254" customFormat="1"/>
    <row r="6497" s="254" customFormat="1"/>
    <row r="6498" s="254" customFormat="1"/>
    <row r="6499" s="254" customFormat="1"/>
    <row r="6500" s="254" customFormat="1"/>
    <row r="6501" s="254" customFormat="1"/>
    <row r="6502" s="254" customFormat="1"/>
    <row r="6503" s="254" customFormat="1"/>
    <row r="6504" s="254" customFormat="1"/>
    <row r="6505" s="254" customFormat="1"/>
    <row r="6506" s="254" customFormat="1"/>
    <row r="6507" s="254" customFormat="1"/>
    <row r="6508" s="254" customFormat="1"/>
    <row r="6509" s="254" customFormat="1"/>
    <row r="6510" s="254" customFormat="1"/>
    <row r="6511" s="254" customFormat="1"/>
    <row r="6512" s="254" customFormat="1"/>
    <row r="6513" s="254" customFormat="1"/>
    <row r="6514" s="254" customFormat="1"/>
    <row r="6515" s="254" customFormat="1"/>
    <row r="6516" s="254" customFormat="1"/>
    <row r="6517" s="254" customFormat="1"/>
    <row r="6518" s="254" customFormat="1"/>
    <row r="6519" s="254" customFormat="1"/>
    <row r="6520" s="254" customFormat="1"/>
    <row r="6521" s="254" customFormat="1"/>
    <row r="6522" s="254" customFormat="1"/>
    <row r="6523" s="254" customFormat="1"/>
    <row r="6524" s="254" customFormat="1"/>
    <row r="6525" s="254" customFormat="1"/>
    <row r="6526" s="254" customFormat="1"/>
    <row r="6527" s="254" customFormat="1"/>
    <row r="6528" s="254" customFormat="1"/>
    <row r="6529" s="254" customFormat="1"/>
    <row r="6530" s="254" customFormat="1"/>
    <row r="6531" s="254" customFormat="1"/>
    <row r="6532" s="254" customFormat="1"/>
    <row r="6533" s="254" customFormat="1"/>
    <row r="6534" s="254" customFormat="1"/>
    <row r="6535" s="254" customFormat="1"/>
    <row r="6536" s="254" customFormat="1"/>
    <row r="6537" s="254" customFormat="1"/>
    <row r="6538" s="254" customFormat="1"/>
    <row r="6539" s="254" customFormat="1"/>
    <row r="6540" s="254" customFormat="1"/>
    <row r="6541" s="254" customFormat="1"/>
    <row r="6542" s="254" customFormat="1"/>
    <row r="6543" s="254" customFormat="1"/>
    <row r="6544" s="254" customFormat="1"/>
    <row r="6545" s="254" customFormat="1"/>
    <row r="6546" s="254" customFormat="1"/>
    <row r="6547" s="254" customFormat="1"/>
    <row r="6548" s="254" customFormat="1"/>
    <row r="6549" s="254" customFormat="1"/>
    <row r="6550" s="254" customFormat="1"/>
    <row r="6551" s="254" customFormat="1"/>
    <row r="6552" s="254" customFormat="1"/>
    <row r="6553" s="254" customFormat="1"/>
    <row r="6554" s="254" customFormat="1"/>
    <row r="6555" s="254" customFormat="1"/>
    <row r="6556" s="254" customFormat="1"/>
    <row r="6557" s="254" customFormat="1"/>
    <row r="6558" s="254" customFormat="1"/>
    <row r="6559" s="254" customFormat="1"/>
    <row r="6560" s="254" customFormat="1"/>
    <row r="6561" s="254" customFormat="1"/>
    <row r="6562" s="254" customFormat="1"/>
    <row r="6563" s="254" customFormat="1"/>
    <row r="6564" s="254" customFormat="1"/>
    <row r="6565" s="254" customFormat="1"/>
    <row r="6566" s="254" customFormat="1"/>
    <row r="6567" s="254" customFormat="1"/>
    <row r="6568" s="254" customFormat="1"/>
    <row r="6569" s="254" customFormat="1"/>
    <row r="6570" s="254" customFormat="1"/>
    <row r="6571" s="254" customFormat="1"/>
    <row r="6572" s="254" customFormat="1"/>
    <row r="6573" s="254" customFormat="1"/>
    <row r="6574" s="254" customFormat="1"/>
    <row r="6575" s="254" customFormat="1"/>
    <row r="6576" s="254" customFormat="1"/>
    <row r="6577" s="254" customFormat="1"/>
    <row r="6578" s="254" customFormat="1"/>
    <row r="6579" s="254" customFormat="1"/>
    <row r="6580" s="254" customFormat="1"/>
    <row r="6581" s="254" customFormat="1"/>
    <row r="6582" s="254" customFormat="1"/>
    <row r="6583" s="254" customFormat="1"/>
    <row r="6584" s="254" customFormat="1"/>
    <row r="6585" s="254" customFormat="1"/>
    <row r="6586" s="254" customFormat="1"/>
    <row r="6587" s="254" customFormat="1"/>
    <row r="6588" s="254" customFormat="1"/>
    <row r="6589" s="254" customFormat="1"/>
    <row r="6590" s="254" customFormat="1"/>
    <row r="6591" s="254" customFormat="1"/>
    <row r="6592" s="254" customFormat="1"/>
    <row r="6593" s="254" customFormat="1"/>
    <row r="6594" s="254" customFormat="1"/>
    <row r="6595" s="254" customFormat="1"/>
    <row r="6596" s="254" customFormat="1"/>
    <row r="6597" s="254" customFormat="1"/>
    <row r="6598" s="254" customFormat="1"/>
    <row r="6599" s="254" customFormat="1"/>
    <row r="6600" s="254" customFormat="1"/>
    <row r="6601" s="254" customFormat="1"/>
    <row r="6602" s="254" customFormat="1"/>
    <row r="6603" s="254" customFormat="1"/>
    <row r="6604" s="254" customFormat="1"/>
    <row r="6605" s="254" customFormat="1"/>
    <row r="6606" s="254" customFormat="1"/>
    <row r="6607" s="254" customFormat="1"/>
    <row r="6608" s="254" customFormat="1"/>
    <row r="6609" s="254" customFormat="1"/>
    <row r="6610" s="254" customFormat="1"/>
    <row r="6611" s="254" customFormat="1"/>
    <row r="6612" s="254" customFormat="1"/>
    <row r="6613" s="254" customFormat="1"/>
    <row r="6614" s="254" customFormat="1"/>
    <row r="6615" s="254" customFormat="1"/>
    <row r="6616" s="254" customFormat="1"/>
    <row r="6617" s="254" customFormat="1"/>
    <row r="6618" s="254" customFormat="1"/>
    <row r="6619" s="254" customFormat="1"/>
    <row r="6620" s="254" customFormat="1"/>
    <row r="6621" s="254" customFormat="1"/>
    <row r="6622" s="254" customFormat="1"/>
    <row r="6623" s="254" customFormat="1"/>
    <row r="6624" s="254" customFormat="1"/>
    <row r="6625" s="254" customFormat="1"/>
    <row r="6626" s="254" customFormat="1"/>
    <row r="6627" s="254" customFormat="1"/>
    <row r="6628" s="254" customFormat="1"/>
    <row r="6629" s="254" customFormat="1"/>
    <row r="6630" s="254" customFormat="1"/>
    <row r="6631" s="254" customFormat="1"/>
    <row r="6632" s="254" customFormat="1"/>
    <row r="6633" s="254" customFormat="1"/>
    <row r="6634" s="254" customFormat="1"/>
    <row r="6635" s="254" customFormat="1"/>
    <row r="6636" s="254" customFormat="1"/>
    <row r="6637" s="254" customFormat="1"/>
    <row r="6638" s="254" customFormat="1"/>
    <row r="6639" s="254" customFormat="1"/>
    <row r="6640" s="254" customFormat="1"/>
    <row r="6641" s="254" customFormat="1"/>
    <row r="6642" s="254" customFormat="1"/>
    <row r="6643" s="254" customFormat="1"/>
    <row r="6644" s="254" customFormat="1"/>
    <row r="6645" s="254" customFormat="1"/>
    <row r="6646" s="254" customFormat="1"/>
    <row r="6647" s="254" customFormat="1"/>
    <row r="6648" s="254" customFormat="1"/>
    <row r="6649" s="254" customFormat="1"/>
    <row r="6650" s="254" customFormat="1"/>
    <row r="6651" s="254" customFormat="1"/>
    <row r="6652" s="254" customFormat="1"/>
    <row r="6653" s="254" customFormat="1"/>
    <row r="6654" s="254" customFormat="1"/>
    <row r="6655" s="254" customFormat="1"/>
    <row r="6656" s="254" customFormat="1"/>
    <row r="6657" s="254" customFormat="1"/>
    <row r="6658" s="254" customFormat="1"/>
    <row r="6659" s="254" customFormat="1"/>
    <row r="6660" s="254" customFormat="1"/>
    <row r="6661" s="254" customFormat="1"/>
    <row r="6662" s="254" customFormat="1"/>
    <row r="6663" s="254" customFormat="1"/>
    <row r="6664" s="254" customFormat="1"/>
    <row r="6665" s="254" customFormat="1"/>
    <row r="6666" s="254" customFormat="1"/>
    <row r="6667" s="254" customFormat="1"/>
    <row r="6668" s="254" customFormat="1"/>
    <row r="6669" s="254" customFormat="1"/>
    <row r="6670" s="254" customFormat="1"/>
    <row r="6671" s="254" customFormat="1"/>
    <row r="6672" s="254" customFormat="1"/>
    <row r="6673" s="254" customFormat="1"/>
    <row r="6674" s="254" customFormat="1"/>
    <row r="6675" s="254" customFormat="1"/>
    <row r="6676" s="254" customFormat="1"/>
    <row r="6677" s="254" customFormat="1"/>
    <row r="6678" s="254" customFormat="1"/>
    <row r="6679" s="254" customFormat="1"/>
    <row r="6680" s="254" customFormat="1"/>
    <row r="6681" s="254" customFormat="1"/>
    <row r="6682" s="254" customFormat="1"/>
    <row r="6683" s="254" customFormat="1"/>
    <row r="6684" s="254" customFormat="1"/>
    <row r="6685" s="254" customFormat="1"/>
    <row r="6686" s="254" customFormat="1"/>
    <row r="6687" s="254" customFormat="1"/>
    <row r="6688" s="254" customFormat="1"/>
    <row r="6689" s="254" customFormat="1"/>
    <row r="6690" s="254" customFormat="1"/>
    <row r="6691" s="254" customFormat="1"/>
    <row r="6692" s="254" customFormat="1"/>
    <row r="6693" s="254" customFormat="1"/>
    <row r="6694" s="254" customFormat="1"/>
    <row r="6695" s="254" customFormat="1"/>
    <row r="6696" s="254" customFormat="1"/>
    <row r="6697" s="254" customFormat="1"/>
    <row r="6698" s="254" customFormat="1"/>
    <row r="6699" s="254" customFormat="1"/>
    <row r="6700" s="254" customFormat="1"/>
    <row r="6701" s="254" customFormat="1"/>
    <row r="6702" s="254" customFormat="1"/>
    <row r="6703" s="254" customFormat="1"/>
    <row r="6704" s="254" customFormat="1"/>
    <row r="6705" s="254" customFormat="1"/>
    <row r="6706" s="254" customFormat="1"/>
    <row r="6707" s="254" customFormat="1"/>
    <row r="6708" s="254" customFormat="1"/>
    <row r="6709" s="254" customFormat="1"/>
    <row r="6710" s="254" customFormat="1"/>
    <row r="6711" s="254" customFormat="1"/>
    <row r="6712" s="254" customFormat="1"/>
    <row r="6713" s="254" customFormat="1"/>
    <row r="6714" s="254" customFormat="1"/>
    <row r="6715" s="254" customFormat="1"/>
    <row r="6716" s="254" customFormat="1"/>
    <row r="6717" s="254" customFormat="1"/>
    <row r="6718" s="254" customFormat="1"/>
    <row r="6719" s="254" customFormat="1"/>
    <row r="6720" s="254" customFormat="1"/>
    <row r="6721" s="254" customFormat="1"/>
    <row r="6722" s="254" customFormat="1"/>
    <row r="6723" s="254" customFormat="1"/>
    <row r="6724" s="254" customFormat="1"/>
    <row r="6725" s="254" customFormat="1"/>
    <row r="6726" s="254" customFormat="1"/>
    <row r="6727" s="254" customFormat="1"/>
    <row r="6728" s="254" customFormat="1"/>
    <row r="6729" s="254" customFormat="1"/>
    <row r="6730" s="254" customFormat="1"/>
    <row r="6731" s="254" customFormat="1"/>
    <row r="6732" s="254" customFormat="1"/>
    <row r="6733" s="254" customFormat="1"/>
    <row r="6734" s="254" customFormat="1"/>
    <row r="6735" s="254" customFormat="1"/>
    <row r="6736" s="254" customFormat="1"/>
    <row r="6737" s="254" customFormat="1"/>
    <row r="6738" s="254" customFormat="1"/>
    <row r="6739" s="254" customFormat="1"/>
    <row r="6740" s="254" customFormat="1"/>
    <row r="6741" s="254" customFormat="1"/>
    <row r="6742" s="254" customFormat="1"/>
    <row r="6743" s="254" customFormat="1"/>
    <row r="6744" s="254" customFormat="1"/>
    <row r="6745" s="254" customFormat="1"/>
    <row r="6746" s="254" customFormat="1"/>
    <row r="6747" s="254" customFormat="1"/>
    <row r="6748" s="254" customFormat="1"/>
    <row r="6749" s="254" customFormat="1"/>
    <row r="6750" s="254" customFormat="1"/>
    <row r="6751" s="254" customFormat="1"/>
    <row r="6752" s="254" customFormat="1"/>
    <row r="6753" s="254" customFormat="1"/>
    <row r="6754" s="254" customFormat="1"/>
    <row r="6755" s="254" customFormat="1"/>
    <row r="6756" s="254" customFormat="1"/>
    <row r="6757" s="254" customFormat="1"/>
    <row r="6758" s="254" customFormat="1"/>
    <row r="6759" s="254" customFormat="1"/>
    <row r="6760" s="254" customFormat="1"/>
    <row r="6761" s="254" customFormat="1"/>
    <row r="6762" s="254" customFormat="1"/>
    <row r="6763" s="254" customFormat="1"/>
    <row r="6764" s="254" customFormat="1"/>
    <row r="6765" s="254" customFormat="1"/>
    <row r="6766" s="254" customFormat="1"/>
    <row r="6767" s="254" customFormat="1"/>
    <row r="6768" s="254" customFormat="1"/>
    <row r="6769" s="254" customFormat="1"/>
    <row r="6770" s="254" customFormat="1"/>
    <row r="6771" s="254" customFormat="1"/>
    <row r="6772" s="254" customFormat="1"/>
    <row r="6773" s="254" customFormat="1"/>
    <row r="6774" s="254" customFormat="1"/>
    <row r="6775" s="254" customFormat="1"/>
    <row r="6776" s="254" customFormat="1"/>
    <row r="6777" s="254" customFormat="1"/>
    <row r="6778" s="254" customFormat="1"/>
    <row r="6779" s="254" customFormat="1"/>
    <row r="6780" s="254" customFormat="1"/>
    <row r="6781" s="254" customFormat="1"/>
    <row r="6782" s="254" customFormat="1"/>
    <row r="6783" s="254" customFormat="1"/>
    <row r="6784" s="254" customFormat="1"/>
    <row r="6785" s="254" customFormat="1"/>
    <row r="6786" s="254" customFormat="1"/>
    <row r="6787" s="254" customFormat="1"/>
    <row r="6788" s="254" customFormat="1"/>
    <row r="6789" s="254" customFormat="1"/>
    <row r="6790" s="254" customFormat="1"/>
    <row r="6791" s="254" customFormat="1"/>
    <row r="6792" s="254" customFormat="1"/>
    <row r="6793" s="254" customFormat="1"/>
    <row r="6794" s="254" customFormat="1"/>
    <row r="6795" s="254" customFormat="1"/>
    <row r="6796" s="254" customFormat="1"/>
    <row r="6797" s="254" customFormat="1"/>
    <row r="6798" s="254" customFormat="1"/>
    <row r="6799" s="254" customFormat="1"/>
    <row r="6800" s="254" customFormat="1"/>
    <row r="6801" s="254" customFormat="1"/>
    <row r="6802" s="254" customFormat="1"/>
    <row r="6803" s="254" customFormat="1"/>
    <row r="6804" s="254" customFormat="1"/>
    <row r="6805" s="254" customFormat="1"/>
    <row r="6806" s="254" customFormat="1"/>
    <row r="6807" s="254" customFormat="1"/>
    <row r="6808" s="254" customFormat="1"/>
    <row r="6809" s="254" customFormat="1"/>
    <row r="6810" s="254" customFormat="1"/>
    <row r="6811" s="254" customFormat="1"/>
    <row r="6812" s="254" customFormat="1"/>
    <row r="6813" s="254" customFormat="1"/>
    <row r="6814" s="254" customFormat="1"/>
    <row r="6815" s="254" customFormat="1"/>
    <row r="6816" s="254" customFormat="1"/>
    <row r="6817" s="254" customFormat="1"/>
    <row r="6818" s="254" customFormat="1"/>
    <row r="6819" s="254" customFormat="1"/>
    <row r="6820" s="254" customFormat="1"/>
    <row r="6821" s="254" customFormat="1"/>
    <row r="6822" s="254" customFormat="1"/>
    <row r="6823" s="254" customFormat="1"/>
    <row r="6824" s="254" customFormat="1"/>
    <row r="6825" s="254" customFormat="1"/>
    <row r="6826" s="254" customFormat="1"/>
    <row r="6827" s="254" customFormat="1"/>
    <row r="6828" s="254" customFormat="1"/>
    <row r="6829" s="254" customFormat="1"/>
    <row r="6830" s="254" customFormat="1"/>
    <row r="6831" s="254" customFormat="1"/>
    <row r="6832" s="254" customFormat="1"/>
    <row r="6833" s="254" customFormat="1"/>
    <row r="6834" s="254" customFormat="1"/>
    <row r="6835" s="254" customFormat="1"/>
    <row r="6836" s="254" customFormat="1"/>
    <row r="6837" s="254" customFormat="1"/>
    <row r="6838" s="254" customFormat="1"/>
    <row r="6839" s="254" customFormat="1"/>
    <row r="6840" s="254" customFormat="1"/>
    <row r="6841" s="254" customFormat="1"/>
    <row r="6842" s="254" customFormat="1"/>
    <row r="6843" s="254" customFormat="1"/>
    <row r="6844" s="254" customFormat="1"/>
    <row r="6845" s="254" customFormat="1"/>
    <row r="6846" s="254" customFormat="1"/>
    <row r="6847" s="254" customFormat="1"/>
    <row r="6848" s="254" customFormat="1"/>
    <row r="6849" s="254" customFormat="1"/>
    <row r="6850" s="254" customFormat="1"/>
    <row r="6851" s="254" customFormat="1"/>
    <row r="6852" s="254" customFormat="1"/>
    <row r="6853" s="254" customFormat="1"/>
    <row r="6854" s="254" customFormat="1"/>
    <row r="6855" s="254" customFormat="1"/>
    <row r="6856" s="254" customFormat="1"/>
    <row r="6857" s="254" customFormat="1"/>
    <row r="6858" s="254" customFormat="1"/>
    <row r="6859" s="254" customFormat="1"/>
    <row r="6860" s="254" customFormat="1"/>
    <row r="6861" s="254" customFormat="1"/>
    <row r="6862" s="254" customFormat="1"/>
    <row r="6863" s="254" customFormat="1"/>
    <row r="6864" s="254" customFormat="1"/>
    <row r="6865" s="254" customFormat="1"/>
    <row r="6866" s="254" customFormat="1"/>
    <row r="6867" s="254" customFormat="1"/>
    <row r="6868" s="254" customFormat="1"/>
    <row r="6869" s="254" customFormat="1"/>
    <row r="6870" s="254" customFormat="1"/>
    <row r="6871" s="254" customFormat="1"/>
    <row r="6872" s="254" customFormat="1"/>
    <row r="6873" s="254" customFormat="1"/>
    <row r="6874" s="254" customFormat="1"/>
    <row r="6875" s="254" customFormat="1"/>
    <row r="6876" s="254" customFormat="1"/>
    <row r="6877" s="254" customFormat="1"/>
    <row r="6878" s="254" customFormat="1"/>
    <row r="6879" s="254" customFormat="1"/>
    <row r="6880" s="254" customFormat="1"/>
    <row r="6881" s="254" customFormat="1"/>
    <row r="6882" s="254" customFormat="1"/>
    <row r="6883" s="254" customFormat="1"/>
    <row r="6884" s="254" customFormat="1"/>
    <row r="6885" s="254" customFormat="1"/>
    <row r="6886" s="254" customFormat="1"/>
    <row r="6887" s="254" customFormat="1"/>
    <row r="6888" s="254" customFormat="1"/>
    <row r="6889" s="254" customFormat="1"/>
    <row r="6890" s="254" customFormat="1"/>
    <row r="6891" s="254" customFormat="1"/>
    <row r="6892" s="254" customFormat="1"/>
    <row r="6893" s="254" customFormat="1"/>
    <row r="6894" s="254" customFormat="1"/>
    <row r="6895" s="254" customFormat="1"/>
    <row r="6896" s="254" customFormat="1"/>
    <row r="6897" s="254" customFormat="1"/>
    <row r="6898" s="254" customFormat="1"/>
    <row r="6899" s="254" customFormat="1"/>
    <row r="6900" s="254" customFormat="1"/>
    <row r="6901" s="254" customFormat="1"/>
    <row r="6902" s="254" customFormat="1"/>
    <row r="6903" s="254" customFormat="1"/>
    <row r="6904" s="254" customFormat="1"/>
    <row r="6905" s="254" customFormat="1"/>
    <row r="6906" s="254" customFormat="1"/>
    <row r="6907" s="254" customFormat="1"/>
    <row r="6908" s="254" customFormat="1"/>
    <row r="6909" s="254" customFormat="1"/>
    <row r="6910" s="254" customFormat="1"/>
    <row r="6911" s="254" customFormat="1"/>
    <row r="6912" s="254" customFormat="1"/>
    <row r="6913" s="254" customFormat="1"/>
    <row r="6914" s="254" customFormat="1"/>
    <row r="6915" s="254" customFormat="1"/>
    <row r="6916" s="254" customFormat="1"/>
    <row r="6917" s="254" customFormat="1"/>
    <row r="6918" s="254" customFormat="1"/>
    <row r="6919" s="254" customFormat="1"/>
    <row r="6920" s="254" customFormat="1"/>
    <row r="6921" s="254" customFormat="1"/>
    <row r="6922" s="254" customFormat="1"/>
    <row r="6923" s="254" customFormat="1"/>
    <row r="6924" s="254" customFormat="1"/>
    <row r="6925" s="254" customFormat="1"/>
    <row r="6926" s="254" customFormat="1"/>
    <row r="6927" s="254" customFormat="1"/>
    <row r="6928" s="254" customFormat="1"/>
    <row r="6929" s="254" customFormat="1"/>
    <row r="6930" s="254" customFormat="1"/>
    <row r="6931" s="254" customFormat="1"/>
    <row r="6932" s="254" customFormat="1"/>
    <row r="6933" s="254" customFormat="1"/>
    <row r="6934" s="254" customFormat="1"/>
    <row r="6935" s="254" customFormat="1"/>
    <row r="6936" s="254" customFormat="1"/>
    <row r="6937" s="254" customFormat="1"/>
    <row r="6938" s="254" customFormat="1"/>
    <row r="6939" s="254" customFormat="1"/>
    <row r="6940" s="254" customFormat="1"/>
    <row r="6941" s="254" customFormat="1"/>
    <row r="6942" s="254" customFormat="1"/>
    <row r="6943" s="254" customFormat="1"/>
    <row r="6944" s="254" customFormat="1"/>
    <row r="6945" s="254" customFormat="1"/>
    <row r="6946" s="254" customFormat="1"/>
    <row r="6947" s="254" customFormat="1"/>
    <row r="6948" s="254" customFormat="1"/>
    <row r="6949" s="254" customFormat="1"/>
    <row r="6950" s="254" customFormat="1"/>
    <row r="6951" s="254" customFormat="1"/>
    <row r="6952" s="254" customFormat="1"/>
    <row r="6953" s="254" customFormat="1"/>
    <row r="6954" s="254" customFormat="1"/>
    <row r="6955" s="254" customFormat="1"/>
    <row r="6956" s="254" customFormat="1"/>
    <row r="6957" s="254" customFormat="1"/>
    <row r="6958" s="254" customFormat="1"/>
    <row r="6959" s="254" customFormat="1"/>
    <row r="6960" s="254" customFormat="1"/>
    <row r="6961" s="254" customFormat="1"/>
    <row r="6962" s="254" customFormat="1"/>
    <row r="6963" s="254" customFormat="1"/>
    <row r="6964" s="254" customFormat="1"/>
    <row r="6965" s="254" customFormat="1"/>
    <row r="6966" s="254" customFormat="1"/>
    <row r="6967" s="254" customFormat="1"/>
    <row r="6968" s="254" customFormat="1"/>
    <row r="6969" s="254" customFormat="1"/>
    <row r="6970" s="254" customFormat="1"/>
    <row r="6971" s="254" customFormat="1"/>
    <row r="6972" s="254" customFormat="1"/>
    <row r="6973" s="254" customFormat="1"/>
    <row r="6974" s="254" customFormat="1"/>
    <row r="6975" s="254" customFormat="1"/>
    <row r="6976" s="254" customFormat="1"/>
    <row r="6977" s="254" customFormat="1"/>
    <row r="6978" s="254" customFormat="1"/>
    <row r="6979" s="254" customFormat="1"/>
    <row r="6980" s="254" customFormat="1"/>
    <row r="6981" s="254" customFormat="1"/>
    <row r="6982" s="254" customFormat="1"/>
    <row r="6983" s="254" customFormat="1"/>
    <row r="6984" s="254" customFormat="1"/>
    <row r="6985" s="254" customFormat="1"/>
    <row r="6986" s="254" customFormat="1"/>
    <row r="6987" s="254" customFormat="1"/>
    <row r="6988" s="254" customFormat="1"/>
    <row r="6989" s="254" customFormat="1"/>
    <row r="6990" s="254" customFormat="1"/>
    <row r="6991" s="254" customFormat="1"/>
    <row r="6992" s="254" customFormat="1"/>
    <row r="6993" s="254" customFormat="1"/>
    <row r="6994" s="254" customFormat="1"/>
    <row r="6995" s="254" customFormat="1"/>
    <row r="6996" s="254" customFormat="1"/>
    <row r="6997" s="254" customFormat="1"/>
    <row r="6998" s="254" customFormat="1"/>
    <row r="6999" s="254" customFormat="1"/>
    <row r="7000" s="254" customFormat="1"/>
    <row r="7001" s="254" customFormat="1"/>
    <row r="7002" s="254" customFormat="1"/>
    <row r="7003" s="254" customFormat="1"/>
    <row r="7004" s="254" customFormat="1"/>
    <row r="7005" s="254" customFormat="1"/>
    <row r="7006" s="254" customFormat="1"/>
    <row r="7007" s="254" customFormat="1"/>
    <row r="7008" s="254" customFormat="1"/>
    <row r="7009" s="254" customFormat="1"/>
    <row r="7010" s="254" customFormat="1"/>
    <row r="7011" s="254" customFormat="1"/>
    <row r="7012" s="254" customFormat="1"/>
    <row r="7013" s="254" customFormat="1"/>
    <row r="7014" s="254" customFormat="1"/>
    <row r="7015" s="254" customFormat="1"/>
    <row r="7016" s="254" customFormat="1"/>
    <row r="7017" s="254" customFormat="1"/>
    <row r="7018" s="254" customFormat="1"/>
    <row r="7019" s="254" customFormat="1"/>
    <row r="7020" s="254" customFormat="1"/>
    <row r="7021" s="254" customFormat="1"/>
    <row r="7022" s="254" customFormat="1"/>
    <row r="7023" s="254" customFormat="1"/>
    <row r="7024" s="254" customFormat="1"/>
    <row r="7025" s="254" customFormat="1"/>
    <row r="7026" s="254" customFormat="1"/>
    <row r="7027" s="254" customFormat="1"/>
    <row r="7028" s="254" customFormat="1"/>
    <row r="7029" s="254" customFormat="1"/>
    <row r="7030" s="254" customFormat="1"/>
    <row r="7031" s="254" customFormat="1"/>
    <row r="7032" s="254" customFormat="1"/>
    <row r="7033" s="254" customFormat="1"/>
    <row r="7034" s="254" customFormat="1"/>
    <row r="7035" s="254" customFormat="1"/>
    <row r="7036" s="254" customFormat="1"/>
    <row r="7037" s="254" customFormat="1"/>
    <row r="7038" s="254" customFormat="1"/>
    <row r="7039" s="254" customFormat="1"/>
    <row r="7040" s="254" customFormat="1"/>
    <row r="7041" s="254" customFormat="1"/>
    <row r="7042" s="254" customFormat="1"/>
    <row r="7043" s="254" customFormat="1"/>
    <row r="7044" s="254" customFormat="1"/>
    <row r="7045" s="254" customFormat="1"/>
    <row r="7046" s="254" customFormat="1"/>
    <row r="7047" s="254" customFormat="1"/>
    <row r="7048" s="254" customFormat="1"/>
    <row r="7049" s="254" customFormat="1"/>
    <row r="7050" s="254" customFormat="1"/>
    <row r="7051" s="254" customFormat="1"/>
    <row r="7052" s="254" customFormat="1"/>
    <row r="7053" s="254" customFormat="1"/>
    <row r="7054" s="254" customFormat="1"/>
    <row r="7055" s="254" customFormat="1"/>
    <row r="7056" s="254" customFormat="1"/>
    <row r="7057" s="254" customFormat="1"/>
    <row r="7058" s="254" customFormat="1"/>
    <row r="7059" s="254" customFormat="1"/>
    <row r="7060" s="254" customFormat="1"/>
    <row r="7061" s="254" customFormat="1"/>
    <row r="7062" s="254" customFormat="1"/>
    <row r="7063" s="254" customFormat="1"/>
    <row r="7064" s="254" customFormat="1"/>
    <row r="7065" s="254" customFormat="1"/>
    <row r="7066" s="254" customFormat="1"/>
    <row r="7067" s="254" customFormat="1"/>
    <row r="7068" s="254" customFormat="1"/>
    <row r="7069" s="254" customFormat="1"/>
    <row r="7070" s="254" customFormat="1"/>
    <row r="7071" s="254" customFormat="1"/>
    <row r="7072" s="254" customFormat="1"/>
    <row r="7073" s="254" customFormat="1"/>
    <row r="7074" s="254" customFormat="1"/>
    <row r="7075" s="254" customFormat="1"/>
    <row r="7076" s="254" customFormat="1"/>
    <row r="7077" s="254" customFormat="1"/>
    <row r="7078" s="254" customFormat="1"/>
    <row r="7079" s="254" customFormat="1"/>
    <row r="7080" s="254" customFormat="1"/>
    <row r="7081" s="254" customFormat="1"/>
    <row r="7082" s="254" customFormat="1"/>
    <row r="7083" s="254" customFormat="1"/>
    <row r="7084" s="254" customFormat="1"/>
    <row r="7085" s="254" customFormat="1"/>
    <row r="7086" s="254" customFormat="1"/>
    <row r="7087" s="254" customFormat="1"/>
    <row r="7088" s="254" customFormat="1"/>
    <row r="7089" spans="16:16" s="254" customFormat="1">
      <c r="P7089" s="253"/>
    </row>
    <row r="7090" spans="16:16" s="254" customFormat="1">
      <c r="P7090" s="253"/>
    </row>
  </sheetData>
  <autoFilter ref="AB1:AB7090" xr:uid="{00000000-0001-0000-0200-000000000000}"/>
  <conditionalFormatting sqref="I19:I120">
    <cfRule type="cellIs" dxfId="20" priority="5" operator="equal">
      <formula>"JPY"</formula>
    </cfRule>
    <cfRule type="cellIs" dxfId="19" priority="6" operator="equal">
      <formula>"USD"</formula>
    </cfRule>
    <cfRule type="cellIs" dxfId="18" priority="7" operator="equal">
      <formula>"EUR"</formula>
    </cfRule>
    <cfRule type="cellIs" dxfId="17" priority="8" operator="equal">
      <formula>"CNY"</formula>
    </cfRule>
  </conditionalFormatting>
  <conditionalFormatting sqref="K19:L120">
    <cfRule type="cellIs" dxfId="16" priority="1" operator="equal">
      <formula>"JPY"</formula>
    </cfRule>
    <cfRule type="cellIs" dxfId="15" priority="2" operator="equal">
      <formula>"USD"</formula>
    </cfRule>
    <cfRule type="cellIs" dxfId="14" priority="3" operator="equal">
      <formula>"EUR"</formula>
    </cfRule>
    <cfRule type="cellIs" dxfId="13" priority="4" operator="equal">
      <formula>"CNY"</formula>
    </cfRule>
  </conditionalFormatting>
  <conditionalFormatting sqref="AF16 AP16">
    <cfRule type="expression" dxfId="12" priority="1427" stopIfTrue="1">
      <formula>ISBLANK(#REF!)</formula>
    </cfRule>
  </conditionalFormatting>
  <pageMargins left="0.70866141732283472" right="0.70866141732283472" top="0.78740157480314965" bottom="0.78740157480314965" header="0.31496062992125984" footer="0.31496062992125984"/>
  <pageSetup paperSize="8" scale="58" fitToHeight="0" orientation="landscape" r:id="rId1"/>
  <headerFooter>
    <oddFooter>&amp;C_x000D_&amp;1#&amp;"BMW Group Condensed"&amp;12&amp;KC00000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10C13-2A7B-4D09-A0D6-B197D4D7833E}">
  <dimension ref="B1:AH152"/>
  <sheetViews>
    <sheetView topLeftCell="L1" workbookViewId="0">
      <selection activeCell="AA9" sqref="AA9"/>
    </sheetView>
  </sheetViews>
  <sheetFormatPr baseColWidth="10" defaultRowHeight="14.25"/>
  <cols>
    <col min="1" max="1" width="0" hidden="1" customWidth="1"/>
    <col min="2" max="2" width="60.875" hidden="1" customWidth="1"/>
    <col min="3" max="11" width="0" hidden="1" customWidth="1"/>
    <col min="12" max="12" width="5.375" customWidth="1"/>
    <col min="13" max="13" width="36.75" customWidth="1"/>
    <col min="14" max="21" width="0" hidden="1" customWidth="1"/>
    <col min="22" max="22" width="4.5" customWidth="1"/>
    <col min="24" max="24" width="14.75" bestFit="1" customWidth="1"/>
    <col min="25" max="25" width="6.25" customWidth="1"/>
    <col min="27" max="27" width="14.75" bestFit="1" customWidth="1"/>
    <col min="28" max="28" width="6.375" customWidth="1"/>
    <col min="31" max="31" width="4.875" customWidth="1"/>
  </cols>
  <sheetData>
    <row r="1" spans="2:34" ht="15">
      <c r="W1" s="849" t="s">
        <v>421</v>
      </c>
      <c r="Z1" s="849" t="s">
        <v>419</v>
      </c>
    </row>
    <row r="2" spans="2:34">
      <c r="W2" s="852" t="s">
        <v>418</v>
      </c>
      <c r="X2" t="s">
        <v>427</v>
      </c>
      <c r="Z2" t="s">
        <v>49</v>
      </c>
      <c r="AA2" t="s">
        <v>427</v>
      </c>
      <c r="AC2" t="s">
        <v>420</v>
      </c>
      <c r="AD2" t="s">
        <v>422</v>
      </c>
      <c r="AF2" t="s">
        <v>424</v>
      </c>
    </row>
    <row r="3" spans="2:34" ht="23.25">
      <c r="B3" s="850" t="s">
        <v>413</v>
      </c>
      <c r="W3">
        <v>1.29</v>
      </c>
    </row>
    <row r="4" spans="2:34">
      <c r="B4" s="311" t="str">
        <f>Material!H19</f>
        <v>Sensoreinheit/Magneteinheit</v>
      </c>
      <c r="C4" s="690" t="str">
        <f>Material!I19</f>
        <v>CNY</v>
      </c>
      <c r="D4" s="466">
        <f>Material!J19</f>
        <v>64.593288253128904</v>
      </c>
      <c r="E4" s="466">
        <f>Material!K19</f>
        <v>3.0436979713908006</v>
      </c>
      <c r="F4" s="466">
        <f>Material!L19</f>
        <v>0</v>
      </c>
      <c r="G4" s="295">
        <f>Material!M19</f>
        <v>67.636986224519703</v>
      </c>
      <c r="H4" s="295">
        <f>Material!N19</f>
        <v>6.5891472868217056</v>
      </c>
      <c r="I4" s="692">
        <f>Material!O19</f>
        <v>10.26490732113299</v>
      </c>
      <c r="J4" s="650">
        <v>1</v>
      </c>
      <c r="L4">
        <v>1</v>
      </c>
      <c r="M4" s="311" t="s">
        <v>307</v>
      </c>
      <c r="N4" s="294" t="s">
        <v>305</v>
      </c>
      <c r="O4" s="466">
        <v>579.23199999999997</v>
      </c>
      <c r="P4" s="466">
        <v>5.9302325581395348</v>
      </c>
      <c r="Q4" s="466">
        <v>0</v>
      </c>
      <c r="R4" s="295">
        <v>585.16223255813952</v>
      </c>
      <c r="S4" s="295">
        <v>6.5891472868217056</v>
      </c>
      <c r="T4" s="692">
        <v>88.806974117647059</v>
      </c>
      <c r="U4" s="650">
        <v>1</v>
      </c>
      <c r="W4" s="853">
        <f t="shared" ref="W4:W35" si="0">T4/1.29</f>
        <v>68.84261559507523</v>
      </c>
      <c r="Z4" s="854">
        <f t="shared" ref="Z4:Z10" si="1">W65</f>
        <v>69.854117647058828</v>
      </c>
      <c r="AC4" s="863">
        <f>Z4-W4</f>
        <v>1.011502051983598</v>
      </c>
      <c r="AD4" s="873"/>
    </row>
    <row r="5" spans="2:34" ht="25.5">
      <c r="B5" s="311" t="str">
        <f>Material!H20</f>
        <v>Kabelsatz Asil B (Sensor 1) 180mm I-Shape</v>
      </c>
      <c r="C5" s="294" t="str">
        <f>Material!I20</f>
        <v>EUR</v>
      </c>
      <c r="D5" s="466">
        <f>Material!J20</f>
        <v>2.9612000000000003</v>
      </c>
      <c r="E5" s="466">
        <f>Material!K20</f>
        <v>5.9224000000000006E-2</v>
      </c>
      <c r="F5" s="466">
        <f>Material!L20</f>
        <v>0</v>
      </c>
      <c r="G5" s="295">
        <f>Material!M20</f>
        <v>3.0204240000000002</v>
      </c>
      <c r="H5" s="295">
        <f>Material!N20</f>
        <v>0.77519379844961234</v>
      </c>
      <c r="I5" s="692">
        <f>Material!O20</f>
        <v>3.8963469600000007</v>
      </c>
      <c r="J5" s="653">
        <v>1</v>
      </c>
      <c r="L5">
        <v>2</v>
      </c>
      <c r="M5" s="311" t="s">
        <v>310</v>
      </c>
      <c r="N5" s="294" t="s">
        <v>305</v>
      </c>
      <c r="O5" s="466">
        <v>326.63499999999999</v>
      </c>
      <c r="P5" s="466">
        <v>7.6434108527131777</v>
      </c>
      <c r="Q5" s="466">
        <v>0</v>
      </c>
      <c r="R5" s="295">
        <v>334.27841085271319</v>
      </c>
      <c r="S5" s="295">
        <v>6.5891472868217056</v>
      </c>
      <c r="T5" s="692">
        <v>50.731664705882352</v>
      </c>
      <c r="U5" s="653">
        <v>1</v>
      </c>
      <c r="W5" s="853">
        <f t="shared" si="0"/>
        <v>39.326871865025076</v>
      </c>
      <c r="Z5" s="854">
        <f t="shared" si="1"/>
        <v>39.31</v>
      </c>
      <c r="AC5" s="863">
        <f t="shared" ref="AC5:AC23" si="2">Z5-W5</f>
        <v>-1.6871865025073873E-2</v>
      </c>
      <c r="AD5" s="873"/>
    </row>
    <row r="6" spans="2:34">
      <c r="B6" s="311" t="str">
        <f>Material!H24</f>
        <v>Assy Pinion 1</v>
      </c>
      <c r="C6" s="303" t="str">
        <f>Material!I24</f>
        <v>USD</v>
      </c>
      <c r="D6" s="466">
        <f>Material!J24</f>
        <v>7.0364654166666698</v>
      </c>
      <c r="E6" s="466">
        <f>Material!K24</f>
        <v>0</v>
      </c>
      <c r="F6" s="466">
        <f>Material!L24</f>
        <v>0</v>
      </c>
      <c r="G6" s="295">
        <f>Material!M24</f>
        <v>7.0364654166666698</v>
      </c>
      <c r="H6" s="295">
        <f>Material!N24</f>
        <v>1</v>
      </c>
      <c r="I6" s="692">
        <f>Material!O24</f>
        <v>7.0364654166666698</v>
      </c>
      <c r="J6" s="653">
        <v>1</v>
      </c>
      <c r="L6">
        <v>3</v>
      </c>
      <c r="M6" s="311" t="s">
        <v>248</v>
      </c>
      <c r="N6" s="303" t="s">
        <v>49</v>
      </c>
      <c r="O6" s="466">
        <v>19.601843731225099</v>
      </c>
      <c r="P6" s="466">
        <v>0</v>
      </c>
      <c r="Q6" s="466">
        <v>0</v>
      </c>
      <c r="R6" s="295">
        <v>19.601843731225099</v>
      </c>
      <c r="S6" s="295">
        <v>0.77519379844961234</v>
      </c>
      <c r="T6" s="692">
        <v>25.286378413280378</v>
      </c>
      <c r="U6" s="653">
        <v>1</v>
      </c>
      <c r="W6" s="853">
        <f t="shared" si="0"/>
        <v>19.601843731225099</v>
      </c>
      <c r="Z6" s="854">
        <f t="shared" si="1"/>
        <v>16.64</v>
      </c>
      <c r="AC6" s="863">
        <f t="shared" si="2"/>
        <v>-2.9618437312250983</v>
      </c>
      <c r="AD6" s="873"/>
    </row>
    <row r="7" spans="2:34" s="869" customFormat="1">
      <c r="B7" s="864" t="str">
        <f>Material!H31</f>
        <v>Druckstück - Sensorseite</v>
      </c>
      <c r="C7" s="865" t="str">
        <f>Material!I31</f>
        <v>EUR</v>
      </c>
      <c r="D7" s="866">
        <f>Material!J31</f>
        <v>1.4305000000000001</v>
      </c>
      <c r="E7" s="866">
        <f>Material!K31</f>
        <v>6.4372499999999999E-2</v>
      </c>
      <c r="F7" s="866">
        <f>Material!L31</f>
        <v>0</v>
      </c>
      <c r="G7" s="866">
        <f>Material!M31</f>
        <v>1.4948725</v>
      </c>
      <c r="H7" s="866">
        <f>Material!N31</f>
        <v>0.77519379844961234</v>
      </c>
      <c r="I7" s="867">
        <f>Material!O31</f>
        <v>1.9283855250000002</v>
      </c>
      <c r="J7" s="868">
        <v>1</v>
      </c>
      <c r="L7" s="899">
        <v>4</v>
      </c>
      <c r="M7" s="864" t="s">
        <v>258</v>
      </c>
      <c r="N7" s="865" t="s">
        <v>305</v>
      </c>
      <c r="O7" s="866">
        <v>120.3053</v>
      </c>
      <c r="P7" s="866">
        <v>12.48</v>
      </c>
      <c r="Q7" s="866">
        <v>0</v>
      </c>
      <c r="R7" s="866">
        <v>132.78530000000001</v>
      </c>
      <c r="S7" s="866">
        <v>6.5891472868217056</v>
      </c>
      <c r="T7" s="867">
        <v>20.152122000000002</v>
      </c>
      <c r="U7" s="868">
        <v>1</v>
      </c>
      <c r="W7" s="870">
        <f t="shared" si="0"/>
        <v>15.6218</v>
      </c>
      <c r="X7" s="900">
        <f>Zusammenfassung!Q14+Zusammenfassung!S14+Zusammenfassung!U14+Zusammenfassung!W14+Zusammenfassung!Y14</f>
        <v>1839953</v>
      </c>
      <c r="Z7" s="871">
        <f t="shared" si="1"/>
        <v>33.726978761116243</v>
      </c>
      <c r="AA7" s="900">
        <f>Zusammenfassung!AB14</f>
        <v>49218</v>
      </c>
      <c r="AC7" s="872">
        <f t="shared" si="2"/>
        <v>18.105178761116242</v>
      </c>
      <c r="AD7" s="874">
        <f>AC7/W7</f>
        <v>1.1589687975211718</v>
      </c>
      <c r="AF7" s="869" t="s">
        <v>423</v>
      </c>
      <c r="AH7" s="869" t="s">
        <v>425</v>
      </c>
    </row>
    <row r="8" spans="2:34">
      <c r="B8" s="311" t="str">
        <f>Material!H33</f>
        <v>Druckfeder - Sensorseite</v>
      </c>
      <c r="C8" s="301" t="str">
        <f>Material!I33</f>
        <v>USD</v>
      </c>
      <c r="D8" s="466">
        <f>Material!J33</f>
        <v>6.4500000000000002E-2</v>
      </c>
      <c r="E8" s="466">
        <f>Material!K33</f>
        <v>1.2900000000000001E-3</v>
      </c>
      <c r="F8" s="466">
        <f>Material!L33</f>
        <v>0</v>
      </c>
      <c r="G8" s="295">
        <f>Material!M33</f>
        <v>6.5790000000000001E-2</v>
      </c>
      <c r="H8" s="295">
        <f>Material!N33</f>
        <v>1</v>
      </c>
      <c r="I8" s="692">
        <f>Material!O33</f>
        <v>6.5790000000000001E-2</v>
      </c>
      <c r="J8" s="653">
        <v>1</v>
      </c>
      <c r="L8">
        <v>5</v>
      </c>
      <c r="M8" s="311" t="s">
        <v>215</v>
      </c>
      <c r="N8" s="855" t="s">
        <v>305</v>
      </c>
      <c r="O8" s="466">
        <v>64.593288253128904</v>
      </c>
      <c r="P8" s="466">
        <v>3.0436979713908006</v>
      </c>
      <c r="Q8" s="466">
        <v>0</v>
      </c>
      <c r="R8" s="295">
        <v>67.636986224519703</v>
      </c>
      <c r="S8" s="295">
        <v>6.5891472868217056</v>
      </c>
      <c r="T8" s="692">
        <v>10.26490732113299</v>
      </c>
      <c r="U8" s="653">
        <v>1</v>
      </c>
      <c r="W8" s="853">
        <f t="shared" si="0"/>
        <v>7.9572924970023173</v>
      </c>
      <c r="Z8" s="854">
        <f t="shared" si="1"/>
        <v>8.2320999999999991</v>
      </c>
      <c r="AC8" s="863">
        <f t="shared" si="2"/>
        <v>0.27480750299768175</v>
      </c>
      <c r="AD8" s="873"/>
    </row>
    <row r="9" spans="2:34" s="869" customFormat="1">
      <c r="B9" s="864" t="str">
        <f>Material!H34</f>
        <v>Vierpunktlager</v>
      </c>
      <c r="C9" s="865" t="str">
        <f>Material!I34</f>
        <v>CNY</v>
      </c>
      <c r="D9" s="866">
        <f>Material!J34</f>
        <v>3.5106000000000006</v>
      </c>
      <c r="E9" s="866">
        <f>Material!K34</f>
        <v>0.15797700000000003</v>
      </c>
      <c r="F9" s="866">
        <f>Material!L34</f>
        <v>0.29348616000000005</v>
      </c>
      <c r="G9" s="866">
        <f>Material!M34</f>
        <v>3.9620631600000009</v>
      </c>
      <c r="H9" s="866">
        <f>Material!N34</f>
        <v>6.5891472868217056</v>
      </c>
      <c r="I9" s="867">
        <f>Material!O34</f>
        <v>0.60130135016470598</v>
      </c>
      <c r="J9" s="868">
        <v>1</v>
      </c>
      <c r="L9" s="869">
        <v>6</v>
      </c>
      <c r="M9" s="864" t="s">
        <v>271</v>
      </c>
      <c r="N9" s="865" t="s">
        <v>306</v>
      </c>
      <c r="O9" s="866">
        <v>7.7632411666666696</v>
      </c>
      <c r="P9" s="866">
        <v>0</v>
      </c>
      <c r="Q9" s="866">
        <v>0</v>
      </c>
      <c r="R9" s="866">
        <v>7.7632411666666696</v>
      </c>
      <c r="S9" s="866">
        <v>1</v>
      </c>
      <c r="T9" s="867">
        <v>7.7632411666666696</v>
      </c>
      <c r="U9" s="868">
        <v>1</v>
      </c>
      <c r="W9" s="870">
        <f t="shared" si="0"/>
        <v>6.0180164082687364</v>
      </c>
      <c r="X9" s="900">
        <f>SUM(Zusammenfassung!Q14:Z14)</f>
        <v>2071051</v>
      </c>
      <c r="Z9" s="871">
        <f t="shared" si="1"/>
        <v>17.089999999999996</v>
      </c>
      <c r="AC9" s="872">
        <f t="shared" si="2"/>
        <v>11.071983591731261</v>
      </c>
      <c r="AD9" s="874">
        <f>AC9/W9</f>
        <v>1.8398061488364155</v>
      </c>
      <c r="AF9" s="869" t="s">
        <v>423</v>
      </c>
      <c r="AH9" s="869" t="s">
        <v>426</v>
      </c>
    </row>
    <row r="10" spans="2:34" s="869" customFormat="1">
      <c r="B10" s="864" t="str">
        <f>Material!H35</f>
        <v>ZB Stellschraube</v>
      </c>
      <c r="C10" s="865" t="str">
        <f>Material!I35</f>
        <v>EUR</v>
      </c>
      <c r="D10" s="866">
        <f>Material!J35</f>
        <v>0.71950000000000003</v>
      </c>
      <c r="E10" s="866">
        <f>Material!K35</f>
        <v>3.2377500000000003E-2</v>
      </c>
      <c r="F10" s="866">
        <f>Material!L35</f>
        <v>0</v>
      </c>
      <c r="G10" s="866">
        <f>Material!M35</f>
        <v>0.75187749999999998</v>
      </c>
      <c r="H10" s="866">
        <f>Material!N35</f>
        <v>0.77519379844961234</v>
      </c>
      <c r="I10" s="867">
        <f>Material!O35</f>
        <v>0.9699219750000001</v>
      </c>
      <c r="J10" s="868">
        <v>1</v>
      </c>
      <c r="L10" s="869">
        <v>7</v>
      </c>
      <c r="M10" s="864" t="s">
        <v>272</v>
      </c>
      <c r="N10" s="865" t="s">
        <v>306</v>
      </c>
      <c r="O10" s="866">
        <v>7.7632411666666696</v>
      </c>
      <c r="P10" s="866">
        <v>0</v>
      </c>
      <c r="Q10" s="866">
        <v>0</v>
      </c>
      <c r="R10" s="866">
        <v>7.7632411666666696</v>
      </c>
      <c r="S10" s="866">
        <v>1</v>
      </c>
      <c r="T10" s="867">
        <v>7.7632411666666696</v>
      </c>
      <c r="U10" s="868">
        <v>1</v>
      </c>
      <c r="W10" s="870">
        <f t="shared" si="0"/>
        <v>6.0180164082687364</v>
      </c>
      <c r="X10" s="900">
        <f>X9</f>
        <v>2071051</v>
      </c>
      <c r="Z10" s="871">
        <f t="shared" si="1"/>
        <v>17.009999999999998</v>
      </c>
      <c r="AC10" s="872">
        <f t="shared" si="2"/>
        <v>10.991983591731262</v>
      </c>
      <c r="AD10" s="874">
        <f>AC10/W10</f>
        <v>1.8265127321069299</v>
      </c>
      <c r="AF10" s="869" t="s">
        <v>423</v>
      </c>
      <c r="AH10" s="869" t="s">
        <v>426</v>
      </c>
    </row>
    <row r="11" spans="2:34">
      <c r="B11" s="311" t="str">
        <f>Material!H36</f>
        <v>Sensorgehäuse Kunstoff (x3 Schrauben)</v>
      </c>
      <c r="C11" s="301" t="str">
        <f>Material!I36</f>
        <v>CNY</v>
      </c>
      <c r="D11" s="466">
        <f>Material!J36</f>
        <v>6</v>
      </c>
      <c r="E11" s="466">
        <f>Material!K36</f>
        <v>1</v>
      </c>
      <c r="F11" s="466">
        <f>Material!L36</f>
        <v>0</v>
      </c>
      <c r="G11" s="295">
        <f>Material!M36</f>
        <v>7</v>
      </c>
      <c r="H11" s="295">
        <f>Material!N36</f>
        <v>6.5891472868217056</v>
      </c>
      <c r="I11" s="692">
        <f>Material!O36</f>
        <v>1.0623529411764705</v>
      </c>
      <c r="J11" s="653">
        <v>1</v>
      </c>
      <c r="L11" s="856">
        <v>8</v>
      </c>
      <c r="M11" s="857" t="s">
        <v>293</v>
      </c>
      <c r="N11" s="858" t="s">
        <v>306</v>
      </c>
      <c r="O11" s="859">
        <v>7.0364654166666671</v>
      </c>
      <c r="P11" s="859">
        <v>0</v>
      </c>
      <c r="Q11" s="859">
        <v>0</v>
      </c>
      <c r="R11" s="859">
        <v>7.0364654166666671</v>
      </c>
      <c r="S11" s="859">
        <v>1</v>
      </c>
      <c r="T11" s="860">
        <v>7.0364654166666671</v>
      </c>
      <c r="U11" s="861">
        <v>1</v>
      </c>
      <c r="V11" s="856"/>
      <c r="W11" s="862">
        <f t="shared" si="0"/>
        <v>5.4546243540051682</v>
      </c>
      <c r="X11" s="856"/>
      <c r="Y11" s="856"/>
      <c r="Z11" s="862"/>
      <c r="AC11" s="863"/>
    </row>
    <row r="12" spans="2:34" s="869" customFormat="1">
      <c r="B12" s="864" t="str">
        <f>Material!H37</f>
        <v>Radialwellendichtung</v>
      </c>
      <c r="C12" s="865" t="str">
        <f>Material!I37</f>
        <v>EUR</v>
      </c>
      <c r="D12" s="866">
        <f>Material!J37</f>
        <v>0.35220000000000001</v>
      </c>
      <c r="E12" s="866">
        <f>Material!K37</f>
        <v>1.5848999999999999E-2</v>
      </c>
      <c r="F12" s="866">
        <f>Material!L37</f>
        <v>0</v>
      </c>
      <c r="G12" s="866">
        <f>Material!M37</f>
        <v>0.36804900000000002</v>
      </c>
      <c r="H12" s="866">
        <f>Material!N37</f>
        <v>0.77519379844961234</v>
      </c>
      <c r="I12" s="867">
        <f>Material!O37</f>
        <v>0.47478321000000007</v>
      </c>
      <c r="J12" s="868">
        <v>1</v>
      </c>
      <c r="L12" s="899">
        <v>9</v>
      </c>
      <c r="M12" s="864" t="s">
        <v>260</v>
      </c>
      <c r="N12" s="865" t="s">
        <v>305</v>
      </c>
      <c r="O12" s="866">
        <v>41.284800000000004</v>
      </c>
      <c r="P12" s="866">
        <v>3.5099999999999993</v>
      </c>
      <c r="Q12" s="866">
        <v>0</v>
      </c>
      <c r="R12" s="866">
        <v>44.794800000000002</v>
      </c>
      <c r="S12" s="866">
        <v>6.5891472868217056</v>
      </c>
      <c r="T12" s="867">
        <v>6.7982696470588238</v>
      </c>
      <c r="U12" s="868">
        <v>1</v>
      </c>
      <c r="W12" s="870">
        <f t="shared" si="0"/>
        <v>5.2699764705882357</v>
      </c>
      <c r="X12" s="900">
        <f>X7</f>
        <v>1839953</v>
      </c>
      <c r="Z12" s="870">
        <f>W72</f>
        <v>14.017912935497648</v>
      </c>
      <c r="AA12" s="900">
        <f>AA7</f>
        <v>49218</v>
      </c>
      <c r="AC12" s="872">
        <f t="shared" si="2"/>
        <v>8.7479364649094116</v>
      </c>
      <c r="AD12" s="874">
        <f>AC12/W12</f>
        <v>1.6599574046927321</v>
      </c>
      <c r="AF12" s="869" t="s">
        <v>423</v>
      </c>
      <c r="AH12" s="869" t="s">
        <v>425</v>
      </c>
    </row>
    <row r="13" spans="2:34" s="869" customFormat="1">
      <c r="B13" s="864" t="str">
        <f>Material!H38</f>
        <v>Nadelkranz</v>
      </c>
      <c r="C13" s="865" t="str">
        <f>Material!I38</f>
        <v>CNY</v>
      </c>
      <c r="D13" s="866">
        <f>Material!J38</f>
        <v>0.96499999999999997</v>
      </c>
      <c r="E13" s="866">
        <f>Material!K38</f>
        <v>7.6102521531596972E-3</v>
      </c>
      <c r="F13" s="866">
        <f>Material!L38</f>
        <v>7.7808820172252768E-2</v>
      </c>
      <c r="G13" s="866">
        <f>Material!M38</f>
        <v>1.0504190723254125</v>
      </c>
      <c r="H13" s="866">
        <f>Material!N38</f>
        <v>6.5891472868217056</v>
      </c>
      <c r="I13" s="867">
        <f>Material!O38</f>
        <v>0.15941654156468024</v>
      </c>
      <c r="J13" s="868">
        <v>1</v>
      </c>
      <c r="L13" s="869">
        <v>10</v>
      </c>
      <c r="M13" s="864" t="s">
        <v>270</v>
      </c>
      <c r="N13" s="865" t="s">
        <v>306</v>
      </c>
      <c r="O13" s="866">
        <v>4.0904753333333304</v>
      </c>
      <c r="P13" s="866">
        <v>0</v>
      </c>
      <c r="Q13" s="866">
        <v>0</v>
      </c>
      <c r="R13" s="866">
        <v>4.0904753333333304</v>
      </c>
      <c r="S13" s="866">
        <v>1</v>
      </c>
      <c r="T13" s="867">
        <v>4.0904753333333304</v>
      </c>
      <c r="U13" s="868">
        <v>2</v>
      </c>
      <c r="W13" s="870">
        <f t="shared" si="0"/>
        <v>3.1709111111111086</v>
      </c>
      <c r="Z13" s="870">
        <f>W73</f>
        <v>9.5090800000000009</v>
      </c>
      <c r="AC13" s="872">
        <f t="shared" si="2"/>
        <v>6.3381688888888927</v>
      </c>
      <c r="AD13" s="874">
        <f>AC13/W13</f>
        <v>1.998847860061254</v>
      </c>
      <c r="AF13" s="869" t="s">
        <v>423</v>
      </c>
    </row>
    <row r="14" spans="2:34">
      <c r="B14" s="311" t="str">
        <f>Material!H39</f>
        <v>Nadelhülse</v>
      </c>
      <c r="C14" s="301" t="str">
        <f>Material!I39</f>
        <v>USD</v>
      </c>
      <c r="D14" s="466">
        <f>Material!J39</f>
        <v>0.17024304000000001</v>
      </c>
      <c r="E14" s="466">
        <f>Material!K39</f>
        <v>7.6609368000000004E-3</v>
      </c>
      <c r="F14" s="466">
        <f>Material!L39</f>
        <v>1.4232318144E-2</v>
      </c>
      <c r="G14" s="295">
        <f>Material!M39</f>
        <v>0.192136294944</v>
      </c>
      <c r="H14" s="295">
        <f>Material!N39</f>
        <v>1</v>
      </c>
      <c r="I14" s="692">
        <f>Material!O39</f>
        <v>0.192136294944</v>
      </c>
      <c r="J14" s="653">
        <v>1</v>
      </c>
      <c r="L14" s="856">
        <v>11</v>
      </c>
      <c r="M14" s="857" t="s">
        <v>299</v>
      </c>
      <c r="N14" s="858" t="s">
        <v>306</v>
      </c>
      <c r="O14" s="859">
        <v>3.8711864926764199</v>
      </c>
      <c r="P14" s="859">
        <v>6.6584407674034424E-2</v>
      </c>
      <c r="Q14" s="859">
        <v>0</v>
      </c>
      <c r="R14" s="859">
        <v>3.9377709003504542</v>
      </c>
      <c r="S14" s="859">
        <v>1</v>
      </c>
      <c r="T14" s="860">
        <v>3.9377709003504542</v>
      </c>
      <c r="U14" s="861">
        <v>1</v>
      </c>
      <c r="V14" s="856"/>
      <c r="W14" s="862">
        <f t="shared" si="0"/>
        <v>3.0525355816670188</v>
      </c>
      <c r="X14" s="856"/>
      <c r="Y14" s="856"/>
      <c r="Z14" s="862"/>
      <c r="AC14" s="863"/>
    </row>
    <row r="15" spans="2:34">
      <c r="B15" s="311" t="str">
        <f>Material!H40</f>
        <v>O-Ring Sensorgeh. / Lenkgeh.</v>
      </c>
      <c r="C15" s="301" t="str">
        <f>Material!I40</f>
        <v>CNY</v>
      </c>
      <c r="D15" s="466">
        <f>Material!J40</f>
        <v>1.4040000000000001</v>
      </c>
      <c r="E15" s="466">
        <f>Material!K40</f>
        <v>6.3180000000000014E-2</v>
      </c>
      <c r="F15" s="466">
        <f>Material!L40</f>
        <v>0</v>
      </c>
      <c r="G15" s="295">
        <f>Material!M40</f>
        <v>1.4671800000000002</v>
      </c>
      <c r="H15" s="295">
        <f>Material!N40</f>
        <v>6.5891472868217056</v>
      </c>
      <c r="I15" s="692">
        <f>Material!O40</f>
        <v>0.2226661411764706</v>
      </c>
      <c r="J15" s="653">
        <v>1</v>
      </c>
      <c r="L15" s="856">
        <v>12</v>
      </c>
      <c r="M15" s="857" t="s">
        <v>289</v>
      </c>
      <c r="N15" s="858" t="s">
        <v>49</v>
      </c>
      <c r="O15" s="859">
        <v>2.9612000000000003</v>
      </c>
      <c r="P15" s="859">
        <v>5.9224000000000006E-2</v>
      </c>
      <c r="Q15" s="859">
        <v>0</v>
      </c>
      <c r="R15" s="859">
        <v>3.0204240000000002</v>
      </c>
      <c r="S15" s="859">
        <v>0.77519379844961234</v>
      </c>
      <c r="T15" s="860">
        <v>3.8963469600000007</v>
      </c>
      <c r="U15" s="861">
        <v>1</v>
      </c>
      <c r="V15" s="856"/>
      <c r="W15" s="862">
        <f t="shared" si="0"/>
        <v>3.0204240000000007</v>
      </c>
      <c r="X15" s="856"/>
      <c r="Y15" s="856"/>
      <c r="Z15" s="862"/>
      <c r="AC15" s="863"/>
    </row>
    <row r="16" spans="2:34">
      <c r="B16" s="311" t="str">
        <f>Material!H41</f>
        <v>Tellerfeder</v>
      </c>
      <c r="C16" s="301" t="str">
        <f>Material!I41</f>
        <v>EUR</v>
      </c>
      <c r="D16" s="466">
        <f>Material!J41</f>
        <v>7.1600000000000011E-2</v>
      </c>
      <c r="E16" s="466">
        <f>Material!K41</f>
        <v>3.2220000000000005E-3</v>
      </c>
      <c r="F16" s="466">
        <f>Material!L41</f>
        <v>0</v>
      </c>
      <c r="G16" s="295">
        <f>Material!M41</f>
        <v>7.4822000000000013E-2</v>
      </c>
      <c r="H16" s="295">
        <f>Material!N41</f>
        <v>0.77519379844961234</v>
      </c>
      <c r="I16" s="692">
        <f>Material!O41</f>
        <v>9.6520380000000031E-2</v>
      </c>
      <c r="J16" s="653">
        <v>1</v>
      </c>
      <c r="L16">
        <v>13</v>
      </c>
      <c r="M16" s="311" t="s">
        <v>302</v>
      </c>
      <c r="N16" s="301" t="s">
        <v>49</v>
      </c>
      <c r="O16" s="466">
        <v>2.5956000000000001</v>
      </c>
      <c r="P16" s="466">
        <v>0.116802</v>
      </c>
      <c r="Q16" s="466">
        <v>0</v>
      </c>
      <c r="R16" s="295">
        <v>2.712402</v>
      </c>
      <c r="S16" s="295">
        <v>0.77519379844961234</v>
      </c>
      <c r="T16" s="692">
        <v>3.4989985800000003</v>
      </c>
      <c r="U16" s="653">
        <v>1</v>
      </c>
      <c r="W16" s="853">
        <f t="shared" si="0"/>
        <v>2.712402</v>
      </c>
      <c r="Z16" s="853">
        <f>W74</f>
        <v>2.2402000000000002</v>
      </c>
      <c r="AC16" s="863">
        <f t="shared" si="2"/>
        <v>-0.47220199999999979</v>
      </c>
      <c r="AD16" s="873"/>
    </row>
    <row r="17" spans="2:32">
      <c r="B17" s="311" t="str">
        <f>Material!H42</f>
        <v>Sprengring</v>
      </c>
      <c r="C17" s="301" t="str">
        <f>Material!I42</f>
        <v>EUR</v>
      </c>
      <c r="D17" s="466">
        <f>Material!J42</f>
        <v>7.7600000000000002E-2</v>
      </c>
      <c r="E17" s="466">
        <f>Material!K42</f>
        <v>3.5000000000000001E-3</v>
      </c>
      <c r="F17" s="466">
        <f>Material!L42</f>
        <v>0</v>
      </c>
      <c r="G17" s="295">
        <f>Material!M42</f>
        <v>8.1100000000000005E-2</v>
      </c>
      <c r="H17" s="295">
        <f>Material!N42</f>
        <v>0.77519379844961234</v>
      </c>
      <c r="I17" s="692">
        <f>Material!O42</f>
        <v>0.10461900000000002</v>
      </c>
      <c r="J17" s="653">
        <v>1</v>
      </c>
      <c r="L17">
        <v>14</v>
      </c>
      <c r="M17" s="311" t="s">
        <v>236</v>
      </c>
      <c r="N17" s="301" t="s">
        <v>49</v>
      </c>
      <c r="O17" s="466">
        <v>2.0529000000000002</v>
      </c>
      <c r="P17" s="466">
        <v>0</v>
      </c>
      <c r="Q17" s="466">
        <v>0</v>
      </c>
      <c r="R17" s="295">
        <v>2.0529000000000002</v>
      </c>
      <c r="S17" s="295">
        <v>0.77519379844961234</v>
      </c>
      <c r="T17" s="692">
        <v>2.6482410000000005</v>
      </c>
      <c r="U17" s="653">
        <v>1</v>
      </c>
      <c r="W17" s="853">
        <f t="shared" si="0"/>
        <v>2.0529000000000002</v>
      </c>
      <c r="Z17" s="853">
        <f t="shared" ref="Z17:Z23" si="3">W75</f>
        <v>2.0550225000000002</v>
      </c>
      <c r="AC17" s="863">
        <f t="shared" si="2"/>
        <v>2.1225000000000271E-3</v>
      </c>
      <c r="AD17" s="873"/>
    </row>
    <row r="18" spans="2:32">
      <c r="B18" s="311" t="str">
        <f>Material!H43</f>
        <v>Mittelstellungskappe mit Fahne 1</v>
      </c>
      <c r="C18" s="301" t="str">
        <f>Material!I43</f>
        <v>EUR</v>
      </c>
      <c r="D18" s="466">
        <f>Material!J43</f>
        <v>0.20000000000000004</v>
      </c>
      <c r="E18" s="466">
        <f>Material!K43</f>
        <v>8.9999999999999993E-3</v>
      </c>
      <c r="F18" s="466">
        <f>Material!L43</f>
        <v>0</v>
      </c>
      <c r="G18" s="295">
        <f>Material!M43</f>
        <v>0.20900000000000005</v>
      </c>
      <c r="H18" s="295">
        <f>Material!N43</f>
        <v>0.77519379844961234</v>
      </c>
      <c r="I18" s="692">
        <f>Material!O43</f>
        <v>0.26961000000000007</v>
      </c>
      <c r="J18" s="653">
        <v>1</v>
      </c>
      <c r="L18">
        <v>15</v>
      </c>
      <c r="M18" s="311" t="s">
        <v>250</v>
      </c>
      <c r="N18" s="301" t="s">
        <v>49</v>
      </c>
      <c r="O18" s="466">
        <v>1.9086690000000002</v>
      </c>
      <c r="P18" s="466">
        <v>2.8630035000000002E-2</v>
      </c>
      <c r="Q18" s="466">
        <v>0</v>
      </c>
      <c r="R18" s="295">
        <v>1.9372990350000001</v>
      </c>
      <c r="S18" s="295">
        <v>0.77519379844961234</v>
      </c>
      <c r="T18" s="692">
        <v>2.4991157551500005</v>
      </c>
      <c r="U18" s="653">
        <v>1</v>
      </c>
      <c r="W18" s="853">
        <f t="shared" si="0"/>
        <v>1.9372990350000003</v>
      </c>
      <c r="Z18" s="853">
        <f t="shared" si="3"/>
        <v>1.9372990350000001</v>
      </c>
      <c r="AC18" s="863">
        <f t="shared" si="2"/>
        <v>0</v>
      </c>
      <c r="AD18" s="873"/>
    </row>
    <row r="19" spans="2:32">
      <c r="B19" s="311" t="str">
        <f>Material!H45</f>
        <v>Schutzkappe EW</v>
      </c>
      <c r="C19" s="301" t="str">
        <f>Material!I45</f>
        <v>USD</v>
      </c>
      <c r="D19" s="466">
        <f>Material!J45</f>
        <v>4.3799999999999999E-2</v>
      </c>
      <c r="E19" s="466">
        <f>Material!K45</f>
        <v>8.7600000000000004E-4</v>
      </c>
      <c r="F19" s="466">
        <f>Material!L45</f>
        <v>0</v>
      </c>
      <c r="G19" s="295">
        <f>Material!M45</f>
        <v>4.4676E-2</v>
      </c>
      <c r="H19" s="295">
        <f>Material!N45</f>
        <v>1</v>
      </c>
      <c r="I19" s="692">
        <f>Material!O45</f>
        <v>4.4676E-2</v>
      </c>
      <c r="J19" s="653">
        <v>1</v>
      </c>
      <c r="L19">
        <v>16</v>
      </c>
      <c r="M19" s="311" t="s">
        <v>217</v>
      </c>
      <c r="N19" s="301" t="s">
        <v>49</v>
      </c>
      <c r="O19" s="466">
        <v>1.4305000000000001</v>
      </c>
      <c r="P19" s="466">
        <v>6.4372499999999999E-2</v>
      </c>
      <c r="Q19" s="466">
        <v>0</v>
      </c>
      <c r="R19" s="295">
        <v>1.4948725</v>
      </c>
      <c r="S19" s="295">
        <v>0.77519379844961234</v>
      </c>
      <c r="T19" s="692">
        <v>1.9283855250000002</v>
      </c>
      <c r="U19" s="653">
        <v>1</v>
      </c>
      <c r="W19" s="853">
        <f t="shared" si="0"/>
        <v>1.4948725</v>
      </c>
      <c r="Z19" s="853">
        <f t="shared" si="3"/>
        <v>1.7161000000000002</v>
      </c>
      <c r="AC19" s="863">
        <f t="shared" si="2"/>
        <v>0.22122750000000013</v>
      </c>
      <c r="AD19" s="873"/>
    </row>
    <row r="20" spans="2:32">
      <c r="B20" s="311" t="str">
        <f>Material!H46</f>
        <v>Kabelhalter</v>
      </c>
      <c r="C20" s="301" t="str">
        <f>Material!I46</f>
        <v>EUR</v>
      </c>
      <c r="D20" s="466">
        <f>Material!J46</f>
        <v>3.9E-2</v>
      </c>
      <c r="E20" s="466">
        <f>Material!K46</f>
        <v>1.7549999999999998E-3</v>
      </c>
      <c r="F20" s="466">
        <f>Material!L46</f>
        <v>0</v>
      </c>
      <c r="G20" s="295">
        <f>Material!M46</f>
        <v>4.0755E-2</v>
      </c>
      <c r="H20" s="295">
        <f>Material!N46</f>
        <v>0.77519379844961234</v>
      </c>
      <c r="I20" s="692">
        <f>Material!O46</f>
        <v>5.2573950000000001E-2</v>
      </c>
      <c r="J20" s="653">
        <v>1</v>
      </c>
      <c r="L20">
        <v>17</v>
      </c>
      <c r="M20" s="311" t="s">
        <v>237</v>
      </c>
      <c r="N20" s="301" t="s">
        <v>49</v>
      </c>
      <c r="O20" s="466">
        <v>1.31773045</v>
      </c>
      <c r="P20" s="466">
        <v>0</v>
      </c>
      <c r="Q20" s="466">
        <v>0</v>
      </c>
      <c r="R20" s="295">
        <v>1.31773045</v>
      </c>
      <c r="S20" s="295">
        <v>0.77519379844961234</v>
      </c>
      <c r="T20" s="692">
        <v>1.6998722805000002</v>
      </c>
      <c r="U20" s="653">
        <v>2</v>
      </c>
      <c r="W20" s="853">
        <f t="shared" si="0"/>
        <v>1.31773045</v>
      </c>
      <c r="Z20" s="853">
        <f t="shared" si="3"/>
        <v>1.31773045</v>
      </c>
      <c r="AC20" s="863">
        <f t="shared" si="2"/>
        <v>0</v>
      </c>
      <c r="AD20" s="873"/>
    </row>
    <row r="21" spans="2:32" s="869" customFormat="1">
      <c r="B21" s="864" t="str">
        <f>Material!H47</f>
        <v>Stopfen</v>
      </c>
      <c r="C21" s="865" t="str">
        <f>Material!I47</f>
        <v>EUR</v>
      </c>
      <c r="D21" s="866">
        <f>Material!J47</f>
        <v>3.3300000000000003E-2</v>
      </c>
      <c r="E21" s="866">
        <f>Material!K47</f>
        <v>1.4985E-3</v>
      </c>
      <c r="F21" s="866">
        <f>Material!L47</f>
        <v>0</v>
      </c>
      <c r="G21" s="866">
        <f>Material!M47</f>
        <v>3.4798500000000003E-2</v>
      </c>
      <c r="H21" s="866">
        <f>Material!N47</f>
        <v>0.77519379844961234</v>
      </c>
      <c r="I21" s="867">
        <f>Material!O47</f>
        <v>4.4890065000000007E-2</v>
      </c>
      <c r="J21" s="868">
        <v>1</v>
      </c>
      <c r="L21" s="869">
        <v>18</v>
      </c>
      <c r="M21" s="864" t="s">
        <v>222</v>
      </c>
      <c r="N21" s="865" t="s">
        <v>305</v>
      </c>
      <c r="O21" s="866">
        <v>6</v>
      </c>
      <c r="P21" s="866">
        <v>1</v>
      </c>
      <c r="Q21" s="866">
        <v>0</v>
      </c>
      <c r="R21" s="866">
        <v>7</v>
      </c>
      <c r="S21" s="866">
        <v>6.5891472868217056</v>
      </c>
      <c r="T21" s="867">
        <v>1.0623529411764705</v>
      </c>
      <c r="U21" s="868">
        <v>1</v>
      </c>
      <c r="W21" s="870">
        <f t="shared" si="0"/>
        <v>0.82352941176470584</v>
      </c>
      <c r="Z21" s="870">
        <f t="shared" si="3"/>
        <v>4.0925276999999998</v>
      </c>
      <c r="AC21" s="872">
        <f t="shared" si="2"/>
        <v>3.2689982882352941</v>
      </c>
      <c r="AD21" s="874">
        <f>AC21/W21</f>
        <v>3.9694979214285717</v>
      </c>
      <c r="AF21" s="869" t="s">
        <v>423</v>
      </c>
    </row>
    <row r="22" spans="2:32">
      <c r="B22" s="311" t="str">
        <f>Material!H48</f>
        <v>Zylinderstift</v>
      </c>
      <c r="C22" s="301" t="str">
        <f>Material!I48</f>
        <v>USD</v>
      </c>
      <c r="D22" s="466">
        <f>Material!J48</f>
        <v>1.4200000000000001E-2</v>
      </c>
      <c r="E22" s="466">
        <f>Material!K48</f>
        <v>6.3900000000000003E-4</v>
      </c>
      <c r="F22" s="466">
        <f>Material!L48</f>
        <v>0</v>
      </c>
      <c r="G22" s="295">
        <f>Material!M48</f>
        <v>1.4839000000000001E-2</v>
      </c>
      <c r="H22" s="295">
        <f>Material!N48</f>
        <v>1</v>
      </c>
      <c r="I22" s="692">
        <f>Material!O48</f>
        <v>1.4839000000000001E-2</v>
      </c>
      <c r="J22" s="653">
        <v>1</v>
      </c>
      <c r="L22">
        <v>19</v>
      </c>
      <c r="M22" s="311" t="s">
        <v>221</v>
      </c>
      <c r="N22" s="301" t="s">
        <v>49</v>
      </c>
      <c r="O22" s="466">
        <v>0.71950000000000003</v>
      </c>
      <c r="P22" s="466">
        <v>3.2377500000000003E-2</v>
      </c>
      <c r="Q22" s="466">
        <v>0</v>
      </c>
      <c r="R22" s="295">
        <v>0.75187749999999998</v>
      </c>
      <c r="S22" s="295">
        <v>0.77519379844961234</v>
      </c>
      <c r="T22" s="692">
        <v>0.9699219750000001</v>
      </c>
      <c r="U22" s="653">
        <v>1</v>
      </c>
      <c r="W22" s="853">
        <f t="shared" si="0"/>
        <v>0.75187750000000009</v>
      </c>
      <c r="Z22" s="853">
        <f t="shared" si="3"/>
        <v>0.75187749999999998</v>
      </c>
      <c r="AC22" s="863">
        <f t="shared" si="2"/>
        <v>0</v>
      </c>
    </row>
    <row r="23" spans="2:32">
      <c r="B23" s="311" t="str">
        <f>Material!H49</f>
        <v>Eingangswelle</v>
      </c>
      <c r="C23" s="301" t="str">
        <f>Material!I49</f>
        <v>USD</v>
      </c>
      <c r="D23" s="466">
        <f>Material!J49</f>
        <v>3.8711864926764199</v>
      </c>
      <c r="E23" s="466">
        <f>Material!K49</f>
        <v>6.6584407674034424E-2</v>
      </c>
      <c r="F23" s="466">
        <f>Material!L49</f>
        <v>0</v>
      </c>
      <c r="G23" s="295">
        <f>Material!M49</f>
        <v>3.9377709003504542</v>
      </c>
      <c r="H23" s="295">
        <f>Material!N49</f>
        <v>1</v>
      </c>
      <c r="I23" s="692">
        <f>Material!O49</f>
        <v>3.9377709003504542</v>
      </c>
      <c r="J23" s="653">
        <v>1</v>
      </c>
      <c r="L23">
        <v>20</v>
      </c>
      <c r="M23" s="311" t="s">
        <v>220</v>
      </c>
      <c r="N23" s="301" t="s">
        <v>305</v>
      </c>
      <c r="O23" s="466">
        <v>3.5106000000000006</v>
      </c>
      <c r="P23" s="466">
        <v>0.15797700000000003</v>
      </c>
      <c r="Q23" s="466">
        <v>0.29348616000000005</v>
      </c>
      <c r="R23" s="295">
        <v>3.9620631600000009</v>
      </c>
      <c r="S23" s="295">
        <v>6.5891472868217056</v>
      </c>
      <c r="T23" s="692">
        <v>0.60130135016470598</v>
      </c>
      <c r="U23" s="653">
        <v>1</v>
      </c>
      <c r="W23" s="853">
        <f t="shared" si="0"/>
        <v>0.46612507764705891</v>
      </c>
      <c r="Z23" s="853">
        <f t="shared" si="3"/>
        <v>0.4418881860465117</v>
      </c>
      <c r="AC23" s="863">
        <f t="shared" si="2"/>
        <v>-2.4236891600547206E-2</v>
      </c>
      <c r="AD23" s="873"/>
    </row>
    <row r="24" spans="2:32">
      <c r="B24" s="311" t="str">
        <f>Material!H52</f>
        <v>KMK</v>
      </c>
      <c r="C24" s="301" t="str">
        <f>Material!I52</f>
        <v>EUR</v>
      </c>
      <c r="D24" s="466">
        <f>Material!J52</f>
        <v>2.0529000000000002</v>
      </c>
      <c r="E24" s="466">
        <f>Material!K52</f>
        <v>0</v>
      </c>
      <c r="F24" s="466">
        <f>Material!L52</f>
        <v>0</v>
      </c>
      <c r="G24" s="295">
        <f>Material!M52</f>
        <v>2.0529000000000002</v>
      </c>
      <c r="H24" s="295">
        <f>Material!N52</f>
        <v>0.77519379844961234</v>
      </c>
      <c r="I24" s="692">
        <f>Material!O52</f>
        <v>2.6482410000000005</v>
      </c>
      <c r="J24" s="653">
        <v>1</v>
      </c>
      <c r="M24" s="311" t="s">
        <v>268</v>
      </c>
      <c r="N24" s="301" t="s">
        <v>49</v>
      </c>
      <c r="O24" s="466">
        <v>0.41789999999999999</v>
      </c>
      <c r="P24" s="466">
        <v>1.8805499999999999E-2</v>
      </c>
      <c r="Q24" s="466">
        <v>0</v>
      </c>
      <c r="R24" s="295">
        <v>0.43670549999999997</v>
      </c>
      <c r="S24" s="295">
        <v>0.77519379844961234</v>
      </c>
      <c r="T24" s="692">
        <v>0.563350095</v>
      </c>
      <c r="U24" s="653">
        <v>1</v>
      </c>
      <c r="W24" s="853">
        <f t="shared" si="0"/>
        <v>0.43670549999999997</v>
      </c>
      <c r="Z24" s="853"/>
    </row>
    <row r="25" spans="2:32">
      <c r="B25" s="311" t="str">
        <f>Material!H53</f>
        <v>Lageraussenring</v>
      </c>
      <c r="C25" s="301" t="str">
        <f>Material!I53</f>
        <v>EUR</v>
      </c>
      <c r="D25" s="466">
        <f>Material!J53</f>
        <v>1.31773045</v>
      </c>
      <c r="E25" s="466">
        <f>Material!K53</f>
        <v>0</v>
      </c>
      <c r="F25" s="466">
        <f>Material!L53</f>
        <v>0</v>
      </c>
      <c r="G25" s="295">
        <f>Material!M53</f>
        <v>1.31773045</v>
      </c>
      <c r="H25" s="295">
        <f>Material!N53</f>
        <v>0.77519379844961234</v>
      </c>
      <c r="I25" s="692">
        <f>Material!O53</f>
        <v>1.6998722805000002</v>
      </c>
      <c r="J25" s="653">
        <v>2</v>
      </c>
      <c r="M25" s="311" t="s">
        <v>274</v>
      </c>
      <c r="N25" s="301" t="s">
        <v>306</v>
      </c>
      <c r="O25" s="466">
        <v>0.5</v>
      </c>
      <c r="P25" s="466">
        <v>1.2500000000000001E-2</v>
      </c>
      <c r="Q25" s="466">
        <v>0</v>
      </c>
      <c r="R25" s="295">
        <v>0.51249999999999996</v>
      </c>
      <c r="S25" s="295">
        <v>1</v>
      </c>
      <c r="T25" s="692">
        <v>0.51249999999999996</v>
      </c>
      <c r="U25" s="653">
        <v>2</v>
      </c>
      <c r="W25" s="853">
        <f t="shared" si="0"/>
        <v>0.39728682170542629</v>
      </c>
      <c r="Z25" s="853"/>
    </row>
    <row r="26" spans="2:32">
      <c r="B26" s="311" t="str">
        <f>Material!H54</f>
        <v>Käfig</v>
      </c>
      <c r="C26" s="301" t="str">
        <f>Material!I54</f>
        <v>EUR</v>
      </c>
      <c r="D26" s="466">
        <f>Material!J54</f>
        <v>0.13810000000000003</v>
      </c>
      <c r="E26" s="466">
        <f>Material!K54</f>
        <v>2.0715000000000004E-3</v>
      </c>
      <c r="F26" s="466">
        <f>Material!L54</f>
        <v>0</v>
      </c>
      <c r="G26" s="295">
        <f>Material!M54</f>
        <v>0.14017150000000003</v>
      </c>
      <c r="H26" s="295">
        <f>Material!N54</f>
        <v>0.77519379844961234</v>
      </c>
      <c r="I26" s="692">
        <f>Material!O54</f>
        <v>0.18082123500000005</v>
      </c>
      <c r="J26" s="653">
        <v>2</v>
      </c>
      <c r="M26" s="311" t="s">
        <v>223</v>
      </c>
      <c r="N26" s="301" t="s">
        <v>49</v>
      </c>
      <c r="O26" s="466">
        <v>0.35220000000000001</v>
      </c>
      <c r="P26" s="466">
        <v>1.5848999999999999E-2</v>
      </c>
      <c r="Q26" s="466">
        <v>0</v>
      </c>
      <c r="R26" s="295">
        <v>0.36804900000000002</v>
      </c>
      <c r="S26" s="295">
        <v>0.77519379844961234</v>
      </c>
      <c r="T26" s="692">
        <v>0.47478321000000007</v>
      </c>
      <c r="U26" s="653">
        <v>1</v>
      </c>
      <c r="W26" s="853">
        <f t="shared" si="0"/>
        <v>0.36804900000000002</v>
      </c>
      <c r="Z26" s="853"/>
    </row>
    <row r="27" spans="2:32">
      <c r="B27" s="311" t="str">
        <f>Material!H55</f>
        <v>Hülse</v>
      </c>
      <c r="C27" s="301" t="str">
        <f>Material!I55</f>
        <v>EUR</v>
      </c>
      <c r="D27" s="466">
        <f>Material!J55</f>
        <v>0.26959800000000006</v>
      </c>
      <c r="E27" s="466">
        <f>Material!K55</f>
        <v>4.0439700000000009E-3</v>
      </c>
      <c r="F27" s="466">
        <f>Material!L55</f>
        <v>0</v>
      </c>
      <c r="G27" s="295">
        <f>Material!M55</f>
        <v>0.27364197000000007</v>
      </c>
      <c r="H27" s="295">
        <f>Material!N55</f>
        <v>0.77519379844961234</v>
      </c>
      <c r="I27" s="692">
        <f>Material!O55</f>
        <v>0.35299814130000012</v>
      </c>
      <c r="J27" s="653">
        <v>2</v>
      </c>
      <c r="M27" s="311" t="s">
        <v>239</v>
      </c>
      <c r="N27" s="301" t="s">
        <v>49</v>
      </c>
      <c r="O27" s="466">
        <v>0.26959800000000006</v>
      </c>
      <c r="P27" s="466">
        <v>4.0439700000000009E-3</v>
      </c>
      <c r="Q27" s="466">
        <v>0</v>
      </c>
      <c r="R27" s="295">
        <v>0.27364197000000007</v>
      </c>
      <c r="S27" s="295">
        <v>0.77519379844961234</v>
      </c>
      <c r="T27" s="692">
        <v>0.35299814130000012</v>
      </c>
      <c r="U27" s="653">
        <v>2</v>
      </c>
      <c r="W27" s="853">
        <f t="shared" si="0"/>
        <v>0.27364197000000007</v>
      </c>
      <c r="Z27" s="853"/>
    </row>
    <row r="28" spans="2:32">
      <c r="B28" s="311" t="str">
        <f>Material!H56</f>
        <v>Kugelrückführung</v>
      </c>
      <c r="C28" s="301" t="str">
        <f>Material!I56</f>
        <v>EUR</v>
      </c>
      <c r="D28" s="466">
        <f>Material!J56</f>
        <v>0.20280000000000001</v>
      </c>
      <c r="E28" s="466">
        <f>Material!K56</f>
        <v>3.042E-3</v>
      </c>
      <c r="F28" s="466">
        <f>Material!L56</f>
        <v>0</v>
      </c>
      <c r="G28" s="295">
        <f>Material!M56</f>
        <v>0.205842</v>
      </c>
      <c r="H28" s="295">
        <f>Material!N56</f>
        <v>0.77519379844961234</v>
      </c>
      <c r="I28" s="692">
        <f>Material!O56</f>
        <v>0.26553618000000001</v>
      </c>
      <c r="J28" s="653">
        <v>1</v>
      </c>
      <c r="M28" s="311" t="s">
        <v>269</v>
      </c>
      <c r="N28" s="301" t="s">
        <v>49</v>
      </c>
      <c r="O28" s="466">
        <v>0.24900000000000003</v>
      </c>
      <c r="P28" s="466">
        <v>1.1205000000000001E-2</v>
      </c>
      <c r="Q28" s="466">
        <v>0</v>
      </c>
      <c r="R28" s="295">
        <v>0.26020500000000002</v>
      </c>
      <c r="S28" s="295">
        <v>0.77519379844961234</v>
      </c>
      <c r="T28" s="692">
        <v>0.33566445000000006</v>
      </c>
      <c r="U28" s="653">
        <v>1</v>
      </c>
      <c r="W28" s="853">
        <f t="shared" si="0"/>
        <v>0.26020500000000002</v>
      </c>
      <c r="Z28" s="853"/>
    </row>
    <row r="29" spans="2:32">
      <c r="B29" s="311" t="str">
        <f>Material!H57</f>
        <v>Kugel Lager</v>
      </c>
      <c r="C29" s="301" t="str">
        <f>Material!I57</f>
        <v>EUR</v>
      </c>
      <c r="D29" s="466">
        <f>Material!J57</f>
        <v>2.8313999999999999E-2</v>
      </c>
      <c r="E29" s="466">
        <f>Material!K57</f>
        <v>4.2470999999999996E-4</v>
      </c>
      <c r="F29" s="466">
        <f>Material!L57</f>
        <v>0</v>
      </c>
      <c r="G29" s="295">
        <f>Material!M57</f>
        <v>2.8738709999999997E-2</v>
      </c>
      <c r="H29" s="295">
        <f>Material!N57</f>
        <v>0.77519379844961234</v>
      </c>
      <c r="I29" s="692">
        <f>Material!O57</f>
        <v>3.7072935899999999E-2</v>
      </c>
      <c r="J29" s="653">
        <v>28</v>
      </c>
      <c r="M29" s="311" t="s">
        <v>229</v>
      </c>
      <c r="N29" s="301" t="s">
        <v>49</v>
      </c>
      <c r="O29" s="466">
        <v>0.20000000000000004</v>
      </c>
      <c r="P29" s="466">
        <v>8.9999999999999993E-3</v>
      </c>
      <c r="Q29" s="466">
        <v>0</v>
      </c>
      <c r="R29" s="295">
        <v>0.20900000000000005</v>
      </c>
      <c r="S29" s="295">
        <v>0.77519379844961234</v>
      </c>
      <c r="T29" s="692">
        <v>0.26961000000000007</v>
      </c>
      <c r="U29" s="653">
        <v>1</v>
      </c>
      <c r="W29" s="853">
        <f t="shared" si="0"/>
        <v>0.20900000000000005</v>
      </c>
      <c r="Z29" s="853"/>
    </row>
    <row r="30" spans="2:32">
      <c r="B30" s="311" t="str">
        <f>Material!H58</f>
        <v>KGT Kugel unbeölt</v>
      </c>
      <c r="C30" s="301" t="str">
        <f>Material!I58</f>
        <v>EUR</v>
      </c>
      <c r="D30" s="466">
        <f>Material!J58</f>
        <v>6.0599999999999994E-3</v>
      </c>
      <c r="E30" s="466">
        <f>Material!K58</f>
        <v>9.0899999999999987E-5</v>
      </c>
      <c r="F30" s="466">
        <f>Material!L58</f>
        <v>0</v>
      </c>
      <c r="G30" s="295">
        <f>Material!M58</f>
        <v>6.1508999999999991E-3</v>
      </c>
      <c r="H30" s="295">
        <f>Material!N58</f>
        <v>0.77519379844961234</v>
      </c>
      <c r="I30" s="692">
        <f>Material!O58</f>
        <v>7.9346609999999991E-3</v>
      </c>
      <c r="J30" s="653">
        <v>71</v>
      </c>
      <c r="M30" s="311" t="s">
        <v>240</v>
      </c>
      <c r="N30" s="301" t="s">
        <v>49</v>
      </c>
      <c r="O30" s="466">
        <v>0.20280000000000001</v>
      </c>
      <c r="P30" s="466">
        <v>3.042E-3</v>
      </c>
      <c r="Q30" s="466">
        <v>0</v>
      </c>
      <c r="R30" s="295">
        <v>0.205842</v>
      </c>
      <c r="S30" s="295">
        <v>0.77519379844961234</v>
      </c>
      <c r="T30" s="692">
        <v>0.26553618000000001</v>
      </c>
      <c r="U30" s="653">
        <v>1</v>
      </c>
      <c r="W30" s="853">
        <f t="shared" si="0"/>
        <v>0.205842</v>
      </c>
      <c r="Z30" s="853"/>
    </row>
    <row r="31" spans="2:32">
      <c r="B31" s="311" t="str">
        <f>Material!H59</f>
        <v>Fett Lager</v>
      </c>
      <c r="C31" s="301" t="str">
        <f>Material!I59</f>
        <v>EUR</v>
      </c>
      <c r="D31" s="466">
        <f>Material!J59</f>
        <v>0.1708992</v>
      </c>
      <c r="E31" s="466">
        <f>Material!K59</f>
        <v>2.5634880000000001E-3</v>
      </c>
      <c r="F31" s="466">
        <f>Material!L59</f>
        <v>0</v>
      </c>
      <c r="G31" s="295">
        <f>Material!M59</f>
        <v>0.173462688</v>
      </c>
      <c r="H31" s="295">
        <f>Material!N59</f>
        <v>0.77519379844961234</v>
      </c>
      <c r="I31" s="692">
        <f>Material!O59</f>
        <v>0.22376686752000002</v>
      </c>
      <c r="J31" s="653">
        <v>1</v>
      </c>
      <c r="M31" s="311" t="s">
        <v>243</v>
      </c>
      <c r="N31" s="301" t="s">
        <v>49</v>
      </c>
      <c r="O31" s="466">
        <v>0.1708992</v>
      </c>
      <c r="P31" s="466">
        <v>2.5634880000000001E-3</v>
      </c>
      <c r="Q31" s="466">
        <v>0</v>
      </c>
      <c r="R31" s="295">
        <v>0.173462688</v>
      </c>
      <c r="S31" s="295">
        <v>0.77519379844961234</v>
      </c>
      <c r="T31" s="692">
        <v>0.22376686752000002</v>
      </c>
      <c r="U31" s="653">
        <v>1</v>
      </c>
      <c r="W31" s="853">
        <f t="shared" si="0"/>
        <v>0.173462688</v>
      </c>
      <c r="Z31" s="853"/>
    </row>
    <row r="32" spans="2:32">
      <c r="B32" s="311" t="str">
        <f>Material!H64</f>
        <v>Kugelgewindezahnstange 5</v>
      </c>
      <c r="C32" s="301" t="str">
        <f>Material!I64</f>
        <v>EUR</v>
      </c>
      <c r="D32" s="466">
        <f>Material!J64</f>
        <v>19.601843731225099</v>
      </c>
      <c r="E32" s="466">
        <f>Material!K64</f>
        <v>0</v>
      </c>
      <c r="F32" s="466">
        <f>Material!L64</f>
        <v>0</v>
      </c>
      <c r="G32" s="295">
        <f>Material!M64</f>
        <v>19.601843731225099</v>
      </c>
      <c r="H32" s="295">
        <f>Material!N64</f>
        <v>0.77519379844961234</v>
      </c>
      <c r="I32" s="692">
        <f>Material!O64</f>
        <v>25.286378413280378</v>
      </c>
      <c r="J32" s="653">
        <v>1</v>
      </c>
      <c r="M32" s="311" t="s">
        <v>226</v>
      </c>
      <c r="N32" s="301" t="s">
        <v>305</v>
      </c>
      <c r="O32" s="466">
        <v>1.4040000000000001</v>
      </c>
      <c r="P32" s="466">
        <v>6.3180000000000014E-2</v>
      </c>
      <c r="Q32" s="466">
        <v>0</v>
      </c>
      <c r="R32" s="295">
        <v>1.4671800000000002</v>
      </c>
      <c r="S32" s="295">
        <v>6.5891472868217056</v>
      </c>
      <c r="T32" s="692">
        <v>0.2226661411764706</v>
      </c>
      <c r="U32" s="653">
        <v>1</v>
      </c>
      <c r="W32" s="853">
        <f t="shared" si="0"/>
        <v>0.1726094117647059</v>
      </c>
      <c r="Z32" s="853"/>
    </row>
    <row r="33" spans="2:26">
      <c r="B33" s="311" t="str">
        <f>Material!H66</f>
        <v>Riemenscheibe KGT</v>
      </c>
      <c r="C33" s="301" t="str">
        <f>Material!I66</f>
        <v>EUR</v>
      </c>
      <c r="D33" s="466">
        <f>Material!J66</f>
        <v>1.9086690000000002</v>
      </c>
      <c r="E33" s="466">
        <f>Material!K66</f>
        <v>2.8630035000000002E-2</v>
      </c>
      <c r="F33" s="466">
        <f>Material!L66</f>
        <v>0</v>
      </c>
      <c r="G33" s="295">
        <f>Material!M66</f>
        <v>1.9372990350000001</v>
      </c>
      <c r="H33" s="295">
        <f>Material!N66</f>
        <v>0.77519379844961234</v>
      </c>
      <c r="I33" s="692">
        <f>Material!O66</f>
        <v>2.4991157551500005</v>
      </c>
      <c r="J33" s="653">
        <v>1</v>
      </c>
      <c r="M33" s="311" t="s">
        <v>266</v>
      </c>
      <c r="N33" s="301" t="s">
        <v>49</v>
      </c>
      <c r="O33" s="466">
        <v>0.15191039999999997</v>
      </c>
      <c r="P33" s="466">
        <v>6.8359679999999987E-3</v>
      </c>
      <c r="Q33" s="466">
        <v>0</v>
      </c>
      <c r="R33" s="295">
        <v>0.15874636799999997</v>
      </c>
      <c r="S33" s="295">
        <v>0.77519379844961234</v>
      </c>
      <c r="T33" s="692">
        <v>0.20478281471999998</v>
      </c>
      <c r="U33" s="653">
        <v>1</v>
      </c>
      <c r="W33" s="853">
        <f t="shared" si="0"/>
        <v>0.15874636799999997</v>
      </c>
      <c r="Z33" s="853"/>
    </row>
    <row r="34" spans="2:26">
      <c r="B34" s="311" t="str">
        <f>Material!H68</f>
        <v>Zahnriemen T.168</v>
      </c>
      <c r="C34" s="301" t="str">
        <f>Material!I68</f>
        <v>EUR</v>
      </c>
      <c r="D34" s="466">
        <f>Material!J68</f>
        <v>2.5956000000000001</v>
      </c>
      <c r="E34" s="466">
        <f>Material!K68</f>
        <v>0.116802</v>
      </c>
      <c r="F34" s="466">
        <f>Material!L68</f>
        <v>0</v>
      </c>
      <c r="G34" s="295">
        <f>Material!M68</f>
        <v>2.712402</v>
      </c>
      <c r="H34" s="295">
        <f>Material!N68</f>
        <v>0.77519379844961234</v>
      </c>
      <c r="I34" s="692">
        <f>Material!O68</f>
        <v>3.4989985800000003</v>
      </c>
      <c r="J34" s="653">
        <v>1</v>
      </c>
      <c r="M34" s="311" t="s">
        <v>262</v>
      </c>
      <c r="N34" s="301" t="s">
        <v>49</v>
      </c>
      <c r="O34" s="466">
        <v>0.14850000000000002</v>
      </c>
      <c r="P34" s="466">
        <v>6.6825000000000009E-3</v>
      </c>
      <c r="Q34" s="466">
        <v>0</v>
      </c>
      <c r="R34" s="295">
        <v>0.15518250000000003</v>
      </c>
      <c r="S34" s="295">
        <v>0.77519379844961234</v>
      </c>
      <c r="T34" s="692">
        <v>0.20018542500000006</v>
      </c>
      <c r="U34" s="653">
        <v>1</v>
      </c>
      <c r="W34" s="853">
        <f t="shared" si="0"/>
        <v>0.15518250000000003</v>
      </c>
      <c r="Z34" s="853"/>
    </row>
    <row r="35" spans="2:26">
      <c r="B35" s="311" t="str">
        <f>Material!H74</f>
        <v>R12 I 100 FIT HP (ClarWE) MC364</v>
      </c>
      <c r="C35" s="301" t="str">
        <f>Material!I74</f>
        <v>CNY</v>
      </c>
      <c r="D35" s="466">
        <f>Material!J74</f>
        <v>579.23199999999997</v>
      </c>
      <c r="E35" s="466">
        <f>Material!K74</f>
        <v>5.9302325581395348</v>
      </c>
      <c r="F35" s="466">
        <f>Material!L74</f>
        <v>0</v>
      </c>
      <c r="G35" s="295">
        <f>Material!M74</f>
        <v>585.16223255813952</v>
      </c>
      <c r="H35" s="295">
        <f>Material!N74</f>
        <v>6.5891472868217056</v>
      </c>
      <c r="I35" s="692">
        <f>Material!O74</f>
        <v>88.806974117647059</v>
      </c>
      <c r="J35" s="653">
        <v>1</v>
      </c>
      <c r="M35" s="311" t="s">
        <v>374</v>
      </c>
      <c r="N35" s="301" t="s">
        <v>49</v>
      </c>
      <c r="O35" s="466">
        <v>0.143514</v>
      </c>
      <c r="P35" s="466">
        <v>6.4581300000000003E-3</v>
      </c>
      <c r="Q35" s="466">
        <v>0</v>
      </c>
      <c r="R35" s="295">
        <v>0.14997213000000001</v>
      </c>
      <c r="S35" s="295">
        <v>0.77519379844961234</v>
      </c>
      <c r="T35" s="692">
        <v>0.19346404770000003</v>
      </c>
      <c r="U35" s="653">
        <v>1</v>
      </c>
      <c r="W35" s="853">
        <f t="shared" si="0"/>
        <v>0.14997213000000001</v>
      </c>
      <c r="Z35" s="853"/>
    </row>
    <row r="36" spans="2:26">
      <c r="B36" s="311" t="str">
        <f>Material!H85</f>
        <v>Motor 2 mit Korrosionsschutz - ClarWE High Current (8 Nm)</v>
      </c>
      <c r="C36" s="301" t="str">
        <f>Material!I85</f>
        <v>CNY</v>
      </c>
      <c r="D36" s="466">
        <f>Material!J85</f>
        <v>326.63499999999999</v>
      </c>
      <c r="E36" s="466">
        <f>Material!K85</f>
        <v>7.6434108527131777</v>
      </c>
      <c r="F36" s="466">
        <f>Material!L85</f>
        <v>0</v>
      </c>
      <c r="G36" s="295">
        <f>Material!M85</f>
        <v>334.27841085271319</v>
      </c>
      <c r="H36" s="295">
        <f>Material!N85</f>
        <v>6.5891472868217056</v>
      </c>
      <c r="I36" s="692">
        <f>Material!O85</f>
        <v>50.731664705882352</v>
      </c>
      <c r="J36" s="653">
        <v>1</v>
      </c>
      <c r="M36" s="311" t="s">
        <v>225</v>
      </c>
      <c r="N36" s="301" t="s">
        <v>306</v>
      </c>
      <c r="O36" s="466">
        <v>0.17024304000000001</v>
      </c>
      <c r="P36" s="466">
        <v>7.6609368000000004E-3</v>
      </c>
      <c r="Q36" s="466">
        <v>1.4232318144E-2</v>
      </c>
      <c r="R36" s="295">
        <v>0.192136294944</v>
      </c>
      <c r="S36" s="295">
        <v>1</v>
      </c>
      <c r="T36" s="692">
        <v>0.192136294944</v>
      </c>
      <c r="U36" s="653">
        <v>1</v>
      </c>
      <c r="W36" s="853">
        <f t="shared" ref="W36:W59" si="4">T36/1.29</f>
        <v>0.14894286429767442</v>
      </c>
      <c r="Z36" s="853"/>
    </row>
    <row r="37" spans="2:26">
      <c r="B37" s="311" t="str">
        <f>Material!H88</f>
        <v>O-Ring</v>
      </c>
      <c r="C37" s="301" t="str">
        <f>Material!I88</f>
        <v>EUR</v>
      </c>
      <c r="D37" s="466">
        <f>Material!J88</f>
        <v>7.5399999999999995E-2</v>
      </c>
      <c r="E37" s="466">
        <f>Material!K88</f>
        <v>3.3929999999999997E-3</v>
      </c>
      <c r="F37" s="466">
        <f>Material!L88</f>
        <v>0</v>
      </c>
      <c r="G37" s="295">
        <f>Material!M88</f>
        <v>7.8792999999999988E-2</v>
      </c>
      <c r="H37" s="295">
        <f>Material!N88</f>
        <v>0.77519379844961234</v>
      </c>
      <c r="I37" s="692">
        <f>Material!O88</f>
        <v>0.10164297</v>
      </c>
      <c r="J37" s="653">
        <v>1</v>
      </c>
      <c r="M37" s="311" t="s">
        <v>273</v>
      </c>
      <c r="N37" s="301" t="s">
        <v>49</v>
      </c>
      <c r="O37" s="466">
        <v>0.14132741405000002</v>
      </c>
      <c r="P37" s="466">
        <v>6.3597336322500008E-3</v>
      </c>
      <c r="Q37" s="466">
        <v>0</v>
      </c>
      <c r="R37" s="295">
        <v>0.14768714768225003</v>
      </c>
      <c r="S37" s="295">
        <v>0.77519379844961234</v>
      </c>
      <c r="T37" s="692">
        <v>0.19051642051010254</v>
      </c>
      <c r="U37" s="653">
        <v>2</v>
      </c>
      <c r="W37" s="853">
        <f t="shared" si="4"/>
        <v>0.14768714768225003</v>
      </c>
      <c r="Z37" s="853"/>
    </row>
    <row r="38" spans="2:26">
      <c r="B38" s="311" t="str">
        <f>Material!H89</f>
        <v>Schutzkappe ECU 2-PIN Flexray</v>
      </c>
      <c r="C38" s="301" t="str">
        <f>Material!I89</f>
        <v>EUR</v>
      </c>
      <c r="D38" s="466">
        <f>Material!J89</f>
        <v>2.0799999999999999E-2</v>
      </c>
      <c r="E38" s="466">
        <f>Material!K89</f>
        <v>9.3599999999999987E-4</v>
      </c>
      <c r="F38" s="466">
        <f>Material!L89</f>
        <v>0</v>
      </c>
      <c r="G38" s="295">
        <f>Material!M89</f>
        <v>2.1735999999999998E-2</v>
      </c>
      <c r="H38" s="295">
        <f>Material!N89</f>
        <v>0.77519379844961234</v>
      </c>
      <c r="I38" s="692">
        <f>Material!O89</f>
        <v>2.8039439999999999E-2</v>
      </c>
      <c r="J38" s="653">
        <v>1</v>
      </c>
      <c r="M38" s="311" t="s">
        <v>267</v>
      </c>
      <c r="N38" s="301" t="s">
        <v>49</v>
      </c>
      <c r="O38" s="466">
        <v>0.14121630303030303</v>
      </c>
      <c r="P38" s="466">
        <v>6.3547336363636358E-3</v>
      </c>
      <c r="Q38" s="466">
        <v>0</v>
      </c>
      <c r="R38" s="295">
        <v>0.14757103666666666</v>
      </c>
      <c r="S38" s="295">
        <v>0.77519379844961234</v>
      </c>
      <c r="T38" s="692">
        <v>0.1903666373</v>
      </c>
      <c r="U38" s="653">
        <v>1</v>
      </c>
      <c r="W38" s="853">
        <f t="shared" si="4"/>
        <v>0.14757103666666666</v>
      </c>
      <c r="Z38" s="853"/>
    </row>
    <row r="39" spans="2:26">
      <c r="B39" s="311" t="str">
        <f>Material!H90</f>
        <v>Schutzkappe ECU 3-PIN CAN FD</v>
      </c>
      <c r="C39" s="301" t="str">
        <f>Material!I90</f>
        <v>EUR</v>
      </c>
      <c r="D39" s="466">
        <f>Material!J90</f>
        <v>2.0799999999999999E-2</v>
      </c>
      <c r="E39" s="466">
        <f>Material!K90</f>
        <v>9.3599999999999987E-4</v>
      </c>
      <c r="F39" s="466">
        <f>Material!L90</f>
        <v>0</v>
      </c>
      <c r="G39" s="295">
        <f>Material!M90</f>
        <v>2.1735999999999998E-2</v>
      </c>
      <c r="H39" s="295">
        <f>Material!N90</f>
        <v>0.77519379844961234</v>
      </c>
      <c r="I39" s="692">
        <f>Material!O90</f>
        <v>2.8039439999999999E-2</v>
      </c>
      <c r="J39" s="653">
        <v>1</v>
      </c>
      <c r="M39" s="311" t="s">
        <v>238</v>
      </c>
      <c r="N39" s="301" t="s">
        <v>49</v>
      </c>
      <c r="O39" s="466">
        <v>0.13810000000000003</v>
      </c>
      <c r="P39" s="466">
        <v>2.0715000000000004E-3</v>
      </c>
      <c r="Q39" s="466">
        <v>0</v>
      </c>
      <c r="R39" s="295">
        <v>0.14017150000000003</v>
      </c>
      <c r="S39" s="295">
        <v>0.77519379844961234</v>
      </c>
      <c r="T39" s="692">
        <v>0.18082123500000005</v>
      </c>
      <c r="U39" s="653">
        <v>2</v>
      </c>
      <c r="W39" s="853">
        <f t="shared" si="4"/>
        <v>0.14017150000000003</v>
      </c>
      <c r="Z39" s="853"/>
    </row>
    <row r="40" spans="2:26">
      <c r="B40" s="311" t="str">
        <f>Material!H91</f>
        <v>Schutzkappe ECU Power Stecker (MCON12)</v>
      </c>
      <c r="C40" s="301" t="str">
        <f>Material!I91</f>
        <v>EUR</v>
      </c>
      <c r="D40" s="466">
        <f>Material!J91</f>
        <v>2.3400000000000001E-2</v>
      </c>
      <c r="E40" s="466">
        <f>Material!K91</f>
        <v>1.0529999999999999E-3</v>
      </c>
      <c r="F40" s="466">
        <f>Material!L91</f>
        <v>0</v>
      </c>
      <c r="G40" s="295">
        <f>Material!M91</f>
        <v>2.4452999999999999E-2</v>
      </c>
      <c r="H40" s="295">
        <f>Material!N91</f>
        <v>0.77519379844961234</v>
      </c>
      <c r="I40" s="692">
        <f>Material!O91</f>
        <v>3.1544370000000002E-2</v>
      </c>
      <c r="J40" s="653">
        <v>1</v>
      </c>
      <c r="M40" s="311" t="s">
        <v>224</v>
      </c>
      <c r="N40" s="301" t="s">
        <v>305</v>
      </c>
      <c r="O40" s="466">
        <v>0.96499999999999997</v>
      </c>
      <c r="P40" s="466">
        <v>7.6102521531596972E-3</v>
      </c>
      <c r="Q40" s="466">
        <v>7.7808820172252768E-2</v>
      </c>
      <c r="R40" s="295">
        <v>1.0504190723254125</v>
      </c>
      <c r="S40" s="295">
        <v>6.5891472868217056</v>
      </c>
      <c r="T40" s="692">
        <v>0.15941654156468024</v>
      </c>
      <c r="U40" s="653">
        <v>1</v>
      </c>
      <c r="W40" s="853">
        <f t="shared" si="4"/>
        <v>0.12357871439122499</v>
      </c>
      <c r="Z40" s="853"/>
    </row>
    <row r="41" spans="2:26">
      <c r="B41" s="311" t="str">
        <f>Material!H92</f>
        <v>Lenkgehäuse G1 eloxiert</v>
      </c>
      <c r="C41" s="301" t="str">
        <f>Material!I92</f>
        <v>CNY</v>
      </c>
      <c r="D41" s="466">
        <f>Material!J92</f>
        <v>120.3053</v>
      </c>
      <c r="E41" s="466">
        <f>Material!K92</f>
        <v>12.48</v>
      </c>
      <c r="F41" s="466">
        <f>Material!L92</f>
        <v>0</v>
      </c>
      <c r="G41" s="295">
        <f>Material!M92</f>
        <v>132.78530000000001</v>
      </c>
      <c r="H41" s="295">
        <f>Material!N92</f>
        <v>6.5891472868217056</v>
      </c>
      <c r="I41" s="692">
        <f>Material!O92</f>
        <v>20.152122000000002</v>
      </c>
      <c r="J41" s="653">
        <v>1</v>
      </c>
      <c r="M41" s="311" t="s">
        <v>275</v>
      </c>
      <c r="N41" s="301" t="s">
        <v>49</v>
      </c>
      <c r="O41" s="466">
        <v>9.4100000000000017E-2</v>
      </c>
      <c r="P41" s="466">
        <v>4.2344999999999995E-3</v>
      </c>
      <c r="Q41" s="466">
        <v>0</v>
      </c>
      <c r="R41" s="295">
        <v>9.8334500000000019E-2</v>
      </c>
      <c r="S41" s="295">
        <v>0.77519379844961234</v>
      </c>
      <c r="T41" s="692">
        <v>0.12685150500000003</v>
      </c>
      <c r="U41" s="653">
        <v>2</v>
      </c>
      <c r="W41" s="853">
        <f t="shared" si="4"/>
        <v>9.8334500000000019E-2</v>
      </c>
      <c r="Z41" s="853"/>
    </row>
    <row r="42" spans="2:26">
      <c r="B42" s="311" t="str">
        <f>Material!H94</f>
        <v>Gehäusedeckel G1 eloxiert</v>
      </c>
      <c r="C42" s="301" t="str">
        <f>Material!I94</f>
        <v>CNY</v>
      </c>
      <c r="D42" s="466">
        <f>Material!J94</f>
        <v>41.284800000000004</v>
      </c>
      <c r="E42" s="466">
        <f>Material!K94</f>
        <v>3.5099999999999993</v>
      </c>
      <c r="F42" s="466">
        <f>Material!L94</f>
        <v>0</v>
      </c>
      <c r="G42" s="295">
        <f>Material!M94</f>
        <v>44.794800000000002</v>
      </c>
      <c r="H42" s="295">
        <f>Material!N94</f>
        <v>6.5891472868217056</v>
      </c>
      <c r="I42" s="692">
        <f>Material!O94</f>
        <v>6.7982696470588238</v>
      </c>
      <c r="J42" s="653">
        <v>1</v>
      </c>
      <c r="M42" s="311" t="s">
        <v>228</v>
      </c>
      <c r="N42" s="301" t="s">
        <v>49</v>
      </c>
      <c r="O42" s="466">
        <v>7.7600000000000002E-2</v>
      </c>
      <c r="P42" s="466">
        <v>3.5000000000000001E-3</v>
      </c>
      <c r="Q42" s="466">
        <v>0</v>
      </c>
      <c r="R42" s="295">
        <v>8.1100000000000005E-2</v>
      </c>
      <c r="S42" s="295">
        <v>0.77519379844961234</v>
      </c>
      <c r="T42" s="692">
        <v>0.10461900000000002</v>
      </c>
      <c r="U42" s="653">
        <v>1</v>
      </c>
      <c r="W42" s="853">
        <f t="shared" si="4"/>
        <v>8.1100000000000005E-2</v>
      </c>
      <c r="Z42" s="853"/>
    </row>
    <row r="43" spans="2:26">
      <c r="B43" s="311" t="str">
        <f>Material!H96</f>
        <v>O-Ring Dichtung</v>
      </c>
      <c r="C43" s="301" t="str">
        <f>Material!I96</f>
        <v>EUR</v>
      </c>
      <c r="D43" s="466">
        <f>Material!J96</f>
        <v>0.14850000000000002</v>
      </c>
      <c r="E43" s="466">
        <f>Material!K96</f>
        <v>6.6825000000000009E-3</v>
      </c>
      <c r="F43" s="466">
        <f>Material!L96</f>
        <v>0</v>
      </c>
      <c r="G43" s="295">
        <f>Material!M96</f>
        <v>0.15518250000000003</v>
      </c>
      <c r="H43" s="295">
        <f>Material!N96</f>
        <v>0.77519379844961234</v>
      </c>
      <c r="I43" s="692">
        <f>Material!O96</f>
        <v>0.20018542500000006</v>
      </c>
      <c r="J43" s="653">
        <v>1</v>
      </c>
      <c r="M43" s="311" t="s">
        <v>254</v>
      </c>
      <c r="N43" s="301" t="s">
        <v>49</v>
      </c>
      <c r="O43" s="466">
        <v>7.5399999999999995E-2</v>
      </c>
      <c r="P43" s="466">
        <v>3.3929999999999997E-3</v>
      </c>
      <c r="Q43" s="466">
        <v>0</v>
      </c>
      <c r="R43" s="295">
        <v>7.8792999999999988E-2</v>
      </c>
      <c r="S43" s="295">
        <v>0.77519379844961234</v>
      </c>
      <c r="T43" s="692">
        <v>0.10164297</v>
      </c>
      <c r="U43" s="653">
        <v>1</v>
      </c>
      <c r="W43" s="853">
        <f t="shared" si="4"/>
        <v>7.8793000000000002E-2</v>
      </c>
      <c r="Z43" s="853"/>
    </row>
    <row r="44" spans="2:26">
      <c r="B44" s="311" t="str">
        <f>Material!H97</f>
        <v>Schraube (Gehäuse/Powerpack/Sensordeckel)</v>
      </c>
      <c r="C44" s="301" t="str">
        <f>Material!I97</f>
        <v>EUR</v>
      </c>
      <c r="D44" s="466">
        <f>Material!J97</f>
        <v>2.8700000000000003E-2</v>
      </c>
      <c r="E44" s="466">
        <f>Material!K97</f>
        <v>1.2915000000000001E-3</v>
      </c>
      <c r="F44" s="466">
        <f>Material!L97</f>
        <v>0</v>
      </c>
      <c r="G44" s="295">
        <f>Material!M97</f>
        <v>2.9991500000000004E-2</v>
      </c>
      <c r="H44" s="295">
        <f>Material!N97</f>
        <v>0.77519379844961234</v>
      </c>
      <c r="I44" s="692">
        <f>Material!O97</f>
        <v>3.8689035000000011E-2</v>
      </c>
      <c r="J44" s="653">
        <v>12</v>
      </c>
      <c r="M44" s="311" t="s">
        <v>227</v>
      </c>
      <c r="N44" s="301" t="s">
        <v>49</v>
      </c>
      <c r="O44" s="466">
        <v>7.1600000000000011E-2</v>
      </c>
      <c r="P44" s="466">
        <v>3.2220000000000005E-3</v>
      </c>
      <c r="Q44" s="466">
        <v>0</v>
      </c>
      <c r="R44" s="295">
        <v>7.4822000000000013E-2</v>
      </c>
      <c r="S44" s="295">
        <v>0.77519379844961234</v>
      </c>
      <c r="T44" s="692">
        <v>9.6520380000000031E-2</v>
      </c>
      <c r="U44" s="653">
        <v>1</v>
      </c>
      <c r="W44" s="853">
        <f t="shared" si="4"/>
        <v>7.4822000000000027E-2</v>
      </c>
      <c r="Z44" s="853"/>
    </row>
    <row r="45" spans="2:26">
      <c r="B45" s="311" t="str">
        <f>Material!H98</f>
        <v>Typenschild</v>
      </c>
      <c r="C45" s="301" t="str">
        <f>Material!I98</f>
        <v>EUR</v>
      </c>
      <c r="D45" s="466">
        <f>Material!J98</f>
        <v>2.9000000000000005E-2</v>
      </c>
      <c r="E45" s="466">
        <f>Material!K98</f>
        <v>1.3050000000000002E-3</v>
      </c>
      <c r="F45" s="466">
        <f>Material!L98</f>
        <v>0</v>
      </c>
      <c r="G45" s="295">
        <f>Material!M98</f>
        <v>3.0305000000000006E-2</v>
      </c>
      <c r="H45" s="295">
        <f>Material!N98</f>
        <v>0.77519379844961234</v>
      </c>
      <c r="I45" s="692">
        <f>Material!O98</f>
        <v>3.9093450000000009E-2</v>
      </c>
      <c r="J45" s="653">
        <v>1</v>
      </c>
      <c r="M45" s="311" t="s">
        <v>276</v>
      </c>
      <c r="N45" s="301" t="s">
        <v>49</v>
      </c>
      <c r="O45" s="466">
        <v>4.9599999999999998E-2</v>
      </c>
      <c r="P45" s="466">
        <v>2.232E-3</v>
      </c>
      <c r="Q45" s="466">
        <v>0</v>
      </c>
      <c r="R45" s="295">
        <v>5.1831999999999996E-2</v>
      </c>
      <c r="S45" s="295">
        <v>0.77519379844961234</v>
      </c>
      <c r="T45" s="692">
        <v>6.6863279999999997E-2</v>
      </c>
      <c r="U45" s="653">
        <v>2</v>
      </c>
      <c r="W45" s="853">
        <f t="shared" si="4"/>
        <v>5.1831999999999996E-2</v>
      </c>
      <c r="Z45" s="853"/>
    </row>
    <row r="46" spans="2:26">
      <c r="B46" s="311" t="str">
        <f>Material!H99</f>
        <v>Fett - Schnittstellen</v>
      </c>
      <c r="C46" s="301" t="str">
        <f>Material!I99</f>
        <v>EUR</v>
      </c>
      <c r="D46" s="466">
        <f>Material!J99</f>
        <v>1.8193499999999998E-2</v>
      </c>
      <c r="E46" s="466">
        <f>Material!K99</f>
        <v>8.1870749999999985E-4</v>
      </c>
      <c r="F46" s="466">
        <f>Material!L99</f>
        <v>0</v>
      </c>
      <c r="G46" s="295">
        <f>Material!M99</f>
        <v>1.9012207499999996E-2</v>
      </c>
      <c r="H46" s="295">
        <f>Material!N99</f>
        <v>0.77519379844961234</v>
      </c>
      <c r="I46" s="692">
        <f>Material!O99</f>
        <v>2.4525747674999997E-2</v>
      </c>
      <c r="J46" s="653">
        <v>1</v>
      </c>
      <c r="M46" s="311" t="s">
        <v>219</v>
      </c>
      <c r="N46" s="301" t="s">
        <v>306</v>
      </c>
      <c r="O46" s="466">
        <v>6.4500000000000002E-2</v>
      </c>
      <c r="P46" s="466">
        <v>1.2900000000000001E-3</v>
      </c>
      <c r="Q46" s="466">
        <v>0</v>
      </c>
      <c r="R46" s="295">
        <v>6.5790000000000001E-2</v>
      </c>
      <c r="S46" s="295">
        <v>1</v>
      </c>
      <c r="T46" s="692">
        <v>6.5790000000000001E-2</v>
      </c>
      <c r="U46" s="653">
        <v>1</v>
      </c>
      <c r="W46" s="853">
        <f t="shared" si="4"/>
        <v>5.0999999999999997E-2</v>
      </c>
      <c r="Z46" s="853"/>
    </row>
    <row r="47" spans="2:26">
      <c r="B47" s="311" t="str">
        <f>Material!H100</f>
        <v>Fett - X-lager</v>
      </c>
      <c r="C47" s="301" t="str">
        <f>Material!I100</f>
        <v>EUR</v>
      </c>
      <c r="D47" s="466">
        <f>Material!J100</f>
        <v>0.15191039999999997</v>
      </c>
      <c r="E47" s="466">
        <f>Material!K100</f>
        <v>6.8359679999999987E-3</v>
      </c>
      <c r="F47" s="466">
        <f>Material!L100</f>
        <v>0</v>
      </c>
      <c r="G47" s="295">
        <f>Material!M100</f>
        <v>0.15874636799999997</v>
      </c>
      <c r="H47" s="295">
        <f>Material!N100</f>
        <v>0.77519379844961234</v>
      </c>
      <c r="I47" s="692">
        <f>Material!O100</f>
        <v>0.20478281471999998</v>
      </c>
      <c r="J47" s="653">
        <v>1</v>
      </c>
      <c r="M47" s="311" t="s">
        <v>232</v>
      </c>
      <c r="N47" s="301" t="s">
        <v>49</v>
      </c>
      <c r="O47" s="466">
        <v>3.9E-2</v>
      </c>
      <c r="P47" s="466">
        <v>1.7549999999999998E-3</v>
      </c>
      <c r="Q47" s="466">
        <v>0</v>
      </c>
      <c r="R47" s="295">
        <v>4.0755E-2</v>
      </c>
      <c r="S47" s="295">
        <v>0.77519379844961234</v>
      </c>
      <c r="T47" s="692">
        <v>5.2573950000000001E-2</v>
      </c>
      <c r="U47" s="653">
        <v>1</v>
      </c>
      <c r="W47" s="853">
        <f t="shared" si="4"/>
        <v>4.0755E-2</v>
      </c>
      <c r="Z47" s="853"/>
    </row>
    <row r="48" spans="2:26">
      <c r="B48" s="311" t="str">
        <f>Material!H101</f>
        <v>Fett - Verzahnung + Druckstück</v>
      </c>
      <c r="C48" s="301" t="str">
        <f>Material!I101</f>
        <v>EUR</v>
      </c>
      <c r="D48" s="466">
        <f>Material!J101</f>
        <v>0.14121630303030303</v>
      </c>
      <c r="E48" s="466">
        <f>Material!K101</f>
        <v>6.3547336363636358E-3</v>
      </c>
      <c r="F48" s="466">
        <f>Material!L101</f>
        <v>0</v>
      </c>
      <c r="G48" s="295">
        <f>Material!M101</f>
        <v>0.14757103666666666</v>
      </c>
      <c r="H48" s="295">
        <f>Material!N101</f>
        <v>0.77519379844961234</v>
      </c>
      <c r="I48" s="692">
        <f>Material!O101</f>
        <v>0.1903666373</v>
      </c>
      <c r="J48" s="653">
        <v>1</v>
      </c>
      <c r="M48" s="311" t="s">
        <v>233</v>
      </c>
      <c r="N48" s="301" t="s">
        <v>49</v>
      </c>
      <c r="O48" s="466">
        <v>3.3300000000000003E-2</v>
      </c>
      <c r="P48" s="466">
        <v>1.4985E-3</v>
      </c>
      <c r="Q48" s="466">
        <v>0</v>
      </c>
      <c r="R48" s="295">
        <v>3.4798500000000003E-2</v>
      </c>
      <c r="S48" s="295">
        <v>0.77519379844961234</v>
      </c>
      <c r="T48" s="692">
        <v>4.4890065000000007E-2</v>
      </c>
      <c r="U48" s="653">
        <v>1</v>
      </c>
      <c r="W48" s="853">
        <f t="shared" si="4"/>
        <v>3.4798500000000003E-2</v>
      </c>
      <c r="Z48" s="853"/>
    </row>
    <row r="49" spans="2:26">
      <c r="B49" s="311" t="str">
        <f>Material!H102</f>
        <v>KGT Passscheibe</v>
      </c>
      <c r="C49" s="301" t="str">
        <f>Material!I102</f>
        <v>EUR</v>
      </c>
      <c r="D49" s="466">
        <f>Material!J102</f>
        <v>0.41789999999999999</v>
      </c>
      <c r="E49" s="466">
        <f>Material!K102</f>
        <v>1.8805499999999999E-2</v>
      </c>
      <c r="F49" s="466">
        <f>Material!L102</f>
        <v>0</v>
      </c>
      <c r="G49" s="295">
        <f>Material!M102</f>
        <v>0.43670549999999997</v>
      </c>
      <c r="H49" s="295">
        <f>Material!N102</f>
        <v>0.77519379844961234</v>
      </c>
      <c r="I49" s="692">
        <f>Material!O102</f>
        <v>0.563350095</v>
      </c>
      <c r="J49" s="653">
        <v>1</v>
      </c>
      <c r="M49" s="311" t="s">
        <v>231</v>
      </c>
      <c r="N49" s="301" t="s">
        <v>306</v>
      </c>
      <c r="O49" s="466">
        <v>4.3799999999999999E-2</v>
      </c>
      <c r="P49" s="466">
        <v>8.7600000000000004E-4</v>
      </c>
      <c r="Q49" s="466">
        <v>0</v>
      </c>
      <c r="R49" s="295">
        <v>4.4676E-2</v>
      </c>
      <c r="S49" s="295">
        <v>1</v>
      </c>
      <c r="T49" s="692">
        <v>4.4676E-2</v>
      </c>
      <c r="U49" s="653">
        <v>1</v>
      </c>
      <c r="W49" s="853">
        <f t="shared" si="4"/>
        <v>3.4632558139534884E-2</v>
      </c>
      <c r="Z49" s="853"/>
    </row>
    <row r="50" spans="2:26">
      <c r="B50" s="311" t="str">
        <f>Material!H103</f>
        <v>Gore Ventil</v>
      </c>
      <c r="C50" s="301" t="str">
        <f>Material!I103</f>
        <v>EUR</v>
      </c>
      <c r="D50" s="466">
        <f>Material!J103</f>
        <v>0.24900000000000003</v>
      </c>
      <c r="E50" s="466">
        <f>Material!K103</f>
        <v>1.1205000000000001E-2</v>
      </c>
      <c r="F50" s="466">
        <f>Material!L103</f>
        <v>0</v>
      </c>
      <c r="G50" s="295">
        <f>Material!M103</f>
        <v>0.26020500000000002</v>
      </c>
      <c r="H50" s="295">
        <f>Material!N103</f>
        <v>0.77519379844961234</v>
      </c>
      <c r="I50" s="692">
        <f>Material!O103</f>
        <v>0.33566445000000006</v>
      </c>
      <c r="J50" s="653">
        <v>1</v>
      </c>
      <c r="M50" s="311" t="s">
        <v>264</v>
      </c>
      <c r="N50" s="301" t="s">
        <v>49</v>
      </c>
      <c r="O50" s="466">
        <v>2.9000000000000005E-2</v>
      </c>
      <c r="P50" s="466">
        <v>1.3050000000000002E-3</v>
      </c>
      <c r="Q50" s="466">
        <v>0</v>
      </c>
      <c r="R50" s="295">
        <v>3.0305000000000006E-2</v>
      </c>
      <c r="S50" s="295">
        <v>0.77519379844961234</v>
      </c>
      <c r="T50" s="692">
        <v>3.9093450000000009E-2</v>
      </c>
      <c r="U50" s="653">
        <v>1</v>
      </c>
      <c r="W50" s="853">
        <f t="shared" si="4"/>
        <v>3.0305000000000006E-2</v>
      </c>
      <c r="Z50" s="853"/>
    </row>
    <row r="51" spans="2:26">
      <c r="B51" s="311" t="str">
        <f>Material!H104</f>
        <v>Axialgelenk</v>
      </c>
      <c r="C51" s="301" t="str">
        <f>Material!I104</f>
        <v>USD</v>
      </c>
      <c r="D51" s="466">
        <f>Material!J104</f>
        <v>4.0904753333333304</v>
      </c>
      <c r="E51" s="466">
        <f>Material!K104</f>
        <v>0</v>
      </c>
      <c r="F51" s="466">
        <f>Material!L104</f>
        <v>0</v>
      </c>
      <c r="G51" s="295">
        <f>Material!M104</f>
        <v>4.0904753333333304</v>
      </c>
      <c r="H51" s="295">
        <f>Material!N104</f>
        <v>1</v>
      </c>
      <c r="I51" s="692">
        <f>Material!O104</f>
        <v>4.0904753333333304</v>
      </c>
      <c r="J51" s="653">
        <v>2</v>
      </c>
      <c r="M51" s="311" t="s">
        <v>263</v>
      </c>
      <c r="N51" s="301" t="s">
        <v>49</v>
      </c>
      <c r="O51" s="466">
        <v>2.8700000000000003E-2</v>
      </c>
      <c r="P51" s="466">
        <v>1.2915000000000001E-3</v>
      </c>
      <c r="Q51" s="466">
        <v>0</v>
      </c>
      <c r="R51" s="295">
        <v>2.9991500000000004E-2</v>
      </c>
      <c r="S51" s="295">
        <v>0.77519379844961234</v>
      </c>
      <c r="T51" s="692">
        <v>3.8689035000000011E-2</v>
      </c>
      <c r="U51" s="653">
        <v>12</v>
      </c>
      <c r="W51" s="853">
        <f t="shared" si="4"/>
        <v>2.9991500000000008E-2</v>
      </c>
      <c r="Z51" s="853"/>
    </row>
    <row r="52" spans="2:26">
      <c r="B52" s="311" t="str">
        <f>Material!H105</f>
        <v>Radialgelenk links</v>
      </c>
      <c r="C52" s="301" t="str">
        <f>Material!I105</f>
        <v>USD</v>
      </c>
      <c r="D52" s="466">
        <f>Material!J105</f>
        <v>7.7632411666666696</v>
      </c>
      <c r="E52" s="466">
        <f>Material!K105</f>
        <v>0</v>
      </c>
      <c r="F52" s="466">
        <f>Material!L105</f>
        <v>0</v>
      </c>
      <c r="G52" s="295">
        <f>Material!M105</f>
        <v>7.7632411666666696</v>
      </c>
      <c r="H52" s="295">
        <f>Material!N105</f>
        <v>1</v>
      </c>
      <c r="I52" s="692">
        <f>Material!O105</f>
        <v>7.7632411666666696</v>
      </c>
      <c r="J52" s="653">
        <v>1</v>
      </c>
      <c r="M52" s="311" t="s">
        <v>241</v>
      </c>
      <c r="N52" s="301" t="s">
        <v>49</v>
      </c>
      <c r="O52" s="466">
        <v>2.8313999999999999E-2</v>
      </c>
      <c r="P52" s="466">
        <v>4.2470999999999996E-4</v>
      </c>
      <c r="Q52" s="466">
        <v>0</v>
      </c>
      <c r="R52" s="295">
        <v>2.8738709999999997E-2</v>
      </c>
      <c r="S52" s="295">
        <v>0.77519379844961234</v>
      </c>
      <c r="T52" s="692">
        <v>3.7072935899999999E-2</v>
      </c>
      <c r="U52" s="653">
        <v>28</v>
      </c>
      <c r="W52" s="853">
        <f t="shared" si="4"/>
        <v>2.8738709999999997E-2</v>
      </c>
      <c r="Z52" s="853"/>
    </row>
    <row r="53" spans="2:26">
      <c r="B53" s="311" t="str">
        <f>Material!H106</f>
        <v>Radialgelenk rechts</v>
      </c>
      <c r="C53" s="301" t="str">
        <f>Material!I106</f>
        <v>USD</v>
      </c>
      <c r="D53" s="466">
        <f>Material!J106</f>
        <v>7.7632411666666696</v>
      </c>
      <c r="E53" s="466">
        <f>Material!K106</f>
        <v>0</v>
      </c>
      <c r="F53" s="466">
        <f>Material!L106</f>
        <v>0</v>
      </c>
      <c r="G53" s="295">
        <f>Material!M106</f>
        <v>7.7632411666666696</v>
      </c>
      <c r="H53" s="295">
        <f>Material!N106</f>
        <v>1</v>
      </c>
      <c r="I53" s="692">
        <f>Material!O106</f>
        <v>7.7632411666666696</v>
      </c>
      <c r="J53" s="653">
        <v>1</v>
      </c>
      <c r="M53" s="311" t="s">
        <v>257</v>
      </c>
      <c r="N53" s="301" t="s">
        <v>49</v>
      </c>
      <c r="O53" s="466">
        <v>2.3400000000000001E-2</v>
      </c>
      <c r="P53" s="466">
        <v>1.0529999999999999E-3</v>
      </c>
      <c r="Q53" s="466">
        <v>0</v>
      </c>
      <c r="R53" s="295">
        <v>2.4452999999999999E-2</v>
      </c>
      <c r="S53" s="295">
        <v>0.77519379844961234</v>
      </c>
      <c r="T53" s="692">
        <v>3.1544370000000002E-2</v>
      </c>
      <c r="U53" s="653">
        <v>1</v>
      </c>
      <c r="W53" s="853">
        <f t="shared" si="4"/>
        <v>2.4453000000000003E-2</v>
      </c>
      <c r="Z53" s="853"/>
    </row>
    <row r="54" spans="2:26">
      <c r="B54" s="311" t="str">
        <f>Material!H107</f>
        <v>Anschlagdämpfer</v>
      </c>
      <c r="C54" s="301" t="str">
        <f>Material!I107</f>
        <v>EUR</v>
      </c>
      <c r="D54" s="466">
        <f>Material!J107</f>
        <v>0.14132741405000002</v>
      </c>
      <c r="E54" s="466">
        <f>Material!K107</f>
        <v>6.3597336322500008E-3</v>
      </c>
      <c r="F54" s="466">
        <f>Material!L107</f>
        <v>0</v>
      </c>
      <c r="G54" s="295">
        <f>Material!M107</f>
        <v>0.14768714768225003</v>
      </c>
      <c r="H54" s="295">
        <f>Material!N107</f>
        <v>0.77519379844961234</v>
      </c>
      <c r="I54" s="692">
        <f>Material!O107</f>
        <v>0.19051642051010254</v>
      </c>
      <c r="J54" s="653">
        <v>2</v>
      </c>
      <c r="M54" s="311" t="s">
        <v>255</v>
      </c>
      <c r="N54" s="301" t="s">
        <v>49</v>
      </c>
      <c r="O54" s="466">
        <v>2.0799999999999999E-2</v>
      </c>
      <c r="P54" s="466">
        <v>9.3599999999999987E-4</v>
      </c>
      <c r="Q54" s="466">
        <v>0</v>
      </c>
      <c r="R54" s="295">
        <v>2.1735999999999998E-2</v>
      </c>
      <c r="S54" s="295">
        <v>0.77519379844961234</v>
      </c>
      <c r="T54" s="692">
        <v>2.8039439999999999E-2</v>
      </c>
      <c r="U54" s="653">
        <v>1</v>
      </c>
      <c r="W54" s="853">
        <f t="shared" si="4"/>
        <v>2.1735999999999998E-2</v>
      </c>
      <c r="Z54" s="853"/>
    </row>
    <row r="55" spans="2:26">
      <c r="B55" s="311" t="str">
        <f>Material!H108</f>
        <v>Faltenbalg</v>
      </c>
      <c r="C55" s="301" t="str">
        <f>Material!I108</f>
        <v>USD</v>
      </c>
      <c r="D55" s="466">
        <f>Material!J108</f>
        <v>0.5</v>
      </c>
      <c r="E55" s="466">
        <f>Material!K108</f>
        <v>1.2500000000000001E-2</v>
      </c>
      <c r="F55" s="466">
        <f>Material!L108</f>
        <v>0</v>
      </c>
      <c r="G55" s="295">
        <f>Material!M108</f>
        <v>0.51249999999999996</v>
      </c>
      <c r="H55" s="295">
        <f>Material!N108</f>
        <v>1</v>
      </c>
      <c r="I55" s="692">
        <f>Material!O108</f>
        <v>0.51249999999999996</v>
      </c>
      <c r="J55" s="653">
        <v>2</v>
      </c>
      <c r="M55" s="311" t="s">
        <v>256</v>
      </c>
      <c r="N55" s="301" t="s">
        <v>49</v>
      </c>
      <c r="O55" s="466">
        <v>2.0799999999999999E-2</v>
      </c>
      <c r="P55" s="466">
        <v>9.3599999999999987E-4</v>
      </c>
      <c r="Q55" s="466">
        <v>0</v>
      </c>
      <c r="R55" s="295">
        <v>2.1735999999999998E-2</v>
      </c>
      <c r="S55" s="295">
        <v>0.77519379844961234</v>
      </c>
      <c r="T55" s="692">
        <v>2.8039439999999999E-2</v>
      </c>
      <c r="U55" s="653">
        <v>1</v>
      </c>
      <c r="W55" s="853">
        <f t="shared" si="4"/>
        <v>2.1735999999999998E-2</v>
      </c>
      <c r="Z55" s="853"/>
    </row>
    <row r="56" spans="2:26">
      <c r="B56" s="311" t="str">
        <f>Material!H109</f>
        <v>Klemmschelle</v>
      </c>
      <c r="C56" s="301" t="str">
        <f>Material!I109</f>
        <v>EUR</v>
      </c>
      <c r="D56" s="466">
        <f>Material!J109</f>
        <v>9.4100000000000017E-2</v>
      </c>
      <c r="E56" s="466">
        <f>Material!K109</f>
        <v>4.2344999999999995E-3</v>
      </c>
      <c r="F56" s="466">
        <f>Material!L109</f>
        <v>0</v>
      </c>
      <c r="G56" s="295">
        <f>Material!M109</f>
        <v>9.8334500000000019E-2</v>
      </c>
      <c r="H56" s="295">
        <f>Material!N109</f>
        <v>0.77519379844961234</v>
      </c>
      <c r="I56" s="692">
        <f>Material!O109</f>
        <v>0.12685150500000003</v>
      </c>
      <c r="J56" s="653">
        <v>2</v>
      </c>
      <c r="M56" s="311" t="s">
        <v>265</v>
      </c>
      <c r="N56" s="301" t="s">
        <v>49</v>
      </c>
      <c r="O56" s="466">
        <v>1.8193499999999998E-2</v>
      </c>
      <c r="P56" s="466">
        <v>8.1870749999999985E-4</v>
      </c>
      <c r="Q56" s="466">
        <v>0</v>
      </c>
      <c r="R56" s="295">
        <v>1.9012207499999996E-2</v>
      </c>
      <c r="S56" s="295">
        <v>0.77519379844961234</v>
      </c>
      <c r="T56" s="692">
        <v>2.4525747674999997E-2</v>
      </c>
      <c r="U56" s="653">
        <v>1</v>
      </c>
      <c r="W56" s="853">
        <f t="shared" si="4"/>
        <v>1.9012207499999996E-2</v>
      </c>
      <c r="Z56" s="853"/>
    </row>
    <row r="57" spans="2:26" ht="25.5">
      <c r="B57" s="311" t="str">
        <f>Material!H110</f>
        <v>Federbandschelle</v>
      </c>
      <c r="C57" s="301" t="str">
        <f>Material!I110</f>
        <v>EUR</v>
      </c>
      <c r="D57" s="466">
        <f>Material!J110</f>
        <v>4.9599999999999998E-2</v>
      </c>
      <c r="E57" s="466">
        <f>Material!K110</f>
        <v>2.232E-3</v>
      </c>
      <c r="F57" s="466">
        <f>Material!L110</f>
        <v>0</v>
      </c>
      <c r="G57" s="295">
        <f>Material!M110</f>
        <v>5.1831999999999996E-2</v>
      </c>
      <c r="H57" s="295">
        <f>Material!N110</f>
        <v>0.77519379844961234</v>
      </c>
      <c r="I57" s="692">
        <f>Material!O110</f>
        <v>6.6863279999999997E-2</v>
      </c>
      <c r="J57" s="653">
        <v>2</v>
      </c>
      <c r="M57" s="311" t="s">
        <v>314</v>
      </c>
      <c r="N57" s="301" t="s">
        <v>305</v>
      </c>
      <c r="O57" s="466">
        <v>0.1487</v>
      </c>
      <c r="P57" s="466">
        <v>6.6914999999999995E-3</v>
      </c>
      <c r="Q57" s="466">
        <v>0</v>
      </c>
      <c r="R57" s="295">
        <v>0.15539149999999999</v>
      </c>
      <c r="S57" s="295">
        <v>6.5891472868217056</v>
      </c>
      <c r="T57" s="692">
        <v>2.3582945294117644E-2</v>
      </c>
      <c r="U57" s="653">
        <v>1</v>
      </c>
      <c r="W57" s="853">
        <f t="shared" si="4"/>
        <v>1.8281352941176467E-2</v>
      </c>
      <c r="Z57" s="853"/>
    </row>
    <row r="58" spans="2:26">
      <c r="B58" s="311" t="str">
        <f>Material!H114</f>
        <v>Zylinderschraube / Screw M4x14; zur Verbindung von ECU u. Motor</v>
      </c>
      <c r="C58" s="301" t="str">
        <f>Material!I114</f>
        <v>CNY</v>
      </c>
      <c r="D58" s="466">
        <f>Material!J114</f>
        <v>0.1487</v>
      </c>
      <c r="E58" s="466">
        <f>Material!K114</f>
        <v>6.6914999999999995E-3</v>
      </c>
      <c r="F58" s="466">
        <f>Material!L114</f>
        <v>0</v>
      </c>
      <c r="G58" s="295">
        <f>Material!M114</f>
        <v>0.15539149999999999</v>
      </c>
      <c r="H58" s="295">
        <f>Material!N114</f>
        <v>6.5891472868217056</v>
      </c>
      <c r="I58" s="692">
        <f>Material!O114</f>
        <v>2.3582945294117644E-2</v>
      </c>
      <c r="J58" s="653">
        <v>1</v>
      </c>
      <c r="M58" s="311" t="s">
        <v>234</v>
      </c>
      <c r="N58" s="301" t="s">
        <v>306</v>
      </c>
      <c r="O58" s="466">
        <v>1.4200000000000001E-2</v>
      </c>
      <c r="P58" s="466">
        <v>6.3900000000000003E-4</v>
      </c>
      <c r="Q58" s="466">
        <v>0</v>
      </c>
      <c r="R58" s="295">
        <v>1.4839000000000001E-2</v>
      </c>
      <c r="S58" s="295">
        <v>1</v>
      </c>
      <c r="T58" s="692">
        <v>1.4839000000000001E-2</v>
      </c>
      <c r="U58" s="653">
        <v>1</v>
      </c>
      <c r="W58" s="853">
        <f t="shared" si="4"/>
        <v>1.1503100775193799E-2</v>
      </c>
      <c r="Z58" s="853"/>
    </row>
    <row r="59" spans="2:26">
      <c r="B59" s="311" t="str">
        <f>Material!H117</f>
        <v>Liner</v>
      </c>
      <c r="C59" s="301" t="str">
        <f>Material!I117</f>
        <v>EUR</v>
      </c>
      <c r="D59" s="466">
        <f>Material!J117</f>
        <v>0.143514</v>
      </c>
      <c r="E59" s="466">
        <f>Material!K117</f>
        <v>6.4581300000000003E-3</v>
      </c>
      <c r="F59" s="466">
        <f>Material!L117</f>
        <v>0</v>
      </c>
      <c r="G59" s="295">
        <f>Material!M117</f>
        <v>0.14997213000000001</v>
      </c>
      <c r="H59" s="295">
        <f>Material!N117</f>
        <v>0.77519379844961234</v>
      </c>
      <c r="I59" s="692">
        <f>Material!O117</f>
        <v>0.19346404770000003</v>
      </c>
      <c r="J59" s="653">
        <v>1</v>
      </c>
      <c r="M59" s="311" t="s">
        <v>242</v>
      </c>
      <c r="N59" s="301" t="s">
        <v>49</v>
      </c>
      <c r="O59" s="466">
        <v>6.0599999999999994E-3</v>
      </c>
      <c r="P59" s="466">
        <v>9.0899999999999987E-5</v>
      </c>
      <c r="Q59" s="466">
        <v>0</v>
      </c>
      <c r="R59" s="295">
        <v>6.1508999999999991E-3</v>
      </c>
      <c r="S59" s="295">
        <v>0.77519379844961234</v>
      </c>
      <c r="T59" s="692">
        <v>7.9346609999999991E-3</v>
      </c>
      <c r="U59" s="653">
        <v>71</v>
      </c>
      <c r="W59" s="853">
        <f t="shared" si="4"/>
        <v>6.1508999999999991E-3</v>
      </c>
      <c r="Z59" s="853"/>
    </row>
    <row r="60" spans="2:26">
      <c r="B60" s="311"/>
      <c r="C60" s="301"/>
      <c r="D60" s="466"/>
      <c r="E60" s="466"/>
      <c r="F60" s="466"/>
      <c r="G60" s="295"/>
      <c r="H60" s="295"/>
      <c r="I60" s="692"/>
      <c r="J60" s="653"/>
    </row>
    <row r="61" spans="2:26">
      <c r="B61" s="311"/>
      <c r="C61" s="301"/>
      <c r="D61" s="466"/>
      <c r="E61" s="466"/>
      <c r="F61" s="466"/>
      <c r="G61" s="295"/>
      <c r="H61" s="295"/>
      <c r="I61" s="692"/>
      <c r="J61" s="653"/>
    </row>
    <row r="62" spans="2:26">
      <c r="B62" s="842"/>
      <c r="C62" s="842"/>
      <c r="D62" s="842"/>
      <c r="E62" s="842"/>
      <c r="F62" s="842"/>
      <c r="G62" s="842"/>
      <c r="H62" s="842"/>
      <c r="I62" s="842"/>
    </row>
    <row r="63" spans="2:26">
      <c r="B63" s="842"/>
      <c r="C63" s="842"/>
      <c r="D63" s="842"/>
      <c r="E63" s="842"/>
      <c r="F63" s="842"/>
      <c r="G63" s="842"/>
      <c r="H63" s="842"/>
      <c r="I63" s="842"/>
    </row>
    <row r="64" spans="2:26" ht="23.25">
      <c r="B64" s="850" t="s">
        <v>412</v>
      </c>
    </row>
    <row r="65" spans="2:23">
      <c r="B65" s="311" t="s">
        <v>393</v>
      </c>
      <c r="C65" s="690" t="s">
        <v>49</v>
      </c>
      <c r="D65" s="466">
        <v>7.8820999999999994</v>
      </c>
      <c r="E65" s="843">
        <v>0.35</v>
      </c>
      <c r="F65" s="295">
        <v>0</v>
      </c>
      <c r="G65" s="295">
        <v>8.2320999999999991</v>
      </c>
      <c r="H65" s="295">
        <v>1</v>
      </c>
      <c r="I65" s="844">
        <v>8.2320999999999991</v>
      </c>
      <c r="J65" s="846">
        <v>1</v>
      </c>
      <c r="L65">
        <v>1</v>
      </c>
      <c r="M65" s="311" t="s">
        <v>307</v>
      </c>
      <c r="N65" s="294" t="s">
        <v>305</v>
      </c>
      <c r="O65" s="466">
        <v>585.16</v>
      </c>
      <c r="P65" s="295">
        <v>8.6</v>
      </c>
      <c r="Q65" s="295">
        <v>0</v>
      </c>
      <c r="R65" s="295">
        <v>593.76</v>
      </c>
      <c r="S65" s="295">
        <v>8.5</v>
      </c>
      <c r="T65" s="844">
        <v>69.854117647058828</v>
      </c>
      <c r="U65" s="846">
        <v>1</v>
      </c>
      <c r="W65" s="854">
        <f t="shared" ref="W65:W96" si="5">T65</f>
        <v>69.854117647058828</v>
      </c>
    </row>
    <row r="66" spans="2:23">
      <c r="B66" s="311" t="s">
        <v>219</v>
      </c>
      <c r="C66" s="294" t="s">
        <v>306</v>
      </c>
      <c r="D66" s="466">
        <v>6.4500000000000002E-2</v>
      </c>
      <c r="E66" s="295">
        <v>0</v>
      </c>
      <c r="F66" s="295">
        <v>0</v>
      </c>
      <c r="G66" s="295">
        <v>6.4500000000000002E-2</v>
      </c>
      <c r="H66" s="295">
        <v>1.29</v>
      </c>
      <c r="I66" s="844">
        <v>0.05</v>
      </c>
      <c r="J66" s="847">
        <v>1</v>
      </c>
      <c r="L66">
        <v>2</v>
      </c>
      <c r="M66" s="311" t="s">
        <v>411</v>
      </c>
      <c r="N66" s="294" t="s">
        <v>49</v>
      </c>
      <c r="O66" s="466">
        <v>39.31</v>
      </c>
      <c r="P66" s="295"/>
      <c r="Q66" s="295"/>
      <c r="R66" s="295">
        <v>39.31</v>
      </c>
      <c r="S66" s="295">
        <v>1</v>
      </c>
      <c r="T66" s="844">
        <v>39.31</v>
      </c>
      <c r="U66" s="847">
        <v>1</v>
      </c>
      <c r="W66" s="854">
        <f t="shared" si="5"/>
        <v>39.31</v>
      </c>
    </row>
    <row r="67" spans="2:23">
      <c r="B67" s="311" t="s">
        <v>394</v>
      </c>
      <c r="C67" s="303" t="s">
        <v>306</v>
      </c>
      <c r="D67" s="466">
        <v>0.56340000000000001</v>
      </c>
      <c r="E67" s="295">
        <v>2.3219999999999998E-3</v>
      </c>
      <c r="F67" s="295">
        <v>4.3137599999999998E-3</v>
      </c>
      <c r="G67" s="295">
        <v>0.57003576000000011</v>
      </c>
      <c r="H67" s="295">
        <v>1.29</v>
      </c>
      <c r="I67" s="844">
        <v>0.4418881860465117</v>
      </c>
      <c r="J67" s="847">
        <v>1</v>
      </c>
      <c r="L67">
        <v>3</v>
      </c>
      <c r="M67" s="311" t="s">
        <v>400</v>
      </c>
      <c r="N67" s="303" t="s">
        <v>49</v>
      </c>
      <c r="O67" s="466">
        <v>16.64</v>
      </c>
      <c r="P67" s="295"/>
      <c r="Q67" s="295"/>
      <c r="R67" s="295">
        <v>16.64</v>
      </c>
      <c r="S67" s="295">
        <v>1</v>
      </c>
      <c r="T67" s="844">
        <v>16.64</v>
      </c>
      <c r="U67" s="847">
        <v>1</v>
      </c>
      <c r="W67" s="854">
        <f t="shared" si="5"/>
        <v>16.64</v>
      </c>
    </row>
    <row r="68" spans="2:23" ht="13.15" customHeight="1">
      <c r="B68" s="311" t="s">
        <v>221</v>
      </c>
      <c r="C68" s="303" t="s">
        <v>49</v>
      </c>
      <c r="D68" s="466">
        <v>0.75187749999999998</v>
      </c>
      <c r="E68" s="295">
        <v>0</v>
      </c>
      <c r="F68" s="295">
        <v>0</v>
      </c>
      <c r="G68" s="295">
        <v>0.75187749999999998</v>
      </c>
      <c r="H68" s="295">
        <v>1</v>
      </c>
      <c r="I68" s="844">
        <v>0.75187749999999998</v>
      </c>
      <c r="J68" s="847">
        <v>1</v>
      </c>
      <c r="L68">
        <v>4</v>
      </c>
      <c r="M68" s="311" t="s">
        <v>404</v>
      </c>
      <c r="N68" s="303" t="s">
        <v>305</v>
      </c>
      <c r="O68" s="845">
        <v>286.67931946948806</v>
      </c>
      <c r="P68" s="295">
        <v>0</v>
      </c>
      <c r="Q68" s="295">
        <v>0</v>
      </c>
      <c r="R68" s="295">
        <v>286.67931946948806</v>
      </c>
      <c r="S68" s="295">
        <v>8.5</v>
      </c>
      <c r="T68" s="844">
        <v>33.726978761116243</v>
      </c>
      <c r="U68" s="847">
        <v>1</v>
      </c>
      <c r="W68" s="854">
        <f t="shared" si="5"/>
        <v>33.726978761116243</v>
      </c>
    </row>
    <row r="69" spans="2:23">
      <c r="B69" s="311" t="s">
        <v>395</v>
      </c>
      <c r="C69" s="301" t="s">
        <v>49</v>
      </c>
      <c r="D69" s="466">
        <v>4</v>
      </c>
      <c r="E69" s="295">
        <v>3.2377500000000003E-2</v>
      </c>
      <c r="F69" s="295">
        <v>6.0150200000000001E-2</v>
      </c>
      <c r="G69" s="295">
        <v>4.0925276999999998</v>
      </c>
      <c r="H69" s="295">
        <v>1</v>
      </c>
      <c r="I69" s="844">
        <v>4.0925276999999998</v>
      </c>
      <c r="J69" s="847">
        <v>1</v>
      </c>
      <c r="L69">
        <v>5</v>
      </c>
      <c r="M69" s="311" t="s">
        <v>215</v>
      </c>
      <c r="N69" s="855" t="s">
        <v>49</v>
      </c>
      <c r="O69" s="466">
        <v>7.8820999999999994</v>
      </c>
      <c r="P69" s="843">
        <v>0.35</v>
      </c>
      <c r="Q69" s="295">
        <v>0</v>
      </c>
      <c r="R69" s="295">
        <v>8.2320999999999991</v>
      </c>
      <c r="S69" s="295">
        <v>1</v>
      </c>
      <c r="T69" s="844">
        <v>8.2320999999999991</v>
      </c>
      <c r="U69" s="847">
        <v>1</v>
      </c>
      <c r="W69" s="854">
        <f t="shared" si="5"/>
        <v>8.2320999999999991</v>
      </c>
    </row>
    <row r="70" spans="2:23">
      <c r="B70" s="311" t="s">
        <v>223</v>
      </c>
      <c r="C70" s="301" t="s">
        <v>49</v>
      </c>
      <c r="D70" s="466">
        <v>0.3755</v>
      </c>
      <c r="E70" s="295">
        <v>0</v>
      </c>
      <c r="F70" s="295">
        <v>0</v>
      </c>
      <c r="G70" s="295">
        <v>0.3755</v>
      </c>
      <c r="H70" s="295">
        <v>1</v>
      </c>
      <c r="I70" s="844">
        <v>0.3755</v>
      </c>
      <c r="J70" s="847">
        <v>1</v>
      </c>
      <c r="L70">
        <v>6</v>
      </c>
      <c r="M70" s="311" t="s">
        <v>403</v>
      </c>
      <c r="N70" s="301" t="s">
        <v>49</v>
      </c>
      <c r="O70" s="466">
        <v>17.009999999999998</v>
      </c>
      <c r="P70" s="295">
        <v>0.08</v>
      </c>
      <c r="Q70" s="295">
        <v>0</v>
      </c>
      <c r="R70" s="295">
        <v>17.089999999999996</v>
      </c>
      <c r="S70" s="295">
        <v>1</v>
      </c>
      <c r="T70" s="844">
        <v>17.089999999999996</v>
      </c>
      <c r="U70" s="847">
        <v>1</v>
      </c>
      <c r="W70" s="854">
        <f t="shared" si="5"/>
        <v>17.089999999999996</v>
      </c>
    </row>
    <row r="71" spans="2:23">
      <c r="B71" s="311" t="s">
        <v>224</v>
      </c>
      <c r="C71" s="301" t="s">
        <v>305</v>
      </c>
      <c r="D71" s="466">
        <v>0.9637</v>
      </c>
      <c r="E71" s="295">
        <v>8.5013999999999992E-2</v>
      </c>
      <c r="F71" s="295">
        <v>0</v>
      </c>
      <c r="G71" s="295">
        <v>1.0487139999999999</v>
      </c>
      <c r="H71" s="295">
        <v>8.5</v>
      </c>
      <c r="I71" s="844">
        <v>0.12337811764705882</v>
      </c>
      <c r="J71" s="847">
        <v>1</v>
      </c>
      <c r="L71">
        <v>7</v>
      </c>
      <c r="M71" s="311" t="s">
        <v>402</v>
      </c>
      <c r="N71" s="301" t="s">
        <v>49</v>
      </c>
      <c r="O71" s="466">
        <v>17.009999999999998</v>
      </c>
      <c r="P71" s="295">
        <v>0</v>
      </c>
      <c r="Q71" s="295">
        <v>0</v>
      </c>
      <c r="R71" s="295">
        <v>17.009999999999998</v>
      </c>
      <c r="S71" s="295">
        <v>1</v>
      </c>
      <c r="T71" s="844">
        <v>17.009999999999998</v>
      </c>
      <c r="U71" s="847">
        <v>1</v>
      </c>
      <c r="W71" s="854">
        <f t="shared" si="5"/>
        <v>17.009999999999998</v>
      </c>
    </row>
    <row r="72" spans="2:23">
      <c r="B72" s="311" t="s">
        <v>396</v>
      </c>
      <c r="C72" s="301" t="s">
        <v>306</v>
      </c>
      <c r="D72" s="466">
        <v>0.1736</v>
      </c>
      <c r="E72" s="295">
        <v>0</v>
      </c>
      <c r="F72" s="295">
        <v>0</v>
      </c>
      <c r="G72" s="295">
        <v>0.1736</v>
      </c>
      <c r="H72" s="295">
        <v>1.29</v>
      </c>
      <c r="I72" s="844">
        <v>0.13457364341085271</v>
      </c>
      <c r="J72" s="847">
        <v>1</v>
      </c>
      <c r="L72">
        <v>9</v>
      </c>
      <c r="M72" s="677" t="s">
        <v>405</v>
      </c>
      <c r="N72" s="301" t="s">
        <v>305</v>
      </c>
      <c r="O72" s="845">
        <v>119.15225995173</v>
      </c>
      <c r="P72" s="295">
        <v>0</v>
      </c>
      <c r="Q72" s="295">
        <v>0</v>
      </c>
      <c r="R72" s="295">
        <v>119.15225995173</v>
      </c>
      <c r="S72" s="295">
        <v>8.5</v>
      </c>
      <c r="T72" s="844">
        <v>14.017912935497648</v>
      </c>
      <c r="U72" s="847">
        <v>1</v>
      </c>
      <c r="W72" s="854">
        <f t="shared" si="5"/>
        <v>14.017912935497648</v>
      </c>
    </row>
    <row r="73" spans="2:23">
      <c r="B73" s="311" t="s">
        <v>226</v>
      </c>
      <c r="C73" s="301" t="s">
        <v>306</v>
      </c>
      <c r="D73" s="466">
        <v>0.3</v>
      </c>
      <c r="E73" s="295">
        <v>0</v>
      </c>
      <c r="F73" s="295">
        <v>0</v>
      </c>
      <c r="G73" s="295">
        <v>0.3</v>
      </c>
      <c r="H73" s="295">
        <v>1.29</v>
      </c>
      <c r="I73" s="844">
        <v>0.23255813953488372</v>
      </c>
      <c r="J73" s="847">
        <v>1</v>
      </c>
      <c r="L73">
        <v>10</v>
      </c>
      <c r="M73" s="311" t="s">
        <v>401</v>
      </c>
      <c r="N73" s="301" t="s">
        <v>49</v>
      </c>
      <c r="O73" s="466">
        <v>9.4257000000000009</v>
      </c>
      <c r="P73" s="295">
        <v>8.338000000000001E-2</v>
      </c>
      <c r="Q73" s="295">
        <v>0</v>
      </c>
      <c r="R73" s="295">
        <v>9.5090800000000009</v>
      </c>
      <c r="S73" s="295">
        <v>1</v>
      </c>
      <c r="T73" s="844">
        <v>9.5090800000000009</v>
      </c>
      <c r="U73" s="847">
        <v>2</v>
      </c>
      <c r="W73" s="854">
        <f t="shared" si="5"/>
        <v>9.5090800000000009</v>
      </c>
    </row>
    <row r="74" spans="2:23">
      <c r="B74" s="311" t="s">
        <v>397</v>
      </c>
      <c r="C74" s="301" t="s">
        <v>49</v>
      </c>
      <c r="D74" s="466">
        <v>8.0199999999999994E-2</v>
      </c>
      <c r="E74" s="295">
        <v>2.8079999999999997E-2</v>
      </c>
      <c r="F74" s="295">
        <v>0</v>
      </c>
      <c r="G74" s="295">
        <v>0.10827999999999999</v>
      </c>
      <c r="H74" s="295">
        <v>1</v>
      </c>
      <c r="I74" s="844">
        <v>0.10827999999999999</v>
      </c>
      <c r="J74" s="847">
        <v>1</v>
      </c>
      <c r="L74">
        <v>13</v>
      </c>
      <c r="M74" s="311" t="s">
        <v>406</v>
      </c>
      <c r="N74" s="301" t="s">
        <v>49</v>
      </c>
      <c r="O74" s="466">
        <v>2.2402000000000002</v>
      </c>
      <c r="P74" s="295"/>
      <c r="Q74" s="295"/>
      <c r="R74" s="295">
        <v>2.2402000000000002</v>
      </c>
      <c r="S74" s="295">
        <v>1</v>
      </c>
      <c r="T74" s="844">
        <v>2.2402000000000002</v>
      </c>
      <c r="U74" s="847">
        <v>1</v>
      </c>
      <c r="W74" s="854">
        <f t="shared" si="5"/>
        <v>2.2402000000000002</v>
      </c>
    </row>
    <row r="75" spans="2:23">
      <c r="B75" s="311" t="s">
        <v>398</v>
      </c>
      <c r="C75" s="301" t="s">
        <v>49</v>
      </c>
      <c r="D75" s="466">
        <v>7.9600000000000004E-2</v>
      </c>
      <c r="E75" s="295">
        <v>3.2219999999999996E-3</v>
      </c>
      <c r="F75" s="295">
        <v>5.9857599999999997E-3</v>
      </c>
      <c r="G75" s="295">
        <v>8.8807760000000013E-2</v>
      </c>
      <c r="H75" s="295">
        <v>1</v>
      </c>
      <c r="I75" s="844">
        <v>8.8807760000000013E-2</v>
      </c>
      <c r="J75" s="847">
        <v>1</v>
      </c>
      <c r="L75">
        <v>14</v>
      </c>
      <c r="M75" s="311" t="s">
        <v>236</v>
      </c>
      <c r="N75" s="301" t="s">
        <v>49</v>
      </c>
      <c r="O75" s="466">
        <v>2.0529000000000002</v>
      </c>
      <c r="P75" s="295">
        <v>2.1225000000000003E-3</v>
      </c>
      <c r="Q75" s="295">
        <v>0</v>
      </c>
      <c r="R75" s="295">
        <v>2.0550225000000002</v>
      </c>
      <c r="S75" s="295">
        <v>1</v>
      </c>
      <c r="T75" s="844">
        <v>2.0550225000000002</v>
      </c>
      <c r="U75" s="847">
        <v>1</v>
      </c>
      <c r="W75" s="854">
        <f t="shared" si="5"/>
        <v>2.0550225000000002</v>
      </c>
    </row>
    <row r="76" spans="2:23">
      <c r="B76" s="311" t="s">
        <v>229</v>
      </c>
      <c r="C76" s="301" t="s">
        <v>49</v>
      </c>
      <c r="D76" s="466">
        <v>0.1278</v>
      </c>
      <c r="E76" s="295">
        <v>3.5000000000000001E-3</v>
      </c>
      <c r="F76" s="295">
        <v>6.4880000000000007E-3</v>
      </c>
      <c r="G76" s="295">
        <v>0.13778799999999999</v>
      </c>
      <c r="H76" s="295">
        <v>1</v>
      </c>
      <c r="I76" s="844">
        <v>0.13778799999999999</v>
      </c>
      <c r="J76" s="847">
        <v>1</v>
      </c>
      <c r="L76">
        <v>15</v>
      </c>
      <c r="M76" s="311" t="s">
        <v>250</v>
      </c>
      <c r="N76" s="301" t="s">
        <v>49</v>
      </c>
      <c r="O76" s="466">
        <v>1.9372990350000001</v>
      </c>
      <c r="P76" s="295">
        <v>0</v>
      </c>
      <c r="Q76" s="295">
        <v>0</v>
      </c>
      <c r="R76" s="295">
        <v>1.9372990350000001</v>
      </c>
      <c r="S76" s="295">
        <v>1</v>
      </c>
      <c r="T76" s="844">
        <v>1.9372990350000001</v>
      </c>
      <c r="U76" s="847">
        <v>1</v>
      </c>
      <c r="W76" s="854">
        <f t="shared" si="5"/>
        <v>1.9372990350000001</v>
      </c>
    </row>
    <row r="77" spans="2:23">
      <c r="B77" s="311" t="s">
        <v>231</v>
      </c>
      <c r="C77" s="301" t="s">
        <v>306</v>
      </c>
      <c r="D77" s="466">
        <v>4.5199999999999997E-2</v>
      </c>
      <c r="E77" s="295">
        <v>0</v>
      </c>
      <c r="F77" s="295">
        <v>0</v>
      </c>
      <c r="G77" s="295">
        <v>4.5199999999999997E-2</v>
      </c>
      <c r="H77" s="295">
        <v>1.29</v>
      </c>
      <c r="I77" s="844">
        <v>3.5038759689922476E-2</v>
      </c>
      <c r="J77" s="847">
        <v>1</v>
      </c>
      <c r="L77">
        <v>16</v>
      </c>
      <c r="M77" s="311" t="s">
        <v>217</v>
      </c>
      <c r="N77" s="301" t="s">
        <v>49</v>
      </c>
      <c r="O77" s="466">
        <v>1.7161000000000002</v>
      </c>
      <c r="P77" s="295"/>
      <c r="Q77" s="295"/>
      <c r="R77" s="295">
        <v>1.7161000000000002</v>
      </c>
      <c r="S77" s="295">
        <v>1</v>
      </c>
      <c r="T77" s="844">
        <v>1.7161000000000002</v>
      </c>
      <c r="U77" s="847">
        <v>1</v>
      </c>
      <c r="W77" s="854">
        <f t="shared" si="5"/>
        <v>1.7161000000000002</v>
      </c>
    </row>
    <row r="78" spans="2:23">
      <c r="B78" s="311" t="s">
        <v>232</v>
      </c>
      <c r="C78" s="301" t="s">
        <v>49</v>
      </c>
      <c r="D78" s="466">
        <v>4.1299999999999996E-2</v>
      </c>
      <c r="E78" s="295">
        <v>0.01</v>
      </c>
      <c r="F78" s="295">
        <v>0.01</v>
      </c>
      <c r="G78" s="295">
        <v>6.13E-2</v>
      </c>
      <c r="H78" s="295">
        <v>1</v>
      </c>
      <c r="I78" s="844">
        <v>6.13E-2</v>
      </c>
      <c r="J78" s="847">
        <v>1</v>
      </c>
      <c r="L78">
        <v>17</v>
      </c>
      <c r="M78" s="311" t="s">
        <v>237</v>
      </c>
      <c r="N78" s="301" t="s">
        <v>49</v>
      </c>
      <c r="O78" s="466">
        <v>1.31773045</v>
      </c>
      <c r="P78" s="295">
        <v>0</v>
      </c>
      <c r="Q78" s="295">
        <v>0</v>
      </c>
      <c r="R78" s="295">
        <v>1.31773045</v>
      </c>
      <c r="S78" s="295">
        <v>1</v>
      </c>
      <c r="T78" s="844">
        <v>1.31773045</v>
      </c>
      <c r="U78" s="847">
        <v>2</v>
      </c>
      <c r="W78" s="854">
        <f t="shared" si="5"/>
        <v>1.31773045</v>
      </c>
    </row>
    <row r="79" spans="2:23">
      <c r="B79" s="311" t="s">
        <v>233</v>
      </c>
      <c r="C79" s="301" t="s">
        <v>49</v>
      </c>
      <c r="D79" s="466">
        <v>3.8100000000000002E-2</v>
      </c>
      <c r="E79" s="295">
        <v>1.9709999999999997E-3</v>
      </c>
      <c r="F79" s="295">
        <v>4.5770999999999997E-3</v>
      </c>
      <c r="G79" s="295">
        <v>4.4648100000000003E-2</v>
      </c>
      <c r="H79" s="295">
        <v>1</v>
      </c>
      <c r="I79" s="844">
        <v>4.4648100000000003E-2</v>
      </c>
      <c r="J79" s="847">
        <v>1</v>
      </c>
      <c r="L79">
        <v>18</v>
      </c>
      <c r="M79" s="311" t="s">
        <v>395</v>
      </c>
      <c r="N79" s="301" t="s">
        <v>49</v>
      </c>
      <c r="O79" s="466">
        <v>4</v>
      </c>
      <c r="P79" s="295">
        <v>3.2377500000000003E-2</v>
      </c>
      <c r="Q79" s="295">
        <v>6.0150200000000001E-2</v>
      </c>
      <c r="R79" s="295">
        <v>4.0925276999999998</v>
      </c>
      <c r="S79" s="295">
        <v>1</v>
      </c>
      <c r="T79" s="844">
        <v>4.0925276999999998</v>
      </c>
      <c r="U79" s="847">
        <v>1</v>
      </c>
      <c r="W79" s="854">
        <f t="shared" si="5"/>
        <v>4.0925276999999998</v>
      </c>
    </row>
    <row r="80" spans="2:23">
      <c r="B80" s="311" t="s">
        <v>234</v>
      </c>
      <c r="C80" s="301" t="s">
        <v>306</v>
      </c>
      <c r="D80" s="466">
        <v>1.4199999999999999E-2</v>
      </c>
      <c r="E80" s="295">
        <v>1.7549999999999998E-3</v>
      </c>
      <c r="F80" s="295">
        <v>3.2604000000000001E-3</v>
      </c>
      <c r="G80" s="295">
        <v>1.9215400000000001E-2</v>
      </c>
      <c r="H80" s="295">
        <v>1.29</v>
      </c>
      <c r="I80" s="844">
        <v>1.4895658914728683E-2</v>
      </c>
      <c r="J80" s="847">
        <v>1</v>
      </c>
      <c r="L80">
        <v>19</v>
      </c>
      <c r="M80" s="311" t="s">
        <v>221</v>
      </c>
      <c r="N80" s="301" t="s">
        <v>49</v>
      </c>
      <c r="O80" s="466">
        <v>0.75187749999999998</v>
      </c>
      <c r="P80" s="295">
        <v>0</v>
      </c>
      <c r="Q80" s="295">
        <v>0</v>
      </c>
      <c r="R80" s="295">
        <v>0.75187749999999998</v>
      </c>
      <c r="S80" s="295">
        <v>1</v>
      </c>
      <c r="T80" s="844">
        <v>0.75187749999999998</v>
      </c>
      <c r="U80" s="847">
        <v>1</v>
      </c>
      <c r="W80" s="854">
        <f t="shared" si="5"/>
        <v>0.75187749999999998</v>
      </c>
    </row>
    <row r="81" spans="2:23">
      <c r="B81" s="311" t="s">
        <v>235</v>
      </c>
      <c r="C81" s="301" t="s">
        <v>49</v>
      </c>
      <c r="D81" s="466">
        <v>1.2E-2</v>
      </c>
      <c r="E81" s="295">
        <v>2.3575000000000002E-3</v>
      </c>
      <c r="F81" s="295">
        <v>0</v>
      </c>
      <c r="G81" s="295">
        <v>1.43575E-2</v>
      </c>
      <c r="H81" s="295">
        <v>1</v>
      </c>
      <c r="I81" s="844">
        <v>1.43575E-2</v>
      </c>
      <c r="J81" s="847">
        <v>1</v>
      </c>
      <c r="L81">
        <v>20</v>
      </c>
      <c r="M81" s="311" t="s">
        <v>394</v>
      </c>
      <c r="N81" s="301" t="s">
        <v>306</v>
      </c>
      <c r="O81" s="466">
        <v>0.56340000000000001</v>
      </c>
      <c r="P81" s="295">
        <v>2.3219999999999998E-3</v>
      </c>
      <c r="Q81" s="295">
        <v>4.3137599999999998E-3</v>
      </c>
      <c r="R81" s="295">
        <v>0.57003576000000011</v>
      </c>
      <c r="S81" s="295">
        <v>1.29</v>
      </c>
      <c r="T81" s="844">
        <v>0.4418881860465117</v>
      </c>
      <c r="U81" s="847">
        <v>1</v>
      </c>
      <c r="W81" s="854">
        <f t="shared" si="5"/>
        <v>0.4418881860465117</v>
      </c>
    </row>
    <row r="82" spans="2:23">
      <c r="B82" s="311" t="s">
        <v>236</v>
      </c>
      <c r="C82" s="301" t="s">
        <v>49</v>
      </c>
      <c r="D82" s="466">
        <v>2.0529000000000002</v>
      </c>
      <c r="E82" s="295">
        <v>2.1225000000000003E-3</v>
      </c>
      <c r="F82" s="295">
        <v>0</v>
      </c>
      <c r="G82" s="295">
        <v>2.0550225000000002</v>
      </c>
      <c r="H82" s="295">
        <v>1</v>
      </c>
      <c r="I82" s="844">
        <v>2.0550225000000002</v>
      </c>
      <c r="J82" s="847">
        <v>1</v>
      </c>
      <c r="M82" s="311" t="s">
        <v>408</v>
      </c>
      <c r="N82" s="301" t="s">
        <v>49</v>
      </c>
      <c r="O82" s="466">
        <v>5.6894444444444456</v>
      </c>
      <c r="P82" s="295"/>
      <c r="Q82" s="295"/>
      <c r="R82" s="295">
        <v>5.6894444444444456</v>
      </c>
      <c r="S82" s="295">
        <v>1</v>
      </c>
      <c r="T82" s="844">
        <v>5.6894444444444456</v>
      </c>
      <c r="U82" s="847">
        <v>1</v>
      </c>
      <c r="W82" s="854">
        <f t="shared" si="5"/>
        <v>5.6894444444444456</v>
      </c>
    </row>
    <row r="83" spans="2:23">
      <c r="B83" s="311" t="s">
        <v>237</v>
      </c>
      <c r="C83" s="301" t="s">
        <v>49</v>
      </c>
      <c r="D83" s="466">
        <v>1.31773045</v>
      </c>
      <c r="E83" s="295">
        <v>0</v>
      </c>
      <c r="F83" s="295">
        <v>0</v>
      </c>
      <c r="G83" s="295">
        <v>1.31773045</v>
      </c>
      <c r="H83" s="295">
        <v>1</v>
      </c>
      <c r="I83" s="844">
        <v>1.31773045</v>
      </c>
      <c r="J83" s="847">
        <v>2</v>
      </c>
      <c r="M83" s="311" t="s">
        <v>407</v>
      </c>
      <c r="N83" s="301" t="s">
        <v>49</v>
      </c>
      <c r="O83" s="466">
        <v>2.3164787783333334</v>
      </c>
      <c r="P83" s="295"/>
      <c r="Q83" s="295"/>
      <c r="R83" s="295">
        <v>2.3164787783333334</v>
      </c>
      <c r="S83" s="295">
        <v>1</v>
      </c>
      <c r="T83" s="844">
        <v>2.3164787783333334</v>
      </c>
      <c r="U83" s="847">
        <v>1</v>
      </c>
      <c r="W83" s="854">
        <f t="shared" si="5"/>
        <v>2.3164787783333334</v>
      </c>
    </row>
    <row r="84" spans="2:23">
      <c r="B84" s="311" t="s">
        <v>238</v>
      </c>
      <c r="C84" s="301" t="s">
        <v>49</v>
      </c>
      <c r="D84" s="466">
        <v>0.14017150000000003</v>
      </c>
      <c r="E84" s="295">
        <v>0</v>
      </c>
      <c r="F84" s="295">
        <v>0</v>
      </c>
      <c r="G84" s="295">
        <v>0.14017150000000003</v>
      </c>
      <c r="H84" s="295">
        <v>1</v>
      </c>
      <c r="I84" s="844">
        <v>0.14017150000000003</v>
      </c>
      <c r="J84" s="847">
        <v>2</v>
      </c>
      <c r="M84" s="311" t="s">
        <v>409</v>
      </c>
      <c r="N84" s="301" t="s">
        <v>49</v>
      </c>
      <c r="O84" s="466">
        <v>0.8</v>
      </c>
      <c r="P84" s="295"/>
      <c r="Q84" s="295"/>
      <c r="R84" s="295">
        <v>0.8</v>
      </c>
      <c r="S84" s="295">
        <v>1</v>
      </c>
      <c r="T84" s="844">
        <v>0.8</v>
      </c>
      <c r="U84" s="847">
        <v>2</v>
      </c>
      <c r="W84" s="854">
        <f t="shared" si="5"/>
        <v>0.8</v>
      </c>
    </row>
    <row r="85" spans="2:23">
      <c r="B85" s="311" t="s">
        <v>239</v>
      </c>
      <c r="C85" s="301" t="s">
        <v>49</v>
      </c>
      <c r="D85" s="466">
        <v>0.27364197000000007</v>
      </c>
      <c r="E85" s="295">
        <v>0</v>
      </c>
      <c r="F85" s="295">
        <v>0</v>
      </c>
      <c r="G85" s="295">
        <v>0.27364197000000007</v>
      </c>
      <c r="H85" s="295">
        <v>1</v>
      </c>
      <c r="I85" s="844">
        <v>0.27364197000000007</v>
      </c>
      <c r="J85" s="847">
        <v>2</v>
      </c>
      <c r="M85" s="311" t="s">
        <v>410</v>
      </c>
      <c r="N85" s="301" t="s">
        <v>49</v>
      </c>
      <c r="O85" s="466">
        <v>0.44695421999999996</v>
      </c>
      <c r="P85" s="295"/>
      <c r="Q85" s="295"/>
      <c r="R85" s="295">
        <v>0.44695421999999996</v>
      </c>
      <c r="S85" s="295">
        <v>1</v>
      </c>
      <c r="T85" s="844">
        <v>0.44695421999999996</v>
      </c>
      <c r="U85" s="847">
        <v>1</v>
      </c>
      <c r="W85" s="854">
        <f t="shared" si="5"/>
        <v>0.44695421999999996</v>
      </c>
    </row>
    <row r="86" spans="2:23">
      <c r="B86" s="311" t="s">
        <v>240</v>
      </c>
      <c r="C86" s="301" t="s">
        <v>49</v>
      </c>
      <c r="D86" s="466">
        <v>0.205842</v>
      </c>
      <c r="E86" s="295">
        <v>2.0715000000000004E-3</v>
      </c>
      <c r="F86" s="295">
        <v>0</v>
      </c>
      <c r="G86" s="295">
        <v>0.2079135</v>
      </c>
      <c r="H86" s="295">
        <v>1</v>
      </c>
      <c r="I86" s="844">
        <v>0.2079135</v>
      </c>
      <c r="J86" s="847">
        <v>1</v>
      </c>
      <c r="M86" s="311" t="s">
        <v>268</v>
      </c>
      <c r="N86" s="301" t="s">
        <v>49</v>
      </c>
      <c r="O86" s="466">
        <v>0.43670549999999997</v>
      </c>
      <c r="P86" s="295">
        <v>0</v>
      </c>
      <c r="Q86" s="295">
        <v>0</v>
      </c>
      <c r="R86" s="295">
        <v>0.43670549999999997</v>
      </c>
      <c r="S86" s="295">
        <v>1</v>
      </c>
      <c r="T86" s="844">
        <v>0.43670549999999997</v>
      </c>
      <c r="U86" s="848">
        <v>1</v>
      </c>
      <c r="W86" s="854">
        <f t="shared" si="5"/>
        <v>0.43670549999999997</v>
      </c>
    </row>
    <row r="87" spans="2:23">
      <c r="B87" s="311" t="s">
        <v>241</v>
      </c>
      <c r="C87" s="301" t="s">
        <v>49</v>
      </c>
      <c r="D87" s="466">
        <v>2.8313999999999999E-2</v>
      </c>
      <c r="E87" s="295">
        <v>4.0439700000000009E-3</v>
      </c>
      <c r="F87" s="295">
        <v>0</v>
      </c>
      <c r="G87" s="295">
        <v>3.235797E-2</v>
      </c>
      <c r="H87" s="295">
        <v>1</v>
      </c>
      <c r="I87" s="844">
        <v>3.235797E-2</v>
      </c>
      <c r="J87" s="847">
        <v>28</v>
      </c>
      <c r="M87" s="311" t="s">
        <v>223</v>
      </c>
      <c r="N87" s="301" t="s">
        <v>49</v>
      </c>
      <c r="O87" s="466">
        <v>0.3755</v>
      </c>
      <c r="P87" s="295">
        <v>0</v>
      </c>
      <c r="Q87" s="295">
        <v>0</v>
      </c>
      <c r="R87" s="295">
        <v>0.3755</v>
      </c>
      <c r="S87" s="295">
        <v>1</v>
      </c>
      <c r="T87" s="844">
        <v>0.3755</v>
      </c>
      <c r="U87" s="847">
        <v>1</v>
      </c>
      <c r="W87" s="854">
        <f t="shared" si="5"/>
        <v>0.3755</v>
      </c>
    </row>
    <row r="88" spans="2:23">
      <c r="B88" s="311" t="s">
        <v>242</v>
      </c>
      <c r="C88" s="301" t="s">
        <v>49</v>
      </c>
      <c r="D88" s="466">
        <v>6.0599999999999994E-3</v>
      </c>
      <c r="E88" s="295">
        <v>3.042E-3</v>
      </c>
      <c r="F88" s="295">
        <v>0</v>
      </c>
      <c r="G88" s="295">
        <v>9.101999999999999E-3</v>
      </c>
      <c r="H88" s="295">
        <v>1</v>
      </c>
      <c r="I88" s="844">
        <v>9.101999999999999E-3</v>
      </c>
      <c r="J88" s="847">
        <v>71</v>
      </c>
      <c r="M88" s="311" t="s">
        <v>239</v>
      </c>
      <c r="N88" s="301" t="s">
        <v>49</v>
      </c>
      <c r="O88" s="466">
        <v>0.27364197000000007</v>
      </c>
      <c r="P88" s="295">
        <v>0</v>
      </c>
      <c r="Q88" s="295">
        <v>0</v>
      </c>
      <c r="R88" s="295">
        <v>0.27364197000000007</v>
      </c>
      <c r="S88" s="295">
        <v>1</v>
      </c>
      <c r="T88" s="844">
        <v>0.27364197000000007</v>
      </c>
      <c r="U88" s="847">
        <v>2</v>
      </c>
      <c r="W88" s="854">
        <f t="shared" si="5"/>
        <v>0.27364197000000007</v>
      </c>
    </row>
    <row r="89" spans="2:23">
      <c r="B89" s="311" t="s">
        <v>243</v>
      </c>
      <c r="C89" s="301" t="s">
        <v>49</v>
      </c>
      <c r="D89" s="466">
        <v>0.17089919999999997</v>
      </c>
      <c r="E89" s="295">
        <v>4.2470999999999996E-4</v>
      </c>
      <c r="F89" s="295">
        <v>0</v>
      </c>
      <c r="G89" s="295">
        <v>0.17132390999999997</v>
      </c>
      <c r="H89" s="295">
        <v>1</v>
      </c>
      <c r="I89" s="844">
        <v>0.17132390999999997</v>
      </c>
      <c r="J89" s="847">
        <v>1</v>
      </c>
      <c r="M89" s="311" t="s">
        <v>269</v>
      </c>
      <c r="N89" s="301" t="s">
        <v>49</v>
      </c>
      <c r="O89" s="466">
        <v>0.26020500000000002</v>
      </c>
      <c r="P89" s="295">
        <v>0</v>
      </c>
      <c r="Q89" s="295">
        <v>0</v>
      </c>
      <c r="R89" s="295">
        <v>0.26020500000000002</v>
      </c>
      <c r="S89" s="295">
        <v>1</v>
      </c>
      <c r="T89" s="844">
        <v>0.26020500000000002</v>
      </c>
      <c r="U89" s="848">
        <v>1</v>
      </c>
      <c r="W89" s="854">
        <f t="shared" si="5"/>
        <v>0.26020500000000002</v>
      </c>
    </row>
    <row r="90" spans="2:23">
      <c r="B90" s="311" t="s">
        <v>250</v>
      </c>
      <c r="C90" s="301" t="s">
        <v>49</v>
      </c>
      <c r="D90" s="466">
        <v>1.9372990350000001</v>
      </c>
      <c r="E90" s="295">
        <v>0</v>
      </c>
      <c r="F90" s="295">
        <v>0</v>
      </c>
      <c r="G90" s="295">
        <v>1.9372990350000001</v>
      </c>
      <c r="H90" s="295">
        <v>1</v>
      </c>
      <c r="I90" s="844">
        <v>1.9372990350000001</v>
      </c>
      <c r="J90" s="847">
        <v>1</v>
      </c>
      <c r="M90" s="311" t="s">
        <v>226</v>
      </c>
      <c r="N90" s="301" t="s">
        <v>306</v>
      </c>
      <c r="O90" s="466">
        <v>0.3</v>
      </c>
      <c r="P90" s="295">
        <v>0</v>
      </c>
      <c r="Q90" s="295">
        <v>0</v>
      </c>
      <c r="R90" s="295">
        <v>0.3</v>
      </c>
      <c r="S90" s="295">
        <v>1.29</v>
      </c>
      <c r="T90" s="844">
        <v>0.23255813953488372</v>
      </c>
      <c r="U90" s="847">
        <v>1</v>
      </c>
      <c r="W90" s="854">
        <f t="shared" si="5"/>
        <v>0.23255813953488372</v>
      </c>
    </row>
    <row r="91" spans="2:23">
      <c r="B91" s="311" t="s">
        <v>307</v>
      </c>
      <c r="C91" s="301" t="s">
        <v>305</v>
      </c>
      <c r="D91" s="466">
        <v>585.16</v>
      </c>
      <c r="E91" s="295">
        <v>8.6</v>
      </c>
      <c r="F91" s="295">
        <v>0</v>
      </c>
      <c r="G91" s="295">
        <v>593.76</v>
      </c>
      <c r="H91" s="295">
        <v>8.5</v>
      </c>
      <c r="I91" s="844">
        <v>69.854117647058828</v>
      </c>
      <c r="J91" s="847">
        <v>1</v>
      </c>
      <c r="M91" s="311" t="s">
        <v>240</v>
      </c>
      <c r="N91" s="301" t="s">
        <v>49</v>
      </c>
      <c r="O91" s="466">
        <v>0.205842</v>
      </c>
      <c r="P91" s="295">
        <v>2.0715000000000004E-3</v>
      </c>
      <c r="Q91" s="295">
        <v>0</v>
      </c>
      <c r="R91" s="295">
        <v>0.2079135</v>
      </c>
      <c r="S91" s="295">
        <v>1</v>
      </c>
      <c r="T91" s="844">
        <v>0.2079135</v>
      </c>
      <c r="U91" s="847">
        <v>1</v>
      </c>
      <c r="W91" s="854">
        <f t="shared" si="5"/>
        <v>0.2079135</v>
      </c>
    </row>
    <row r="92" spans="2:23">
      <c r="B92" s="311" t="s">
        <v>399</v>
      </c>
      <c r="C92" s="301" t="s">
        <v>49</v>
      </c>
      <c r="D92" s="466">
        <v>7.8792999999999988E-2</v>
      </c>
      <c r="E92" s="295">
        <v>0</v>
      </c>
      <c r="F92" s="295">
        <v>0</v>
      </c>
      <c r="G92" s="295">
        <v>7.8792999999999988E-2</v>
      </c>
      <c r="H92" s="295">
        <v>1</v>
      </c>
      <c r="I92" s="844">
        <v>7.8792999999999988E-2</v>
      </c>
      <c r="J92" s="847">
        <v>1</v>
      </c>
      <c r="M92" s="311" t="s">
        <v>243</v>
      </c>
      <c r="N92" s="301" t="s">
        <v>49</v>
      </c>
      <c r="O92" s="466">
        <v>0.17089919999999997</v>
      </c>
      <c r="P92" s="295">
        <v>4.2470999999999996E-4</v>
      </c>
      <c r="Q92" s="295">
        <v>0</v>
      </c>
      <c r="R92" s="295">
        <v>0.17132390999999997</v>
      </c>
      <c r="S92" s="295">
        <v>1</v>
      </c>
      <c r="T92" s="844">
        <v>0.17132390999999997</v>
      </c>
      <c r="U92" s="847">
        <v>1</v>
      </c>
      <c r="W92" s="854">
        <f t="shared" si="5"/>
        <v>0.17132390999999997</v>
      </c>
    </row>
    <row r="93" spans="2:23">
      <c r="B93" s="311" t="s">
        <v>255</v>
      </c>
      <c r="C93" s="301" t="s">
        <v>49</v>
      </c>
      <c r="D93" s="466">
        <v>2.1735999999999998E-2</v>
      </c>
      <c r="E93" s="295">
        <v>0</v>
      </c>
      <c r="F93" s="295">
        <v>0</v>
      </c>
      <c r="G93" s="295">
        <v>2.1735999999999998E-2</v>
      </c>
      <c r="H93" s="295">
        <v>1</v>
      </c>
      <c r="I93" s="844">
        <v>2.1735999999999998E-2</v>
      </c>
      <c r="J93" s="847">
        <v>1</v>
      </c>
      <c r="M93" s="311" t="s">
        <v>266</v>
      </c>
      <c r="N93" s="301" t="s">
        <v>49</v>
      </c>
      <c r="O93" s="466">
        <v>0.15874636799999997</v>
      </c>
      <c r="P93" s="295">
        <v>0</v>
      </c>
      <c r="Q93" s="295">
        <v>0</v>
      </c>
      <c r="R93" s="295">
        <v>0.15874636799999997</v>
      </c>
      <c r="S93" s="295">
        <v>1</v>
      </c>
      <c r="T93" s="844">
        <v>0.15874636799999997</v>
      </c>
      <c r="U93" s="848">
        <v>1</v>
      </c>
      <c r="W93" s="854">
        <f t="shared" si="5"/>
        <v>0.15874636799999997</v>
      </c>
    </row>
    <row r="94" spans="2:23">
      <c r="B94" s="311" t="s">
        <v>256</v>
      </c>
      <c r="C94" s="301" t="s">
        <v>49</v>
      </c>
      <c r="D94" s="466">
        <v>2.1735999999999998E-2</v>
      </c>
      <c r="E94" s="295">
        <v>0</v>
      </c>
      <c r="F94" s="295">
        <v>0</v>
      </c>
      <c r="G94" s="295">
        <v>2.1735999999999998E-2</v>
      </c>
      <c r="H94" s="295">
        <v>1</v>
      </c>
      <c r="I94" s="844">
        <v>2.1735999999999998E-2</v>
      </c>
      <c r="J94" s="847">
        <v>1</v>
      </c>
      <c r="M94" s="311" t="s">
        <v>262</v>
      </c>
      <c r="N94" s="301" t="s">
        <v>49</v>
      </c>
      <c r="O94" s="466">
        <v>0.15518250000000003</v>
      </c>
      <c r="P94" s="295">
        <v>0</v>
      </c>
      <c r="Q94" s="295">
        <v>0</v>
      </c>
      <c r="R94" s="295">
        <v>0.15518250000000003</v>
      </c>
      <c r="S94" s="295">
        <v>1</v>
      </c>
      <c r="T94" s="844">
        <v>0.15518250000000003</v>
      </c>
      <c r="U94" s="848">
        <v>1</v>
      </c>
      <c r="W94" s="854">
        <f t="shared" si="5"/>
        <v>0.15518250000000003</v>
      </c>
    </row>
    <row r="95" spans="2:23">
      <c r="B95" s="311" t="s">
        <v>257</v>
      </c>
      <c r="C95" s="301" t="s">
        <v>49</v>
      </c>
      <c r="D95" s="466">
        <v>2.4452999999999999E-2</v>
      </c>
      <c r="E95" s="295">
        <v>0</v>
      </c>
      <c r="F95" s="295">
        <v>0</v>
      </c>
      <c r="G95" s="295">
        <v>2.4452999999999999E-2</v>
      </c>
      <c r="H95" s="295">
        <v>1</v>
      </c>
      <c r="I95" s="844">
        <v>2.4452999999999999E-2</v>
      </c>
      <c r="J95" s="848">
        <v>1</v>
      </c>
      <c r="M95" s="311" t="s">
        <v>273</v>
      </c>
      <c r="N95" s="301" t="s">
        <v>49</v>
      </c>
      <c r="O95" s="466">
        <v>0.14768714768225003</v>
      </c>
      <c r="P95" s="295">
        <v>0</v>
      </c>
      <c r="Q95" s="295">
        <v>0</v>
      </c>
      <c r="R95" s="295">
        <v>0.14768714768225003</v>
      </c>
      <c r="S95" s="295">
        <v>1</v>
      </c>
      <c r="T95" s="844">
        <v>0.14768714768225003</v>
      </c>
      <c r="U95" s="848">
        <v>2</v>
      </c>
      <c r="W95" s="854">
        <f t="shared" si="5"/>
        <v>0.14768714768225003</v>
      </c>
    </row>
    <row r="96" spans="2:23">
      <c r="B96" s="311" t="s">
        <v>262</v>
      </c>
      <c r="C96" s="301" t="s">
        <v>49</v>
      </c>
      <c r="D96" s="466">
        <v>0.15518250000000003</v>
      </c>
      <c r="E96" s="295">
        <v>0</v>
      </c>
      <c r="F96" s="295">
        <v>0</v>
      </c>
      <c r="G96" s="295">
        <v>0.15518250000000003</v>
      </c>
      <c r="H96" s="295">
        <v>1</v>
      </c>
      <c r="I96" s="844">
        <v>0.15518250000000003</v>
      </c>
      <c r="J96" s="848">
        <v>1</v>
      </c>
      <c r="M96" s="311" t="s">
        <v>267</v>
      </c>
      <c r="N96" s="301" t="s">
        <v>49</v>
      </c>
      <c r="O96" s="466">
        <v>0.14757103666666666</v>
      </c>
      <c r="P96" s="295">
        <v>0</v>
      </c>
      <c r="Q96" s="295">
        <v>0</v>
      </c>
      <c r="R96" s="295">
        <v>0.14757103666666666</v>
      </c>
      <c r="S96" s="295">
        <v>1</v>
      </c>
      <c r="T96" s="844">
        <v>0.14757103666666666</v>
      </c>
      <c r="U96" s="848">
        <v>1</v>
      </c>
      <c r="W96" s="854">
        <f t="shared" si="5"/>
        <v>0.14757103666666666</v>
      </c>
    </row>
    <row r="97" spans="2:23">
      <c r="B97" s="311" t="s">
        <v>263</v>
      </c>
      <c r="C97" s="301" t="s">
        <v>49</v>
      </c>
      <c r="D97" s="466">
        <v>2.9991500000000004E-2</v>
      </c>
      <c r="E97" s="295">
        <v>0</v>
      </c>
      <c r="F97" s="295">
        <v>0</v>
      </c>
      <c r="G97" s="295">
        <v>2.9991500000000004E-2</v>
      </c>
      <c r="H97" s="295">
        <v>1</v>
      </c>
      <c r="I97" s="844">
        <v>2.9991500000000004E-2</v>
      </c>
      <c r="J97" s="848">
        <v>12</v>
      </c>
      <c r="M97" s="311" t="s">
        <v>238</v>
      </c>
      <c r="N97" s="301" t="s">
        <v>49</v>
      </c>
      <c r="O97" s="466">
        <v>0.14017150000000003</v>
      </c>
      <c r="P97" s="295">
        <v>0</v>
      </c>
      <c r="Q97" s="295">
        <v>0</v>
      </c>
      <c r="R97" s="295">
        <v>0.14017150000000003</v>
      </c>
      <c r="S97" s="295">
        <v>1</v>
      </c>
      <c r="T97" s="844">
        <v>0.14017150000000003</v>
      </c>
      <c r="U97" s="847">
        <v>2</v>
      </c>
      <c r="W97" s="854">
        <f t="shared" ref="W97:W120" si="6">T97</f>
        <v>0.14017150000000003</v>
      </c>
    </row>
    <row r="98" spans="2:23">
      <c r="B98" s="311" t="s">
        <v>265</v>
      </c>
      <c r="C98" s="301" t="s">
        <v>49</v>
      </c>
      <c r="D98" s="466">
        <v>1.9012207499999996E-2</v>
      </c>
      <c r="E98" s="295">
        <v>0</v>
      </c>
      <c r="F98" s="295">
        <v>0</v>
      </c>
      <c r="G98" s="295">
        <v>1.9012207499999996E-2</v>
      </c>
      <c r="H98" s="295">
        <v>1</v>
      </c>
      <c r="I98" s="844">
        <v>1.9012207499999996E-2</v>
      </c>
      <c r="J98" s="848">
        <v>1</v>
      </c>
      <c r="M98" s="311" t="s">
        <v>229</v>
      </c>
      <c r="N98" s="301" t="s">
        <v>49</v>
      </c>
      <c r="O98" s="466">
        <v>0.1278</v>
      </c>
      <c r="P98" s="295">
        <v>3.5000000000000001E-3</v>
      </c>
      <c r="Q98" s="295">
        <v>6.4880000000000007E-3</v>
      </c>
      <c r="R98" s="295">
        <v>0.13778799999999999</v>
      </c>
      <c r="S98" s="295">
        <v>1</v>
      </c>
      <c r="T98" s="844">
        <v>0.13778799999999999</v>
      </c>
      <c r="U98" s="847">
        <v>1</v>
      </c>
      <c r="W98" s="854">
        <f t="shared" si="6"/>
        <v>0.13778799999999999</v>
      </c>
    </row>
    <row r="99" spans="2:23">
      <c r="B99" s="311" t="s">
        <v>266</v>
      </c>
      <c r="C99" s="301" t="s">
        <v>49</v>
      </c>
      <c r="D99" s="466">
        <v>0.15874636799999997</v>
      </c>
      <c r="E99" s="295">
        <v>0</v>
      </c>
      <c r="F99" s="295">
        <v>0</v>
      </c>
      <c r="G99" s="295">
        <v>0.15874636799999997</v>
      </c>
      <c r="H99" s="295">
        <v>1</v>
      </c>
      <c r="I99" s="844">
        <v>0.15874636799999997</v>
      </c>
      <c r="J99" s="848">
        <v>1</v>
      </c>
      <c r="M99" s="311" t="s">
        <v>396</v>
      </c>
      <c r="N99" s="301" t="s">
        <v>306</v>
      </c>
      <c r="O99" s="466">
        <v>0.1736</v>
      </c>
      <c r="P99" s="295">
        <v>0</v>
      </c>
      <c r="Q99" s="295">
        <v>0</v>
      </c>
      <c r="R99" s="295">
        <v>0.1736</v>
      </c>
      <c r="S99" s="295">
        <v>1.29</v>
      </c>
      <c r="T99" s="844">
        <v>0.13457364341085271</v>
      </c>
      <c r="U99" s="847">
        <v>1</v>
      </c>
      <c r="W99" s="854">
        <f t="shared" si="6"/>
        <v>0.13457364341085271</v>
      </c>
    </row>
    <row r="100" spans="2:23">
      <c r="B100" s="311" t="s">
        <v>267</v>
      </c>
      <c r="C100" s="301" t="s">
        <v>49</v>
      </c>
      <c r="D100" s="466">
        <v>0.14757103666666666</v>
      </c>
      <c r="E100" s="295">
        <v>0</v>
      </c>
      <c r="F100" s="295">
        <v>0</v>
      </c>
      <c r="G100" s="295">
        <v>0.14757103666666666</v>
      </c>
      <c r="H100" s="295">
        <v>1</v>
      </c>
      <c r="I100" s="844">
        <v>0.14757103666666666</v>
      </c>
      <c r="J100" s="848">
        <v>1</v>
      </c>
      <c r="M100" s="311" t="s">
        <v>224</v>
      </c>
      <c r="N100" s="301" t="s">
        <v>305</v>
      </c>
      <c r="O100" s="466">
        <v>0.9637</v>
      </c>
      <c r="P100" s="295">
        <v>8.5013999999999992E-2</v>
      </c>
      <c r="Q100" s="295">
        <v>0</v>
      </c>
      <c r="R100" s="295">
        <v>1.0487139999999999</v>
      </c>
      <c r="S100" s="295">
        <v>8.5</v>
      </c>
      <c r="T100" s="844">
        <v>0.12337811764705882</v>
      </c>
      <c r="U100" s="847">
        <v>1</v>
      </c>
      <c r="W100" s="854">
        <f t="shared" si="6"/>
        <v>0.12337811764705882</v>
      </c>
    </row>
    <row r="101" spans="2:23" ht="25.5">
      <c r="B101" s="311" t="s">
        <v>268</v>
      </c>
      <c r="C101" s="301" t="s">
        <v>49</v>
      </c>
      <c r="D101" s="466">
        <v>0.43670549999999997</v>
      </c>
      <c r="E101" s="295">
        <v>0</v>
      </c>
      <c r="F101" s="295">
        <v>0</v>
      </c>
      <c r="G101" s="295">
        <v>0.43670549999999997</v>
      </c>
      <c r="H101" s="295">
        <v>1</v>
      </c>
      <c r="I101" s="844">
        <v>0.43670549999999997</v>
      </c>
      <c r="J101" s="848">
        <v>1</v>
      </c>
      <c r="M101" s="311" t="s">
        <v>314</v>
      </c>
      <c r="N101" s="301" t="s">
        <v>49</v>
      </c>
      <c r="O101" s="466">
        <v>0.1124</v>
      </c>
      <c r="P101" s="295">
        <v>0</v>
      </c>
      <c r="Q101" s="295">
        <v>0</v>
      </c>
      <c r="R101" s="295">
        <v>0.1124</v>
      </c>
      <c r="S101" s="295">
        <v>1</v>
      </c>
      <c r="T101" s="844">
        <v>0.1124</v>
      </c>
      <c r="U101" s="848">
        <v>1</v>
      </c>
      <c r="W101" s="854">
        <f t="shared" si="6"/>
        <v>0.1124</v>
      </c>
    </row>
    <row r="102" spans="2:23">
      <c r="B102" s="311" t="s">
        <v>269</v>
      </c>
      <c r="C102" s="301" t="s">
        <v>49</v>
      </c>
      <c r="D102" s="466">
        <v>0.26020500000000002</v>
      </c>
      <c r="E102" s="295">
        <v>0</v>
      </c>
      <c r="F102" s="295">
        <v>0</v>
      </c>
      <c r="G102" s="295">
        <v>0.26020500000000002</v>
      </c>
      <c r="H102" s="295">
        <v>1</v>
      </c>
      <c r="I102" s="844">
        <v>0.26020500000000002</v>
      </c>
      <c r="J102" s="848">
        <v>1</v>
      </c>
      <c r="M102" s="311" t="s">
        <v>397</v>
      </c>
      <c r="N102" s="301" t="s">
        <v>49</v>
      </c>
      <c r="O102" s="466">
        <v>8.0199999999999994E-2</v>
      </c>
      <c r="P102" s="295">
        <v>2.8079999999999997E-2</v>
      </c>
      <c r="Q102" s="295">
        <v>0</v>
      </c>
      <c r="R102" s="295">
        <v>0.10827999999999999</v>
      </c>
      <c r="S102" s="295">
        <v>1</v>
      </c>
      <c r="T102" s="844">
        <v>0.10827999999999999</v>
      </c>
      <c r="U102" s="847">
        <v>1</v>
      </c>
      <c r="W102" s="854">
        <f t="shared" si="6"/>
        <v>0.10827999999999999</v>
      </c>
    </row>
    <row r="103" spans="2:23">
      <c r="B103" s="311" t="s">
        <v>273</v>
      </c>
      <c r="C103" s="301" t="s">
        <v>49</v>
      </c>
      <c r="D103" s="466">
        <v>0.14768714768225003</v>
      </c>
      <c r="E103" s="295">
        <v>0</v>
      </c>
      <c r="F103" s="295">
        <v>0</v>
      </c>
      <c r="G103" s="295">
        <v>0.14768714768225003</v>
      </c>
      <c r="H103" s="295">
        <v>1</v>
      </c>
      <c r="I103" s="844">
        <v>0.14768714768225003</v>
      </c>
      <c r="J103" s="848">
        <v>2</v>
      </c>
      <c r="M103" s="311" t="s">
        <v>275</v>
      </c>
      <c r="N103" s="301" t="s">
        <v>49</v>
      </c>
      <c r="O103" s="466">
        <v>9.8334500000000019E-2</v>
      </c>
      <c r="P103" s="295">
        <v>0</v>
      </c>
      <c r="Q103" s="295">
        <v>0</v>
      </c>
      <c r="R103" s="295">
        <v>9.8334500000000019E-2</v>
      </c>
      <c r="S103" s="295">
        <v>1</v>
      </c>
      <c r="T103" s="844">
        <v>9.8334500000000019E-2</v>
      </c>
      <c r="U103" s="848">
        <v>2</v>
      </c>
      <c r="W103" s="854">
        <f t="shared" si="6"/>
        <v>9.8334500000000019E-2</v>
      </c>
    </row>
    <row r="104" spans="2:23">
      <c r="B104" s="311" t="s">
        <v>275</v>
      </c>
      <c r="C104" s="301" t="s">
        <v>49</v>
      </c>
      <c r="D104" s="466">
        <v>9.8334500000000019E-2</v>
      </c>
      <c r="E104" s="295">
        <v>0</v>
      </c>
      <c r="F104" s="295">
        <v>0</v>
      </c>
      <c r="G104" s="295">
        <v>9.8334500000000019E-2</v>
      </c>
      <c r="H104" s="295">
        <v>1</v>
      </c>
      <c r="I104" s="844">
        <v>9.8334500000000019E-2</v>
      </c>
      <c r="J104" s="848">
        <v>2</v>
      </c>
      <c r="M104" s="311" t="s">
        <v>398</v>
      </c>
      <c r="N104" s="301" t="s">
        <v>49</v>
      </c>
      <c r="O104" s="466">
        <v>7.9600000000000004E-2</v>
      </c>
      <c r="P104" s="295">
        <v>3.2219999999999996E-3</v>
      </c>
      <c r="Q104" s="295">
        <v>5.9857599999999997E-3</v>
      </c>
      <c r="R104" s="295">
        <v>8.8807760000000013E-2</v>
      </c>
      <c r="S104" s="295">
        <v>1</v>
      </c>
      <c r="T104" s="844">
        <v>8.8807760000000013E-2</v>
      </c>
      <c r="U104" s="847">
        <v>1</v>
      </c>
      <c r="W104" s="854">
        <f t="shared" si="6"/>
        <v>8.8807760000000013E-2</v>
      </c>
    </row>
    <row r="105" spans="2:23">
      <c r="B105" s="311" t="s">
        <v>276</v>
      </c>
      <c r="C105" s="301" t="s">
        <v>49</v>
      </c>
      <c r="D105" s="466">
        <v>5.1831999999999996E-2</v>
      </c>
      <c r="E105" s="295">
        <v>0</v>
      </c>
      <c r="F105" s="295">
        <v>0</v>
      </c>
      <c r="G105" s="295">
        <v>5.1831999999999996E-2</v>
      </c>
      <c r="H105" s="295">
        <v>1</v>
      </c>
      <c r="I105" s="844">
        <v>5.1831999999999996E-2</v>
      </c>
      <c r="J105" s="848">
        <v>2</v>
      </c>
      <c r="M105" s="311" t="s">
        <v>399</v>
      </c>
      <c r="N105" s="301" t="s">
        <v>49</v>
      </c>
      <c r="O105" s="466">
        <v>7.8792999999999988E-2</v>
      </c>
      <c r="P105" s="295">
        <v>0</v>
      </c>
      <c r="Q105" s="295">
        <v>0</v>
      </c>
      <c r="R105" s="295">
        <v>7.8792999999999988E-2</v>
      </c>
      <c r="S105" s="295">
        <v>1</v>
      </c>
      <c r="T105" s="844">
        <v>7.8792999999999988E-2</v>
      </c>
      <c r="U105" s="847">
        <v>1</v>
      </c>
      <c r="W105" s="854">
        <f t="shared" si="6"/>
        <v>7.8792999999999988E-2</v>
      </c>
    </row>
    <row r="106" spans="2:23">
      <c r="B106" s="311" t="s">
        <v>314</v>
      </c>
      <c r="C106" s="301" t="s">
        <v>49</v>
      </c>
      <c r="D106" s="466">
        <v>0.1124</v>
      </c>
      <c r="E106" s="295">
        <v>0</v>
      </c>
      <c r="F106" s="295">
        <v>0</v>
      </c>
      <c r="G106" s="295">
        <v>0.1124</v>
      </c>
      <c r="H106" s="295">
        <v>1</v>
      </c>
      <c r="I106" s="844">
        <v>0.1124</v>
      </c>
      <c r="J106" s="848">
        <v>1</v>
      </c>
      <c r="M106" s="311" t="s">
        <v>232</v>
      </c>
      <c r="N106" s="301" t="s">
        <v>49</v>
      </c>
      <c r="O106" s="466">
        <v>4.1299999999999996E-2</v>
      </c>
      <c r="P106" s="295">
        <v>0.01</v>
      </c>
      <c r="Q106" s="295">
        <v>0.01</v>
      </c>
      <c r="R106" s="295">
        <v>6.13E-2</v>
      </c>
      <c r="S106" s="295">
        <v>1</v>
      </c>
      <c r="T106" s="844">
        <v>6.13E-2</v>
      </c>
      <c r="U106" s="847">
        <v>1</v>
      </c>
      <c r="W106" s="854">
        <f t="shared" si="6"/>
        <v>6.13E-2</v>
      </c>
    </row>
    <row r="107" spans="2:23">
      <c r="B107" s="311" t="s">
        <v>400</v>
      </c>
      <c r="C107" s="301" t="s">
        <v>49</v>
      </c>
      <c r="D107" s="466">
        <v>16.64</v>
      </c>
      <c r="E107" s="295"/>
      <c r="F107" s="295"/>
      <c r="G107" s="295">
        <v>16.64</v>
      </c>
      <c r="H107" s="295">
        <v>1</v>
      </c>
      <c r="I107" s="844">
        <v>16.64</v>
      </c>
      <c r="J107" s="847">
        <v>1</v>
      </c>
      <c r="M107" s="311" t="s">
        <v>276</v>
      </c>
      <c r="N107" s="301" t="s">
        <v>49</v>
      </c>
      <c r="O107" s="851">
        <v>5.1831999999999996E-2</v>
      </c>
      <c r="P107" s="295">
        <v>0</v>
      </c>
      <c r="Q107" s="295">
        <v>0</v>
      </c>
      <c r="R107" s="295">
        <v>5.1831999999999996E-2</v>
      </c>
      <c r="S107" s="295">
        <v>1</v>
      </c>
      <c r="T107" s="844">
        <v>5.1831999999999996E-2</v>
      </c>
      <c r="U107" s="848">
        <v>2</v>
      </c>
      <c r="W107" s="854">
        <f t="shared" si="6"/>
        <v>5.1831999999999996E-2</v>
      </c>
    </row>
    <row r="108" spans="2:23">
      <c r="B108" s="311" t="s">
        <v>401</v>
      </c>
      <c r="C108" s="301" t="s">
        <v>49</v>
      </c>
      <c r="D108" s="466">
        <v>9.4257000000000009</v>
      </c>
      <c r="E108" s="295">
        <v>8.338000000000001E-2</v>
      </c>
      <c r="F108" s="295">
        <v>0</v>
      </c>
      <c r="G108" s="295">
        <v>9.5090800000000009</v>
      </c>
      <c r="H108" s="295">
        <v>1</v>
      </c>
      <c r="I108" s="844">
        <v>9.5090800000000009</v>
      </c>
      <c r="J108" s="847">
        <v>2</v>
      </c>
      <c r="M108" s="311" t="s">
        <v>219</v>
      </c>
      <c r="N108" s="301" t="s">
        <v>306</v>
      </c>
      <c r="O108" s="466">
        <v>6.4500000000000002E-2</v>
      </c>
      <c r="P108" s="295">
        <v>0</v>
      </c>
      <c r="Q108" s="295">
        <v>0</v>
      </c>
      <c r="R108" s="295">
        <v>6.4500000000000002E-2</v>
      </c>
      <c r="S108" s="295">
        <v>1.29</v>
      </c>
      <c r="T108" s="844">
        <v>0.05</v>
      </c>
      <c r="U108" s="847">
        <v>1</v>
      </c>
      <c r="W108" s="854">
        <f t="shared" si="6"/>
        <v>0.05</v>
      </c>
    </row>
    <row r="109" spans="2:23">
      <c r="B109" s="311" t="s">
        <v>402</v>
      </c>
      <c r="C109" s="301" t="s">
        <v>49</v>
      </c>
      <c r="D109" s="466">
        <v>17.009999999999998</v>
      </c>
      <c r="E109" s="295">
        <v>0</v>
      </c>
      <c r="F109" s="295">
        <v>0</v>
      </c>
      <c r="G109" s="295">
        <v>17.009999999999998</v>
      </c>
      <c r="H109" s="295">
        <v>1</v>
      </c>
      <c r="I109" s="844">
        <v>17.009999999999998</v>
      </c>
      <c r="J109" s="847">
        <v>1</v>
      </c>
      <c r="M109" s="311" t="s">
        <v>264</v>
      </c>
      <c r="N109" s="301" t="s">
        <v>49</v>
      </c>
      <c r="O109" s="466">
        <v>2.9000000000000001E-2</v>
      </c>
      <c r="P109" s="295">
        <v>7.0098749999999996E-3</v>
      </c>
      <c r="Q109" s="295">
        <v>9.7670924999999995E-3</v>
      </c>
      <c r="R109" s="295">
        <v>4.5776967500000001E-2</v>
      </c>
      <c r="S109" s="295">
        <v>1</v>
      </c>
      <c r="T109" s="844">
        <v>4.5776967500000001E-2</v>
      </c>
      <c r="U109" s="847">
        <v>1</v>
      </c>
      <c r="W109" s="854">
        <f t="shared" si="6"/>
        <v>4.5776967500000001E-2</v>
      </c>
    </row>
    <row r="110" spans="2:23">
      <c r="B110" s="311" t="s">
        <v>403</v>
      </c>
      <c r="C110" s="301" t="s">
        <v>49</v>
      </c>
      <c r="D110" s="466">
        <v>17.009999999999998</v>
      </c>
      <c r="E110" s="295">
        <v>0.08</v>
      </c>
      <c r="F110" s="295">
        <v>0</v>
      </c>
      <c r="G110" s="295">
        <v>17.089999999999996</v>
      </c>
      <c r="H110" s="295">
        <v>1</v>
      </c>
      <c r="I110" s="844">
        <v>17.089999999999996</v>
      </c>
      <c r="J110" s="847">
        <v>1</v>
      </c>
      <c r="M110" s="311" t="s">
        <v>233</v>
      </c>
      <c r="N110" s="301" t="s">
        <v>49</v>
      </c>
      <c r="O110" s="466">
        <v>3.8100000000000002E-2</v>
      </c>
      <c r="P110" s="295">
        <v>1.9709999999999997E-3</v>
      </c>
      <c r="Q110" s="295">
        <v>4.5770999999999997E-3</v>
      </c>
      <c r="R110" s="295">
        <v>4.4648100000000003E-2</v>
      </c>
      <c r="S110" s="295">
        <v>1</v>
      </c>
      <c r="T110" s="844">
        <v>4.4648100000000003E-2</v>
      </c>
      <c r="U110" s="847">
        <v>1</v>
      </c>
      <c r="W110" s="854">
        <f t="shared" si="6"/>
        <v>4.4648100000000003E-2</v>
      </c>
    </row>
    <row r="111" spans="2:23">
      <c r="B111" s="311" t="s">
        <v>404</v>
      </c>
      <c r="C111" s="301" t="s">
        <v>305</v>
      </c>
      <c r="D111" s="845">
        <v>286.67931946948806</v>
      </c>
      <c r="E111" s="295">
        <v>0</v>
      </c>
      <c r="F111" s="295">
        <v>0</v>
      </c>
      <c r="G111" s="295">
        <v>286.67931946948806</v>
      </c>
      <c r="H111" s="295">
        <v>8.5</v>
      </c>
      <c r="I111" s="844">
        <v>33.726978761116243</v>
      </c>
      <c r="J111" s="847">
        <v>1</v>
      </c>
      <c r="M111" s="311" t="s">
        <v>231</v>
      </c>
      <c r="N111" s="301" t="s">
        <v>306</v>
      </c>
      <c r="O111" s="466">
        <v>4.5199999999999997E-2</v>
      </c>
      <c r="P111" s="295">
        <v>0</v>
      </c>
      <c r="Q111" s="295">
        <v>0</v>
      </c>
      <c r="R111" s="295">
        <v>4.5199999999999997E-2</v>
      </c>
      <c r="S111" s="295">
        <v>1.29</v>
      </c>
      <c r="T111" s="844">
        <v>3.5038759689922476E-2</v>
      </c>
      <c r="U111" s="847">
        <v>1</v>
      </c>
      <c r="W111" s="854">
        <f t="shared" si="6"/>
        <v>3.5038759689922476E-2</v>
      </c>
    </row>
    <row r="112" spans="2:23">
      <c r="B112" s="677" t="s">
        <v>405</v>
      </c>
      <c r="C112" s="301" t="s">
        <v>305</v>
      </c>
      <c r="D112" s="845">
        <v>119.15225995173</v>
      </c>
      <c r="E112" s="295">
        <v>0</v>
      </c>
      <c r="F112" s="295">
        <v>0</v>
      </c>
      <c r="G112" s="295">
        <v>119.15225995173</v>
      </c>
      <c r="H112" s="295">
        <v>8.5</v>
      </c>
      <c r="I112" s="844">
        <v>14.017912935497648</v>
      </c>
      <c r="J112" s="847">
        <v>1</v>
      </c>
      <c r="M112" s="311" t="s">
        <v>241</v>
      </c>
      <c r="N112" s="301" t="s">
        <v>49</v>
      </c>
      <c r="O112" s="466">
        <v>2.8313999999999999E-2</v>
      </c>
      <c r="P112" s="295">
        <v>4.0439700000000009E-3</v>
      </c>
      <c r="Q112" s="295">
        <v>0</v>
      </c>
      <c r="R112" s="295">
        <v>3.235797E-2</v>
      </c>
      <c r="S112" s="295">
        <v>1</v>
      </c>
      <c r="T112" s="844">
        <v>3.235797E-2</v>
      </c>
      <c r="U112" s="847">
        <v>28</v>
      </c>
      <c r="W112" s="854">
        <f t="shared" si="6"/>
        <v>3.235797E-2</v>
      </c>
    </row>
    <row r="113" spans="2:23">
      <c r="B113" s="311" t="s">
        <v>264</v>
      </c>
      <c r="C113" s="301" t="s">
        <v>49</v>
      </c>
      <c r="D113" s="466">
        <v>2.9000000000000001E-2</v>
      </c>
      <c r="E113" s="295">
        <v>7.0098749999999996E-3</v>
      </c>
      <c r="F113" s="295">
        <v>9.7670924999999995E-3</v>
      </c>
      <c r="G113" s="295">
        <v>4.5776967500000001E-2</v>
      </c>
      <c r="H113" s="295">
        <v>1</v>
      </c>
      <c r="I113" s="844">
        <v>4.5776967500000001E-2</v>
      </c>
      <c r="J113" s="847">
        <v>1</v>
      </c>
      <c r="M113" s="311" t="s">
        <v>263</v>
      </c>
      <c r="N113" s="301" t="s">
        <v>49</v>
      </c>
      <c r="O113" s="466">
        <v>2.9991500000000004E-2</v>
      </c>
      <c r="P113" s="295">
        <v>0</v>
      </c>
      <c r="Q113" s="295">
        <v>0</v>
      </c>
      <c r="R113" s="295">
        <v>2.9991500000000004E-2</v>
      </c>
      <c r="S113" s="295">
        <v>1</v>
      </c>
      <c r="T113" s="844">
        <v>2.9991500000000004E-2</v>
      </c>
      <c r="U113" s="848">
        <v>12</v>
      </c>
      <c r="W113" s="854">
        <f t="shared" si="6"/>
        <v>2.9991500000000004E-2</v>
      </c>
    </row>
    <row r="114" spans="2:23">
      <c r="B114" s="311" t="s">
        <v>406</v>
      </c>
      <c r="C114" s="301" t="s">
        <v>49</v>
      </c>
      <c r="D114" s="466">
        <v>2.2402000000000002</v>
      </c>
      <c r="E114" s="295"/>
      <c r="F114" s="295"/>
      <c r="G114" s="295">
        <v>2.2402000000000002</v>
      </c>
      <c r="H114" s="295">
        <v>1</v>
      </c>
      <c r="I114" s="844">
        <v>2.2402000000000002</v>
      </c>
      <c r="J114" s="847">
        <v>1</v>
      </c>
      <c r="M114" s="311" t="s">
        <v>257</v>
      </c>
      <c r="N114" s="301" t="s">
        <v>49</v>
      </c>
      <c r="O114" s="466">
        <v>2.4452999999999999E-2</v>
      </c>
      <c r="P114" s="295">
        <v>0</v>
      </c>
      <c r="Q114" s="295">
        <v>0</v>
      </c>
      <c r="R114" s="295">
        <v>2.4452999999999999E-2</v>
      </c>
      <c r="S114" s="295">
        <v>1</v>
      </c>
      <c r="T114" s="844">
        <v>2.4452999999999999E-2</v>
      </c>
      <c r="U114" s="848">
        <v>1</v>
      </c>
      <c r="W114" s="854">
        <f t="shared" si="6"/>
        <v>2.4452999999999999E-2</v>
      </c>
    </row>
    <row r="115" spans="2:23">
      <c r="B115" s="311" t="s">
        <v>407</v>
      </c>
      <c r="C115" s="301" t="s">
        <v>49</v>
      </c>
      <c r="D115" s="466">
        <v>2.3164787783333334</v>
      </c>
      <c r="E115" s="295"/>
      <c r="F115" s="295"/>
      <c r="G115" s="295">
        <v>2.3164787783333334</v>
      </c>
      <c r="H115" s="295">
        <v>1</v>
      </c>
      <c r="I115" s="844">
        <v>2.3164787783333334</v>
      </c>
      <c r="J115" s="847">
        <v>1</v>
      </c>
      <c r="M115" s="311" t="s">
        <v>255</v>
      </c>
      <c r="N115" s="301" t="s">
        <v>49</v>
      </c>
      <c r="O115" s="466">
        <v>2.1735999999999998E-2</v>
      </c>
      <c r="P115" s="295">
        <v>0</v>
      </c>
      <c r="Q115" s="295">
        <v>0</v>
      </c>
      <c r="R115" s="295">
        <v>2.1735999999999998E-2</v>
      </c>
      <c r="S115" s="295">
        <v>1</v>
      </c>
      <c r="T115" s="844">
        <v>2.1735999999999998E-2</v>
      </c>
      <c r="U115" s="847">
        <v>1</v>
      </c>
      <c r="W115" s="854">
        <f t="shared" si="6"/>
        <v>2.1735999999999998E-2</v>
      </c>
    </row>
    <row r="116" spans="2:23">
      <c r="B116" s="311" t="s">
        <v>408</v>
      </c>
      <c r="C116" s="301" t="s">
        <v>49</v>
      </c>
      <c r="D116" s="466">
        <v>5.6894444444444456</v>
      </c>
      <c r="E116" s="295"/>
      <c r="F116" s="295"/>
      <c r="G116" s="295">
        <v>5.6894444444444456</v>
      </c>
      <c r="H116" s="295">
        <v>1</v>
      </c>
      <c r="I116" s="844">
        <v>5.6894444444444456</v>
      </c>
      <c r="J116" s="847">
        <v>1</v>
      </c>
      <c r="M116" s="311" t="s">
        <v>256</v>
      </c>
      <c r="N116" s="301" t="s">
        <v>49</v>
      </c>
      <c r="O116" s="466">
        <v>2.1735999999999998E-2</v>
      </c>
      <c r="P116" s="295">
        <v>0</v>
      </c>
      <c r="Q116" s="295">
        <v>0</v>
      </c>
      <c r="R116" s="295">
        <v>2.1735999999999998E-2</v>
      </c>
      <c r="S116" s="295">
        <v>1</v>
      </c>
      <c r="T116" s="844">
        <v>2.1735999999999998E-2</v>
      </c>
      <c r="U116" s="847">
        <v>1</v>
      </c>
      <c r="W116" s="854">
        <f t="shared" si="6"/>
        <v>2.1735999999999998E-2</v>
      </c>
    </row>
    <row r="117" spans="2:23">
      <c r="B117" s="311" t="s">
        <v>217</v>
      </c>
      <c r="C117" s="301" t="s">
        <v>49</v>
      </c>
      <c r="D117" s="466">
        <v>1.7161000000000002</v>
      </c>
      <c r="E117" s="295"/>
      <c r="F117" s="295"/>
      <c r="G117" s="295">
        <v>1.7161000000000002</v>
      </c>
      <c r="H117" s="295">
        <v>1</v>
      </c>
      <c r="I117" s="844">
        <v>1.7161000000000002</v>
      </c>
      <c r="J117" s="847">
        <v>1</v>
      </c>
      <c r="M117" s="311" t="s">
        <v>265</v>
      </c>
      <c r="N117" s="301" t="s">
        <v>49</v>
      </c>
      <c r="O117" s="466">
        <v>1.9012207499999996E-2</v>
      </c>
      <c r="P117" s="295">
        <v>0</v>
      </c>
      <c r="Q117" s="295">
        <v>0</v>
      </c>
      <c r="R117" s="295">
        <v>1.9012207499999996E-2</v>
      </c>
      <c r="S117" s="295">
        <v>1</v>
      </c>
      <c r="T117" s="844">
        <v>1.9012207499999996E-2</v>
      </c>
      <c r="U117" s="848">
        <v>1</v>
      </c>
      <c r="W117" s="854">
        <f t="shared" si="6"/>
        <v>1.9012207499999996E-2</v>
      </c>
    </row>
    <row r="118" spans="2:23">
      <c r="B118" s="311" t="s">
        <v>409</v>
      </c>
      <c r="C118" s="301" t="s">
        <v>49</v>
      </c>
      <c r="D118" s="466">
        <v>0.8</v>
      </c>
      <c r="E118" s="295"/>
      <c r="F118" s="295"/>
      <c r="G118" s="295">
        <v>0.8</v>
      </c>
      <c r="H118" s="295">
        <v>1</v>
      </c>
      <c r="I118" s="844">
        <v>0.8</v>
      </c>
      <c r="J118" s="847">
        <v>2</v>
      </c>
      <c r="M118" s="311" t="s">
        <v>234</v>
      </c>
      <c r="N118" s="301" t="s">
        <v>306</v>
      </c>
      <c r="O118" s="466">
        <v>1.4199999999999999E-2</v>
      </c>
      <c r="P118" s="295">
        <v>1.7549999999999998E-3</v>
      </c>
      <c r="Q118" s="295">
        <v>3.2604000000000001E-3</v>
      </c>
      <c r="R118" s="295">
        <v>1.9215400000000001E-2</v>
      </c>
      <c r="S118" s="295">
        <v>1.29</v>
      </c>
      <c r="T118" s="844">
        <v>1.4895658914728683E-2</v>
      </c>
      <c r="U118" s="847">
        <v>1</v>
      </c>
      <c r="W118" s="854">
        <f t="shared" si="6"/>
        <v>1.4895658914728683E-2</v>
      </c>
    </row>
    <row r="119" spans="2:23">
      <c r="B119" s="311" t="s">
        <v>410</v>
      </c>
      <c r="C119" s="301" t="s">
        <v>49</v>
      </c>
      <c r="D119" s="466">
        <v>0.44695421999999996</v>
      </c>
      <c r="E119" s="295"/>
      <c r="F119" s="295"/>
      <c r="G119" s="295">
        <v>0.44695421999999996</v>
      </c>
      <c r="H119" s="295">
        <v>1</v>
      </c>
      <c r="I119" s="844">
        <v>0.44695421999999996</v>
      </c>
      <c r="J119" s="847">
        <v>1</v>
      </c>
      <c r="M119" s="311" t="s">
        <v>235</v>
      </c>
      <c r="N119" s="301" t="s">
        <v>49</v>
      </c>
      <c r="O119" s="466">
        <v>1.2E-2</v>
      </c>
      <c r="P119" s="295">
        <v>2.3575000000000002E-3</v>
      </c>
      <c r="Q119" s="295">
        <v>0</v>
      </c>
      <c r="R119" s="295">
        <v>1.43575E-2</v>
      </c>
      <c r="S119" s="295">
        <v>1</v>
      </c>
      <c r="T119" s="844">
        <v>1.43575E-2</v>
      </c>
      <c r="U119" s="847">
        <v>1</v>
      </c>
      <c r="W119" s="854">
        <f t="shared" si="6"/>
        <v>1.43575E-2</v>
      </c>
    </row>
    <row r="120" spans="2:23">
      <c r="B120" s="311" t="s">
        <v>411</v>
      </c>
      <c r="C120" s="301" t="s">
        <v>49</v>
      </c>
      <c r="D120" s="466">
        <v>39.31</v>
      </c>
      <c r="E120" s="295"/>
      <c r="F120" s="295"/>
      <c r="G120" s="295">
        <v>39.31</v>
      </c>
      <c r="H120" s="295">
        <v>1</v>
      </c>
      <c r="I120" s="844">
        <v>39.31</v>
      </c>
      <c r="J120" s="847">
        <v>1</v>
      </c>
      <c r="M120" s="311" t="s">
        <v>242</v>
      </c>
      <c r="N120" s="301" t="s">
        <v>49</v>
      </c>
      <c r="O120" s="466">
        <v>6.0599999999999994E-3</v>
      </c>
      <c r="P120" s="295">
        <v>3.042E-3</v>
      </c>
      <c r="Q120" s="295">
        <v>0</v>
      </c>
      <c r="R120" s="295">
        <v>9.101999999999999E-3</v>
      </c>
      <c r="S120" s="295">
        <v>1</v>
      </c>
      <c r="T120" s="844">
        <v>9.101999999999999E-3</v>
      </c>
      <c r="U120" s="847">
        <v>71</v>
      </c>
      <c r="W120" s="854">
        <f t="shared" si="6"/>
        <v>9.101999999999999E-3</v>
      </c>
    </row>
    <row r="121" spans="2:23">
      <c r="B121" s="842"/>
    </row>
    <row r="122" spans="2:23">
      <c r="B122" s="842"/>
    </row>
    <row r="123" spans="2:23">
      <c r="B123" s="842"/>
    </row>
    <row r="124" spans="2:23">
      <c r="B124" s="842"/>
    </row>
    <row r="125" spans="2:23">
      <c r="B125" s="842"/>
    </row>
    <row r="126" spans="2:23">
      <c r="B126" s="842"/>
      <c r="C126" t="s">
        <v>415</v>
      </c>
      <c r="D126">
        <v>1</v>
      </c>
      <c r="E126">
        <v>2</v>
      </c>
      <c r="F126">
        <v>3</v>
      </c>
    </row>
    <row r="127" spans="2:23">
      <c r="B127" s="842"/>
      <c r="C127" t="s">
        <v>416</v>
      </c>
      <c r="D127">
        <v>11</v>
      </c>
      <c r="E127">
        <v>22</v>
      </c>
      <c r="F127">
        <v>33</v>
      </c>
    </row>
    <row r="128" spans="2:23">
      <c r="B128" s="842"/>
      <c r="C128" t="s">
        <v>417</v>
      </c>
      <c r="D128">
        <v>111</v>
      </c>
      <c r="E128">
        <v>222</v>
      </c>
      <c r="F128">
        <v>333</v>
      </c>
    </row>
    <row r="129" spans="2:6">
      <c r="B129" s="842"/>
    </row>
    <row r="130" spans="2:6">
      <c r="B130" s="842"/>
    </row>
    <row r="131" spans="2:6">
      <c r="B131" s="842"/>
      <c r="C131" t="s">
        <v>415</v>
      </c>
      <c r="D131">
        <v>4</v>
      </c>
      <c r="E131">
        <v>5</v>
      </c>
      <c r="F131">
        <v>6</v>
      </c>
    </row>
    <row r="132" spans="2:6">
      <c r="B132" s="842"/>
      <c r="C132" t="s">
        <v>416</v>
      </c>
      <c r="D132">
        <v>44</v>
      </c>
      <c r="E132">
        <v>55</v>
      </c>
      <c r="F132">
        <v>66</v>
      </c>
    </row>
    <row r="133" spans="2:6">
      <c r="B133" s="842"/>
      <c r="C133" t="s">
        <v>417</v>
      </c>
      <c r="D133">
        <v>444</v>
      </c>
      <c r="E133">
        <v>555</v>
      </c>
      <c r="F133">
        <v>666</v>
      </c>
    </row>
    <row r="134" spans="2:6">
      <c r="B134" s="842"/>
    </row>
    <row r="135" spans="2:6">
      <c r="B135" s="842"/>
    </row>
    <row r="136" spans="2:6">
      <c r="B136" s="842"/>
      <c r="C136" t="str">
        <f>VLOOKUP(C127,C131:F133,1)</f>
        <v>Michi</v>
      </c>
      <c r="D136">
        <f>VLOOKUP(C127,C131:F133,2)</f>
        <v>44</v>
      </c>
    </row>
    <row r="137" spans="2:6">
      <c r="B137" s="842"/>
    </row>
    <row r="138" spans="2:6">
      <c r="B138" s="842"/>
    </row>
    <row r="139" spans="2:6">
      <c r="B139" s="842"/>
    </row>
    <row r="140" spans="2:6">
      <c r="B140" s="842"/>
    </row>
    <row r="141" spans="2:6">
      <c r="B141" s="842"/>
    </row>
    <row r="142" spans="2:6">
      <c r="B142" s="842"/>
    </row>
    <row r="143" spans="2:6">
      <c r="B143" s="842"/>
    </row>
    <row r="144" spans="2:6">
      <c r="B144" s="842"/>
    </row>
    <row r="145" spans="2:2">
      <c r="B145" s="842"/>
    </row>
    <row r="146" spans="2:2">
      <c r="B146" s="842"/>
    </row>
    <row r="147" spans="2:2">
      <c r="B147" s="842"/>
    </row>
    <row r="148" spans="2:2">
      <c r="B148" s="842"/>
    </row>
    <row r="149" spans="2:2">
      <c r="B149" s="842"/>
    </row>
    <row r="150" spans="2:2">
      <c r="B150" s="842"/>
    </row>
    <row r="151" spans="2:2">
      <c r="B151" s="842"/>
    </row>
    <row r="152" spans="2:2">
      <c r="B152" s="842"/>
    </row>
  </sheetData>
  <sortState xmlns:xlrd2="http://schemas.microsoft.com/office/spreadsheetml/2017/richdata2" ref="L65:W120">
    <sortCondition ref="L65:L120"/>
  </sortState>
  <conditionalFormatting sqref="C65:C120 N65:N120">
    <cfRule type="cellIs" dxfId="11" priority="1" operator="equal">
      <formula>"JPY"</formula>
    </cfRule>
    <cfRule type="cellIs" dxfId="10" priority="2" operator="equal">
      <formula>"USD"</formula>
    </cfRule>
    <cfRule type="cellIs" dxfId="9" priority="3" operator="equal">
      <formula>"EUR"</formula>
    </cfRule>
    <cfRule type="cellIs" dxfId="8" priority="4" operator="equal">
      <formula>"CNY"</formula>
    </cfRule>
  </conditionalFormatting>
  <conditionalFormatting sqref="N4:N59 C4:C61">
    <cfRule type="cellIs" dxfId="7" priority="81" operator="equal">
      <formula>"JPY"</formula>
    </cfRule>
    <cfRule type="cellIs" dxfId="6" priority="82" operator="equal">
      <formula>"USD"</formula>
    </cfRule>
    <cfRule type="cellIs" dxfId="5" priority="83" operator="equal">
      <formula>"EUR"</formula>
    </cfRule>
    <cfRule type="cellIs" dxfId="4" priority="84" operator="equal">
      <formula>"CNY"</formula>
    </cfRule>
  </conditionalFormatting>
  <conditionalFormatting sqref="P4:Q59 E4:F61">
    <cfRule type="cellIs" dxfId="3" priority="73" operator="equal">
      <formula>"JPY"</formula>
    </cfRule>
    <cfRule type="cellIs" dxfId="2" priority="74" operator="equal">
      <formula>"USD"</formula>
    </cfRule>
    <cfRule type="cellIs" dxfId="1" priority="75" operator="equal">
      <formula>"EUR"</formula>
    </cfRule>
    <cfRule type="cellIs" dxfId="0" priority="76" operator="equal">
      <formula>"CNY"</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Q28"/>
  <sheetViews>
    <sheetView zoomScaleNormal="100" zoomScaleSheetLayoutView="90" workbookViewId="0">
      <selection activeCell="L12" sqref="L12"/>
    </sheetView>
  </sheetViews>
  <sheetFormatPr baseColWidth="10" defaultRowHeight="14.25"/>
  <cols>
    <col min="1" max="1" width="16.5" customWidth="1"/>
    <col min="2" max="2" width="42" customWidth="1"/>
    <col min="5" max="5" width="1.625" customWidth="1"/>
    <col min="7" max="7" width="1.625" customWidth="1"/>
    <col min="10" max="10" width="1.625" customWidth="1"/>
  </cols>
  <sheetData>
    <row r="1" spans="1:12">
      <c r="A1" s="271" t="s">
        <v>108</v>
      </c>
      <c r="B1" s="253"/>
      <c r="C1" s="320" t="s">
        <v>125</v>
      </c>
      <c r="D1" s="321" t="s">
        <v>126</v>
      </c>
      <c r="E1" s="336"/>
      <c r="F1" s="321" t="s">
        <v>130</v>
      </c>
      <c r="G1" s="336"/>
      <c r="H1" s="361" t="s">
        <v>134</v>
      </c>
      <c r="I1" s="360" t="s">
        <v>137</v>
      </c>
      <c r="J1" s="336"/>
      <c r="K1" s="361" t="s">
        <v>140</v>
      </c>
      <c r="L1" s="360" t="s">
        <v>141</v>
      </c>
    </row>
    <row r="2" spans="1:12">
      <c r="A2" s="276" t="s">
        <v>110</v>
      </c>
      <c r="B2" s="253"/>
      <c r="C2" s="974" t="s">
        <v>127</v>
      </c>
      <c r="D2" s="975"/>
      <c r="E2" s="337"/>
      <c r="F2" s="357" t="s">
        <v>132</v>
      </c>
      <c r="G2" s="337"/>
      <c r="H2" s="974" t="s">
        <v>135</v>
      </c>
      <c r="I2" s="975" t="s">
        <v>132</v>
      </c>
      <c r="J2" s="337"/>
      <c r="K2" s="974" t="s">
        <v>135</v>
      </c>
      <c r="L2" s="975" t="s">
        <v>132</v>
      </c>
    </row>
    <row r="3" spans="1:12">
      <c r="A3" s="276" t="s">
        <v>112</v>
      </c>
      <c r="B3" s="253"/>
      <c r="C3" s="976" t="s">
        <v>93</v>
      </c>
      <c r="D3" s="977"/>
      <c r="E3" s="337"/>
      <c r="F3" s="347" t="s">
        <v>93</v>
      </c>
      <c r="G3" s="337"/>
      <c r="H3" s="976" t="s">
        <v>124</v>
      </c>
      <c r="I3" s="977" t="s">
        <v>93</v>
      </c>
      <c r="J3" s="337"/>
      <c r="K3" s="976" t="s">
        <v>124</v>
      </c>
      <c r="L3" s="977" t="s">
        <v>93</v>
      </c>
    </row>
    <row r="4" spans="1:12">
      <c r="A4" s="276" t="s">
        <v>113</v>
      </c>
      <c r="B4" s="253"/>
      <c r="C4" s="978" t="s">
        <v>94</v>
      </c>
      <c r="D4" s="979"/>
      <c r="E4" s="337"/>
      <c r="F4" s="358" t="s">
        <v>94</v>
      </c>
      <c r="G4" s="337"/>
      <c r="H4" s="978" t="s">
        <v>136</v>
      </c>
      <c r="I4" s="979" t="s">
        <v>94</v>
      </c>
      <c r="J4" s="337"/>
      <c r="K4" s="978" t="s">
        <v>142</v>
      </c>
      <c r="L4" s="979" t="s">
        <v>94</v>
      </c>
    </row>
    <row r="5" spans="1:12">
      <c r="A5" s="276" t="s">
        <v>114</v>
      </c>
      <c r="B5" s="253"/>
      <c r="C5" s="980" t="s">
        <v>131</v>
      </c>
      <c r="D5" s="981"/>
      <c r="E5" s="337"/>
      <c r="F5" s="359" t="s">
        <v>131</v>
      </c>
      <c r="G5" s="337"/>
      <c r="H5" s="980" t="s">
        <v>131</v>
      </c>
      <c r="I5" s="981" t="s">
        <v>131</v>
      </c>
      <c r="J5" s="337"/>
      <c r="K5" s="980" t="s">
        <v>131</v>
      </c>
      <c r="L5" s="981" t="s">
        <v>131</v>
      </c>
    </row>
    <row r="6" spans="1:12">
      <c r="A6" s="276" t="s">
        <v>115</v>
      </c>
      <c r="B6" s="253"/>
      <c r="C6" s="322" t="s">
        <v>95</v>
      </c>
      <c r="D6" s="325" t="s">
        <v>96</v>
      </c>
      <c r="E6" s="337"/>
      <c r="F6" s="347" t="s">
        <v>95</v>
      </c>
      <c r="G6" s="337"/>
      <c r="H6" s="322" t="s">
        <v>95</v>
      </c>
      <c r="I6" s="325" t="s">
        <v>96</v>
      </c>
      <c r="J6" s="337"/>
      <c r="K6" s="322" t="s">
        <v>95</v>
      </c>
      <c r="L6" s="325" t="s">
        <v>96</v>
      </c>
    </row>
    <row r="7" spans="1:12" ht="25.5">
      <c r="A7" s="276" t="s">
        <v>117</v>
      </c>
      <c r="B7" s="253"/>
      <c r="C7" s="313">
        <v>261231.99999999994</v>
      </c>
      <c r="D7" s="313">
        <v>49759</v>
      </c>
      <c r="E7" s="338"/>
      <c r="F7" s="313">
        <v>13749</v>
      </c>
      <c r="G7" s="338"/>
      <c r="H7" s="313">
        <v>2619</v>
      </c>
      <c r="I7" s="313">
        <v>81884.339424999998</v>
      </c>
      <c r="J7" s="338"/>
      <c r="K7" s="313">
        <v>49759</v>
      </c>
      <c r="L7" s="313">
        <v>13749</v>
      </c>
    </row>
    <row r="8" spans="1:12" ht="25.5">
      <c r="A8" s="276" t="s">
        <v>118</v>
      </c>
      <c r="B8" s="253"/>
      <c r="C8" s="313">
        <v>37318.857142857138</v>
      </c>
      <c r="D8" s="313">
        <v>7108.4285714285716</v>
      </c>
      <c r="E8" s="338"/>
      <c r="F8" s="313">
        <v>1964.1428571428571</v>
      </c>
      <c r="G8" s="338"/>
      <c r="H8" s="313">
        <v>374.14285714285717</v>
      </c>
      <c r="I8" s="313">
        <v>11697.762774999999</v>
      </c>
      <c r="J8" s="338"/>
      <c r="K8" s="313">
        <v>7108.4285714285716</v>
      </c>
      <c r="L8" s="313">
        <v>1964.1428571428571</v>
      </c>
    </row>
    <row r="9" spans="1:12">
      <c r="A9" s="276" t="s">
        <v>119</v>
      </c>
      <c r="B9" s="253"/>
      <c r="C9" s="314">
        <v>47785.257025320119</v>
      </c>
      <c r="D9" s="314">
        <v>9101.8532432537977</v>
      </c>
      <c r="E9" s="336"/>
      <c r="F9" s="314">
        <v>2515.0039001390578</v>
      </c>
      <c r="G9" s="336"/>
      <c r="H9" s="314">
        <v>479.06416214316391</v>
      </c>
      <c r="I9" s="314">
        <v>13812.536875</v>
      </c>
      <c r="J9" s="336"/>
      <c r="K9" s="314">
        <v>9101.8532432537977</v>
      </c>
      <c r="L9" s="314">
        <v>2515.0039001390578</v>
      </c>
    </row>
    <row r="10" spans="1:12" ht="26.25" thickBot="1">
      <c r="B10" s="246"/>
      <c r="C10" s="314" t="s">
        <v>128</v>
      </c>
      <c r="D10" s="323" t="s">
        <v>128</v>
      </c>
      <c r="E10" s="336"/>
      <c r="F10" s="323" t="s">
        <v>128</v>
      </c>
      <c r="G10" s="336"/>
      <c r="H10" s="323" t="s">
        <v>128</v>
      </c>
      <c r="I10" s="323" t="s">
        <v>128</v>
      </c>
      <c r="J10" s="336"/>
      <c r="K10" s="323" t="s">
        <v>128</v>
      </c>
      <c r="L10" s="323" t="s">
        <v>128</v>
      </c>
    </row>
    <row r="11" spans="1:12" ht="92.25" customHeight="1" thickBot="1">
      <c r="B11" s="246"/>
      <c r="C11" s="315" t="s">
        <v>129</v>
      </c>
      <c r="D11" s="340" t="s">
        <v>133</v>
      </c>
      <c r="E11" s="339"/>
      <c r="F11" s="340" t="s">
        <v>129</v>
      </c>
      <c r="G11" s="339"/>
      <c r="H11" s="315" t="s">
        <v>138</v>
      </c>
      <c r="I11" s="340" t="s">
        <v>139</v>
      </c>
      <c r="J11" s="339"/>
      <c r="K11" s="315" t="s">
        <v>138</v>
      </c>
      <c r="L11" s="340" t="s">
        <v>139</v>
      </c>
    </row>
    <row r="12" spans="1:12" ht="90" customHeight="1">
      <c r="B12" s="248" t="s">
        <v>97</v>
      </c>
      <c r="C12" s="241">
        <f>(Fertigungskosten!K12*Fertigungskosten!L12+Fertigungskosten!K12)*Fertigungskosten!J12+Fertigungskosten!M12</f>
        <v>0</v>
      </c>
      <c r="D12" s="241">
        <f>(Fertigungskosten!K12*Fertigungskosten!L12+Fertigungskosten!K12)*Fertigungskosten!J12+Fertigungskosten!M12</f>
        <v>0</v>
      </c>
      <c r="F12" s="241">
        <f>(Fertigungskosten!K12*Fertigungskosten!L12+Fertigungskosten!K12)*Fertigungskosten!J12+Fertigungskosten!M12</f>
        <v>0</v>
      </c>
      <c r="H12" s="241">
        <f>(Fertigungskosten!K12*Fertigungskosten!L12+Fertigungskosten!K12)*Fertigungskosten!J12+Fertigungskosten!M12</f>
        <v>0</v>
      </c>
      <c r="I12" s="241">
        <f>(Fertigungskosten!K12*Fertigungskosten!L12+Fertigungskosten!K12)*Fertigungskosten!J12+Fertigungskosten!M12</f>
        <v>0</v>
      </c>
      <c r="K12" s="241">
        <f>(Fertigungskosten!K12*Fertigungskosten!L12+Fertigungskosten!K12)*Fertigungskosten!J12+Fertigungskosten!M12</f>
        <v>0</v>
      </c>
      <c r="L12" s="241">
        <f>(Fertigungskosten!K12*Fertigungskosten!L12+Fertigungskosten!K12)*Fertigungskosten!J12+Fertigungskosten!M12</f>
        <v>0</v>
      </c>
    </row>
    <row r="13" spans="1:12">
      <c r="B13" s="248" t="s">
        <v>101</v>
      </c>
      <c r="C13" s="241">
        <v>0.3</v>
      </c>
      <c r="D13" s="241">
        <f>C13</f>
        <v>0.3</v>
      </c>
      <c r="F13" s="241">
        <v>0.3</v>
      </c>
      <c r="H13" s="241">
        <v>0.3</v>
      </c>
      <c r="I13" s="241">
        <v>0.3</v>
      </c>
      <c r="K13" s="241">
        <v>0.3</v>
      </c>
      <c r="L13" s="241">
        <v>0.3</v>
      </c>
    </row>
    <row r="14" spans="1:12">
      <c r="B14" s="248" t="s">
        <v>98</v>
      </c>
      <c r="C14">
        <f>IF(C8&lt;$A$23,$B$23,IF(C8&lt;$A$24,$B$24,IF(C8&lt;$A$25,$B$25,IF(C8&lt;$A$26,$B$26,$B$27))))</f>
        <v>24</v>
      </c>
      <c r="D14">
        <f>IF(D8&lt;$A$23,$B$23,IF(D8&lt;$A$24,$B$24,IF(D8&lt;$A$25,$B$25,IF(D8&lt;$A$26,$B$26,$B$27))))</f>
        <v>12</v>
      </c>
      <c r="F14">
        <f>IF(F8&lt;$A$23,$B$23,IF(F8&lt;$A$24,$B$24,IF(F8&lt;$A$25,$B$25,IF(F8&lt;$A$26,$B$26,$B$27))))</f>
        <v>6</v>
      </c>
      <c r="H14">
        <f>IF(H8&lt;$A$23,$B$23,IF(H8&lt;$A$24,$B$24,IF(H8&lt;$A$25,$B$25,IF(H8&lt;$A$26,$B$26,$B$27))))</f>
        <v>6</v>
      </c>
      <c r="I14">
        <f>IF(I8&lt;$A$23,$B$23,IF(I8&lt;$A$24,$B$24,IF(I8&lt;$A$25,$B$25,IF(I8&lt;$A$26,$B$26,$B$27))))</f>
        <v>24</v>
      </c>
      <c r="K14">
        <f>IF(K8&lt;$A$23,$B$23,IF(K8&lt;$A$24,$B$24,IF(K8&lt;$A$25,$B$25,IF(K8&lt;$A$26,$B$26,$B$27))))</f>
        <v>12</v>
      </c>
      <c r="L14">
        <f>IF(L8&lt;$A$23,$B$23,IF(L8&lt;$A$24,$B$24,IF(L8&lt;$A$25,$B$25,IF(L8&lt;$A$26,$B$26,$B$27))))</f>
        <v>6</v>
      </c>
    </row>
    <row r="15" spans="1:12">
      <c r="B15" s="248" t="s">
        <v>99</v>
      </c>
      <c r="C15" s="242">
        <f>ROUND(C8/C14,0)</f>
        <v>1555</v>
      </c>
      <c r="D15" s="242">
        <f>ROUND(D8/D14,0)</f>
        <v>592</v>
      </c>
      <c r="F15" s="242">
        <f>ROUND(F8/F14,0)</f>
        <v>327</v>
      </c>
      <c r="H15" s="242">
        <f>ROUND(H8/H14,0)</f>
        <v>62</v>
      </c>
      <c r="I15" s="242">
        <f>ROUND(I8/I14,0)</f>
        <v>487</v>
      </c>
      <c r="K15" s="242">
        <f>ROUND(K8/K14,0)</f>
        <v>592</v>
      </c>
      <c r="L15" s="242">
        <f>ROUND(L8/L14,0)</f>
        <v>327</v>
      </c>
    </row>
    <row r="16" spans="1:12" ht="15.75" thickBot="1">
      <c r="B16" s="248" t="s">
        <v>100</v>
      </c>
      <c r="C16" s="243">
        <f>C12/C15*C13</f>
        <v>0</v>
      </c>
      <c r="D16" s="243">
        <f t="shared" ref="D16" si="0">D12/D15*D13</f>
        <v>0</v>
      </c>
      <c r="F16" s="243">
        <f t="shared" ref="F16" si="1">F12/F15*F13</f>
        <v>0</v>
      </c>
      <c r="H16" s="243">
        <f t="shared" ref="H16:I16" si="2">H12/H15*H13</f>
        <v>0</v>
      </c>
      <c r="I16" s="243">
        <f t="shared" si="2"/>
        <v>0</v>
      </c>
      <c r="K16" s="243">
        <f t="shared" ref="K16:L16" si="3">K12/K15*K13</f>
        <v>0</v>
      </c>
      <c r="L16" s="243">
        <f t="shared" si="3"/>
        <v>0</v>
      </c>
    </row>
    <row r="21" spans="1:17" ht="15">
      <c r="A21" s="973" t="s">
        <v>102</v>
      </c>
      <c r="B21" s="973"/>
    </row>
    <row r="22" spans="1:17" ht="15">
      <c r="A22" s="247" t="s">
        <v>104</v>
      </c>
      <c r="B22" s="247" t="s">
        <v>103</v>
      </c>
    </row>
    <row r="23" spans="1:17">
      <c r="A23" s="246">
        <v>1000</v>
      </c>
      <c r="B23" s="246">
        <v>6</v>
      </c>
    </row>
    <row r="24" spans="1:17">
      <c r="A24" s="246">
        <v>5000</v>
      </c>
      <c r="B24" s="246">
        <v>6</v>
      </c>
    </row>
    <row r="25" spans="1:17">
      <c r="A25" s="246">
        <v>10000</v>
      </c>
      <c r="B25" s="246">
        <v>12</v>
      </c>
    </row>
    <row r="26" spans="1:17">
      <c r="A26" s="246">
        <v>50000</v>
      </c>
      <c r="B26" s="246">
        <v>24</v>
      </c>
    </row>
    <row r="27" spans="1:17">
      <c r="A27" s="246"/>
      <c r="B27" s="246"/>
      <c r="Q27">
        <f>$P$27*Q14</f>
        <v>0</v>
      </c>
    </row>
    <row r="28" spans="1:17">
      <c r="Q28">
        <f>$P$28*Q15</f>
        <v>0</v>
      </c>
    </row>
  </sheetData>
  <mergeCells count="13">
    <mergeCell ref="A21:B21"/>
    <mergeCell ref="C2:D2"/>
    <mergeCell ref="H2:I2"/>
    <mergeCell ref="K2:L2"/>
    <mergeCell ref="C3:D3"/>
    <mergeCell ref="H3:I3"/>
    <mergeCell ref="K3:L3"/>
    <mergeCell ref="C4:D4"/>
    <mergeCell ref="H4:I4"/>
    <mergeCell ref="K4:L4"/>
    <mergeCell ref="C5:D5"/>
    <mergeCell ref="H5:I5"/>
    <mergeCell ref="K5:L5"/>
  </mergeCells>
  <pageMargins left="0.7" right="0.7" top="0.78740157499999996" bottom="0.78740157499999996" header="0.3" footer="0.3"/>
  <pageSetup paperSize="9" scale="16" orientation="portrait" r:id="rId1"/>
  <headerFooter>
    <oddFooter>&amp;C_x000D_&amp;1#&amp;"BMW Group Condensed"&amp;12&amp;KC00000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0ae4bfe-719b-40b1-a74e-14fe77b6e751">
      <Terms xmlns="http://schemas.microsoft.com/office/infopath/2007/PartnerControls"/>
    </lcf76f155ced4ddcb4097134ff3c332f>
    <TaxCatchAll xmlns="461de647-b866-43d6-bb83-850c3175e1c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8292977F511241AE3E82A8798A7AD2" ma:contentTypeVersion="17" ma:contentTypeDescription="Create a new document." ma:contentTypeScope="" ma:versionID="0b3afe296e146aa3411aceb7746cdc48">
  <xsd:schema xmlns:xsd="http://www.w3.org/2001/XMLSchema" xmlns:xs="http://www.w3.org/2001/XMLSchema" xmlns:p="http://schemas.microsoft.com/office/2006/metadata/properties" xmlns:ns2="f0ae4bfe-719b-40b1-a74e-14fe77b6e751" xmlns:ns3="461de647-b866-43d6-bb83-850c3175e1c9" targetNamespace="http://schemas.microsoft.com/office/2006/metadata/properties" ma:root="true" ma:fieldsID="248f1248bb43d8714d8fabb359648256" ns2:_="" ns3:_="">
    <xsd:import namespace="f0ae4bfe-719b-40b1-a74e-14fe77b6e751"/>
    <xsd:import namespace="461de647-b866-43d6-bb83-850c3175e1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e4bfe-719b-40b1-a74e-14fe77b6e7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96b8e5b-1f52-4d89-9d30-0680d0269bb5"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1de647-b866-43d6-bb83-850c3175e1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56fc7c5-f119-4d87-bf0c-8d176232f0cb}" ma:internalName="TaxCatchAll" ma:showField="CatchAllData" ma:web="461de647-b866-43d6-bb83-850c3175e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41749-7C2F-4133-96F5-4982EC97A653}">
  <ds:schemaRefs>
    <ds:schemaRef ds:uri="http://schemas.microsoft.com/sharepoint/v3/contenttype/forms"/>
  </ds:schemaRefs>
</ds:datastoreItem>
</file>

<file path=customXml/itemProps2.xml><?xml version="1.0" encoding="utf-8"?>
<ds:datastoreItem xmlns:ds="http://schemas.openxmlformats.org/officeDocument/2006/customXml" ds:itemID="{472901D5-94A5-410D-BBEA-81FAB359EBFF}">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cb633408-fa56-4a53-b59f-cfced2486b3d"/>
    <ds:schemaRef ds:uri="http://purl.org/dc/terms/"/>
    <ds:schemaRef ds:uri="http://schemas.openxmlformats.org/package/2006/metadata/core-properties"/>
    <ds:schemaRef ds:uri="http://www.w3.org/XML/1998/namespace"/>
    <ds:schemaRef ds:uri="http://purl.org/dc/elements/1.1/"/>
    <ds:schemaRef ds:uri="f0ae4bfe-719b-40b1-a74e-14fe77b6e751"/>
    <ds:schemaRef ds:uri="461de647-b866-43d6-bb83-850c3175e1c9"/>
  </ds:schemaRefs>
</ds:datastoreItem>
</file>

<file path=customXml/itemProps3.xml><?xml version="1.0" encoding="utf-8"?>
<ds:datastoreItem xmlns:ds="http://schemas.openxmlformats.org/officeDocument/2006/customXml" ds:itemID="{733FF029-BED2-427B-A9B0-AE71801755B6}"/>
</file>

<file path=docMetadata/LabelInfo.xml><?xml version="1.0" encoding="utf-8"?>
<clbl:labelList xmlns:clbl="http://schemas.microsoft.com/office/2020/mipLabelMetadata">
  <clbl:label id="{e6935750-240b-48e4-a615-66942a738439}" enabled="1" method="Standard" siteId="{ce849bab-cc1c-465b-b62e-18f07c9ac19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Zusammenfassung</vt:lpstr>
      <vt:lpstr>Fertigungskosten</vt:lpstr>
      <vt:lpstr>Material</vt:lpstr>
      <vt:lpstr>Vgl Material</vt:lpstr>
      <vt:lpstr>Rüstkosten EU</vt:lpstr>
      <vt:lpstr>Fertigungskosten!bottomProcesses</vt:lpstr>
      <vt:lpstr>Fertigungskosten!Druckbereich</vt:lpstr>
      <vt:lpstr>Material!Druckbereich</vt:lpstr>
      <vt:lpstr>Zusammenfassung!Druckbereich</vt:lpstr>
      <vt:lpstr>Material!Drucktitel</vt:lpstr>
      <vt:lpstr>listAngebotsWährungen</vt:lpstr>
    </vt:vector>
  </TitlesOfParts>
  <Company>ThyssenKrupp Presta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Bertsch Daniel</dc:creator>
  <cp:lastModifiedBy>Meisl Thomas, MZ-320</cp:lastModifiedBy>
  <cp:lastPrinted>2019-07-31T13:08:52Z</cp:lastPrinted>
  <dcterms:created xsi:type="dcterms:W3CDTF">2017-07-24T06:06:38Z</dcterms:created>
  <dcterms:modified xsi:type="dcterms:W3CDTF">2026-02-06T13:42:54Z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71902a4e-de5e-40c8-a9c4-becbb0613e0f</vt:lpwstr>
  </property>
  <property fmtid="{D5CDD505-2E9C-101B-9397-08002B2CF9AE}" pid="3" name="ContentTypeId">
    <vt:lpwstr>0x010100AC8292977F511241AE3E82A8798A7AD2</vt:lpwstr>
  </property>
  <property fmtid="{D5CDD505-2E9C-101B-9397-08002B2CF9AE}" pid="4" name="MSIP_Label_e6935750-240b-48e4-a615-66942a738439_Enabled">
    <vt:lpwstr>true</vt:lpwstr>
  </property>
  <property fmtid="{D5CDD505-2E9C-101B-9397-08002B2CF9AE}" pid="5" name="MSIP_Label_e6935750-240b-48e4-a615-66942a738439_SetDate">
    <vt:lpwstr>2024-12-04T07:47:25Z</vt:lpwstr>
  </property>
  <property fmtid="{D5CDD505-2E9C-101B-9397-08002B2CF9AE}" pid="6" name="MSIP_Label_e6935750-240b-48e4-a615-66942a738439_Method">
    <vt:lpwstr>Standard</vt:lpwstr>
  </property>
  <property fmtid="{D5CDD505-2E9C-101B-9397-08002B2CF9AE}" pid="7" name="MSIP_Label_e6935750-240b-48e4-a615-66942a738439_Name">
    <vt:lpwstr>e6935750-240b-48e4-a615-66942a738439</vt:lpwstr>
  </property>
  <property fmtid="{D5CDD505-2E9C-101B-9397-08002B2CF9AE}" pid="8" name="MSIP_Label_e6935750-240b-48e4-a615-66942a738439_SiteId">
    <vt:lpwstr>ce849bab-cc1c-465b-b62e-18f07c9ac198</vt:lpwstr>
  </property>
  <property fmtid="{D5CDD505-2E9C-101B-9397-08002B2CF9AE}" pid="9" name="MSIP_Label_e6935750-240b-48e4-a615-66942a738439_ActionId">
    <vt:lpwstr>867333fc-3597-452b-a864-75b209c7eba1</vt:lpwstr>
  </property>
  <property fmtid="{D5CDD505-2E9C-101B-9397-08002B2CF9AE}" pid="10" name="MSIP_Label_e6935750-240b-48e4-a615-66942a738439_ContentBits">
    <vt:lpwstr>2</vt:lpwstr>
  </property>
  <property fmtid="{D5CDD505-2E9C-101B-9397-08002B2CF9AE}" pid="11" name="MediaServiceImageTags">
    <vt:lpwstr/>
  </property>
</Properties>
</file>