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DieseArbeitsmappe"/>
  <sheets>
    <sheet name="Zusammenfassung" sheetId="1" r:id="rId1"/>
    <sheet name="Kaufteile" sheetId="2" r:id="rId2"/>
    <sheet name="Rohmaterial" sheetId="3" r:id="rId3"/>
    <sheet name="Fertigungskosten" sheetId="4" r:id="rId4"/>
    <sheet name="E-Kosten" sheetId="5" r:id="rId5"/>
    <sheet name="Sondereinzelk. d. Fertigung" sheetId="6" r:id="rId6"/>
    <sheet name="Sonderbetriebsmittel SBM" sheetId="7" r:id="rId7"/>
  </sheets>
  <definedNames>
    <definedName name="bottomFertigungskosten">Fertigungskosten!$B$31</definedName>
    <definedName name="bottomKaufteile">Kaufteile!$B$33</definedName>
    <definedName name="bottomList">Kaufteile!$B$33</definedName>
    <definedName name="bottomPInvest">'Sondereinzelk. d. Fertigung'!$B$31</definedName>
    <definedName name="bottomRohmaterial">Rohmaterial!$B$30</definedName>
    <definedName name="bottomSBM">'Sonderbetriebsmittel SBM'!$B$34</definedName>
    <definedName name="_xlnm.Print_Area" localSheetId="4">'E-Kosten'!$B$2:$AL$24</definedName>
    <definedName name="_xlnm.Print_Area" localSheetId="3">Fertigungskosten!$B$2:$AL$32</definedName>
    <definedName name="_xlnm.Print_Area" localSheetId="1">Kaufteile!$B$2:$AL$34</definedName>
    <definedName name="_xlnm.Print_Area" localSheetId="2">Rohmaterial!$B$2:$AL$31</definedName>
    <definedName name="_xlnm.Print_Area" localSheetId="6">'Sonderbetriebsmittel SBM'!$B$2:$AL$35</definedName>
    <definedName name="_xlnm.Print_Area" localSheetId="5">'Sondereinzelk. d. Fertigung'!$B$2:$AL$32</definedName>
    <definedName name="_xlnm.Print_Area" localSheetId="0">Zusammenfassung!$B$2:$AL$47</definedName>
    <definedName name="_xlnm.Print_Titles" localSheetId="3">Fertigungskosten!$2:$14</definedName>
    <definedName name="_xlnm.Print_Titles" localSheetId="1">Kaufteile!$2:$14</definedName>
    <definedName name="_xlnm.Print_Titles" localSheetId="2">Rohmaterial!$2:$14</definedName>
    <definedName name="_xlnm.Print_Titles" localSheetId="6">'Sonderbetriebsmittel SBM'!$2:$14</definedName>
    <definedName name="_xlnm.Print_Titles" localSheetId="5">'Sondereinzelk. d. Fertigung'!$2:$14</definedName>
  </definedName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<sst xmlns="http://schemas.openxmlformats.org/spreadsheetml/2006/main" count="735" uniqueCount="285">
  <si>
    <t>BMW Group</t>
  </si>
  <si>
    <t>QUOTATION ANALYSIS FORM</t>
  </si>
  <si>
    <t>VERTRAULICH</t>
  </si>
  <si>
    <t>ZUSAMMENFASSUNG</t>
  </si>
  <si>
    <t>Lieferant:</t>
  </si>
  <si>
    <t>MAHLE Filtersysteme Austria GmbH</t>
  </si>
  <si>
    <t>Änderungsindex (AI):</t>
  </si>
  <si>
    <t>Bearbeiter Lieferant:</t>
  </si>
  <si>
    <t>Jörg Stange</t>
  </si>
  <si>
    <t>BMW Lieferanten-Nr:</t>
  </si>
  <si>
    <t>517506 10</t>
  </si>
  <si>
    <t>NAEL-Nummer:</t>
  </si>
  <si>
    <t>E-Mail:</t>
  </si>
  <si>
    <t>joerg.stange@mahle.com</t>
  </si>
  <si>
    <t>Teilebenennung:</t>
  </si>
  <si>
    <t>LU Sauganlage B37 quer</t>
  </si>
  <si>
    <t>Übergeordnete QAF Teilebenennung:</t>
  </si>
  <si>
    <t>Telefon:</t>
  </si>
  <si>
    <t>0049 711 501 20350</t>
  </si>
  <si>
    <t>BMW Sachnummer:</t>
  </si>
  <si>
    <t>Übergeordnete QAF Sachnummer:</t>
  </si>
  <si>
    <t>Angebotsdatum:</t>
  </si>
  <si>
    <t>BMW Projekt:</t>
  </si>
  <si>
    <t>B37</t>
  </si>
  <si>
    <t>Übergeordnete QAF AI:</t>
  </si>
  <si>
    <t>Anfragenummer / Version:</t>
  </si>
  <si>
    <t xml:space="preserve"> Allgemeine Prämissen:</t>
  </si>
  <si>
    <t xml:space="preserve"> Angebotspreis:</t>
  </si>
  <si>
    <t xml:space="preserve">Gesamtvolumen +/- 20% 
Peakvolumen Jahr +/- 10%
Erläuterungen</t>
  </si>
  <si>
    <t xml:space="preserve"> 1. Kaufteile</t>
  </si>
  <si>
    <t xml:space="preserve">(von Seite 2) </t>
  </si>
  <si>
    <t>Summe Kaufteilekosten [WE]:</t>
  </si>
  <si>
    <t xml:space="preserve"> 2. Rohmaterial</t>
  </si>
  <si>
    <t xml:space="preserve">(von Seite 3) </t>
  </si>
  <si>
    <t>Summe Rohmaterialkosten [WE]:</t>
  </si>
  <si>
    <t xml:space="preserve"> 3. Fertigungskosten</t>
  </si>
  <si>
    <t xml:space="preserve">(von Seite 4) </t>
  </si>
  <si>
    <t>Summe Fertigungskosten [WE]:</t>
  </si>
  <si>
    <t xml:space="preserve"> HERSTELLKOSTEN [WE]</t>
  </si>
  <si>
    <t>(1.) + (2.) + (3.)</t>
  </si>
  <si>
    <t>Serienlaufzeit [Jahre] :</t>
  </si>
  <si>
    <t>Gesamtvolumen gem. Anfrage [Teile]:</t>
  </si>
  <si>
    <t xml:space="preserve"> 4. Zuschläge</t>
  </si>
  <si>
    <t>Summe Zuschläge [WE]:</t>
  </si>
  <si>
    <t>Peakvolumen Jahr [Teile / Jahr] :</t>
  </si>
  <si>
    <t>Allgemeiner Overhead und Gewinn  [WE]</t>
  </si>
  <si>
    <t>Erläuterung:</t>
  </si>
  <si>
    <t>Peakvolumen Tag [Teile / Tag] :</t>
  </si>
  <si>
    <t>Andere Kosten  [WE]</t>
  </si>
  <si>
    <t>Setzteile Boschsteller</t>
  </si>
  <si>
    <t>Monat Produktionsstart (SOP) :</t>
  </si>
  <si>
    <t>August</t>
  </si>
  <si>
    <t xml:space="preserve"> 5. Entwicklungskosten</t>
  </si>
  <si>
    <t>(von Seite 5)</t>
  </si>
  <si>
    <t>Entwicklungskosten / Teil [WE]:</t>
  </si>
  <si>
    <t>Jahr Produktionsstart (SOP) :</t>
  </si>
  <si>
    <t>Lieferbedingungen :</t>
  </si>
  <si>
    <t>FCA</t>
  </si>
  <si>
    <t xml:space="preserve"> 6. Sondereinzelk. d. Fertigung</t>
  </si>
  <si>
    <t>(von Seite 6)</t>
  </si>
  <si>
    <t>Kosten / Teil [WE]:</t>
  </si>
  <si>
    <t>Q-Eingriffsgrenze 0km gem. LH [ppm]:</t>
  </si>
  <si>
    <t>Summe Sondereinzelkosten d. Fertigung [WE]</t>
  </si>
  <si>
    <t xml:space="preserve"> Prämissen Lieferant:</t>
  </si>
  <si>
    <t xml:space="preserve"> 7. Ausschusskosten</t>
  </si>
  <si>
    <t>Summe Ausschusskosten / Teil [WE]:</t>
  </si>
  <si>
    <t>Erläuterungen</t>
  </si>
  <si>
    <t>Ausschusskosten Kaufteile  [WE]</t>
  </si>
  <si>
    <t>(von Seite 2)</t>
  </si>
  <si>
    <t>Ausschusskosten Rohmaterial  [WE]</t>
  </si>
  <si>
    <t>(von Seite 3)</t>
  </si>
  <si>
    <t>Ausschusskosten Fertigungskosten  [WE]</t>
  </si>
  <si>
    <t>(von Seite 4)</t>
  </si>
  <si>
    <t>Produktionsstandort:</t>
  </si>
  <si>
    <t>St. Michael / AT</t>
  </si>
  <si>
    <t xml:space="preserve"> GESAMTKOSTEN [WE]</t>
  </si>
  <si>
    <t>(1.) + (2.) + (3.) + (4.) + (5.) + (6.) + (7.)</t>
  </si>
  <si>
    <t>Arbeitstage / Jahr:</t>
  </si>
  <si>
    <t>Grenzkapazität [Teile / Tag] :</t>
  </si>
  <si>
    <t xml:space="preserve"> 8. Logistikkosten Lieferant - BMW  (falls zutreffend)</t>
  </si>
  <si>
    <t>Summe Kosten / Teil [WE]:</t>
  </si>
  <si>
    <t>Währungseinheit (WE) des Angebots:</t>
  </si>
  <si>
    <t>EUR</t>
  </si>
  <si>
    <t>Transportkosten [WE]</t>
  </si>
  <si>
    <t>Kosten für Einwegverpackung [WE]</t>
  </si>
  <si>
    <t xml:space="preserve"> Sonstige Daten:</t>
  </si>
  <si>
    <t>Sequenzierungskosten [WE]</t>
  </si>
  <si>
    <t>Teileabmessungen (LxBxH) [mm]:</t>
  </si>
  <si>
    <t>Kosten für Mehrwegverpackung [WE]</t>
  </si>
  <si>
    <t>Umlaufverpackung MAHLE-Eigentum</t>
  </si>
  <si>
    <t>Teilegewicht unverpackt [kg]:</t>
  </si>
  <si>
    <t xml:space="preserve"> 9. Zölle [WE]  (falls zutreffend)  </t>
  </si>
  <si>
    <t>Verpackungsgewicht pro Teil [kg]:</t>
  </si>
  <si>
    <t xml:space="preserve"> ANGEBOTSPREIS [WE]</t>
  </si>
  <si>
    <t>(1.) + (2.) + (3.) + (4.) + (5.) + (6.) + (7.) + (8.) + (9.)</t>
  </si>
  <si>
    <t>Gesamtgewicht [kg]:</t>
  </si>
  <si>
    <t>Versandstandort:</t>
  </si>
  <si>
    <t>St. Michael</t>
  </si>
  <si>
    <t xml:space="preserve">  Einmalaufwendungen:</t>
  </si>
  <si>
    <t>Versorgungsart / KOVP Abrufstatus:</t>
  </si>
  <si>
    <t xml:space="preserve"> Entwicklungskosten </t>
  </si>
  <si>
    <t>Betrag [WE]:</t>
  </si>
  <si>
    <t>Inländische Wertschöpfung [WE]:</t>
  </si>
  <si>
    <t>Summe Entwicklungskosten Gesamt [WE]</t>
  </si>
  <si>
    <t>Ausländische Wertschöpfung [WE]:</t>
  </si>
  <si>
    <t xml:space="preserve"> SBM-Kosten</t>
  </si>
  <si>
    <t xml:space="preserve">(von Seite 7) </t>
  </si>
  <si>
    <t>Summe Gesamt [WE]:</t>
  </si>
  <si>
    <t xml:space="preserve"> EINMALAUFWENDUNGEN [WE]</t>
  </si>
  <si>
    <t>Ort, Datum:</t>
  </si>
  <si>
    <t>Unterschrift(en) Lieferant:</t>
  </si>
  <si>
    <t>1.  KAUFTEILE</t>
  </si>
  <si>
    <t xml:space="preserve">Sub-QAF vorhanden 
[ja / nein]</t>
  </si>
  <si>
    <t xml:space="preserve">Verarbeitungsschritt 
[AFO im Blatt 
"Fertigungskosten"]</t>
  </si>
  <si>
    <t>Teilebenennung</t>
  </si>
  <si>
    <t xml:space="preserve">Teilenummer
(wenn vorhanden)</t>
  </si>
  <si>
    <t>Lieferant</t>
  </si>
  <si>
    <t xml:space="preserve">Technische Funktion 
des Teils</t>
  </si>
  <si>
    <t>Herkunftsland Teil</t>
  </si>
  <si>
    <t>Preis ab Werk in Beschaffungswährung</t>
  </si>
  <si>
    <t>Beschaffungswährung</t>
  </si>
  <si>
    <t>Wechselkurs [Angebotswährung/ Beschaffungswährung]</t>
  </si>
  <si>
    <t xml:space="preserve">Preis ab Werk in Angebotswährung 
[WE]</t>
  </si>
  <si>
    <t>Lieferbedingung</t>
  </si>
  <si>
    <t>Verpackungskosten [WE]</t>
  </si>
  <si>
    <t xml:space="preserve">Kaufteilkosten in Angebotswährung 
[WE]</t>
  </si>
  <si>
    <t xml:space="preserve">Materialgemeinkosten 
MGK  [%]</t>
  </si>
  <si>
    <t>Zölle [WE]</t>
  </si>
  <si>
    <t>Verwendungsmenge</t>
  </si>
  <si>
    <t xml:space="preserve">Kosten / Teil 
[WE]</t>
  </si>
  <si>
    <t>Ausschuss  [%]</t>
  </si>
  <si>
    <t xml:space="preserve">Ausschusskosten /
Teil  
[WE]</t>
  </si>
  <si>
    <t>nein</t>
  </si>
  <si>
    <t>Welle mit Schaltklappen</t>
  </si>
  <si>
    <t>Saxonia</t>
  </si>
  <si>
    <t>DE</t>
  </si>
  <si>
    <t>Hebel f. Schaltwelle m. Einlegeteil</t>
  </si>
  <si>
    <t>Axialsicherung Hebel</t>
  </si>
  <si>
    <t>Radialwellendichtring</t>
  </si>
  <si>
    <t>KACO</t>
  </si>
  <si>
    <t>Koppelstange</t>
  </si>
  <si>
    <t>N.N.</t>
  </si>
  <si>
    <t>Lagerstein 1</t>
  </si>
  <si>
    <t>Lagerstein 2</t>
  </si>
  <si>
    <t>Lagerstein 3</t>
  </si>
  <si>
    <t>Dichtung Zylinderkopf AEM</t>
  </si>
  <si>
    <t>Argomm S.p.A.</t>
  </si>
  <si>
    <t>IT</t>
  </si>
  <si>
    <t>Bundschraube</t>
  </si>
  <si>
    <t>Acument GmbH</t>
  </si>
  <si>
    <t>DDU</t>
  </si>
  <si>
    <t>Dichtung DK AEM weiß m. Sichtfahne</t>
  </si>
  <si>
    <t>Schraube unverlierbar f. DK-Flansch</t>
  </si>
  <si>
    <t>Arnold</t>
  </si>
  <si>
    <t>AGR-Einleitrohr quer</t>
  </si>
  <si>
    <t>AGR-Dichtung</t>
  </si>
  <si>
    <t>Blechsickendichtung AGR</t>
  </si>
  <si>
    <t>Dana</t>
  </si>
  <si>
    <t>Schraube f. Steller u. AGR-Rohr</t>
  </si>
  <si>
    <t>Ejot</t>
  </si>
  <si>
    <t>AGR-Hitzeschutzblech</t>
  </si>
  <si>
    <t>Fett NOXLUB KF 1920</t>
  </si>
  <si>
    <t>Summe Ausschusskosten  [WE]</t>
  </si>
  <si>
    <t>Summe Kaufteilekosten  [WE]</t>
  </si>
  <si>
    <t>2.  ROHMATERIAL</t>
  </si>
  <si>
    <t>Werkstoff</t>
  </si>
  <si>
    <t>Herkunftsland Material</t>
  </si>
  <si>
    <t>Abmessungen  [mm]</t>
  </si>
  <si>
    <t>Einheit</t>
  </si>
  <si>
    <t>Transportkosten  [WE]</t>
  </si>
  <si>
    <t>Materialkosten  [WE]</t>
  </si>
  <si>
    <t>Zölle  [WE]</t>
  </si>
  <si>
    <t xml:space="preserve">Einsatzmenge pro Teil 
[Einheit]</t>
  </si>
  <si>
    <t xml:space="preserve">Fertigmenge pro Teil 
[Einheit]</t>
  </si>
  <si>
    <t>Rückvergütung [WE]</t>
  </si>
  <si>
    <t xml:space="preserve">Ausschusskosten 
Rohmaterial 
[WE]</t>
  </si>
  <si>
    <t>Oberteil</t>
  </si>
  <si>
    <t>PA6.6-GF35</t>
  </si>
  <si>
    <t>Lanxess</t>
  </si>
  <si>
    <t>kg</t>
  </si>
  <si>
    <t>Unterteil</t>
  </si>
  <si>
    <t>Summe Rohmaterialkosten  [WE]</t>
  </si>
  <si>
    <t>3.  FERTIGUNGSKOSTEN</t>
  </si>
  <si>
    <t xml:space="preserve">Arbeitsfolge
(AFO)</t>
  </si>
  <si>
    <t>Prozessbezeichnung</t>
  </si>
  <si>
    <t xml:space="preserve">Bezeichnung 
Anlage / Maschine / Typ</t>
  </si>
  <si>
    <t xml:space="preserve">Anlagenlaufzeit 
[h / Woche]</t>
  </si>
  <si>
    <t>Anzahl direkte Mitarbeiter</t>
  </si>
  <si>
    <t xml:space="preserve">Zykluszeit / Stück
[s]</t>
  </si>
  <si>
    <t xml:space="preserve">Direkter Lohn
[WE / h]</t>
  </si>
  <si>
    <t xml:space="preserve">Sozialgemeinkosten  
SGK
[WE / h]</t>
  </si>
  <si>
    <t xml:space="preserve">Restgemeinkosten
RGK
[WE / h]</t>
  </si>
  <si>
    <t xml:space="preserve">Summe Lohn
[WE]</t>
  </si>
  <si>
    <t xml:space="preserve">Anlageninvest
[WE]</t>
  </si>
  <si>
    <t xml:space="preserve">Maschinenstundensatz 
MSS
[WE / h]</t>
  </si>
  <si>
    <t xml:space="preserve">Maschinenkosten 
[WE]</t>
  </si>
  <si>
    <t xml:space="preserve">Fertigungskosten / AFO 
[WE]</t>
  </si>
  <si>
    <t xml:space="preserve">Ausschusskosten /
AFO 
[WE]</t>
  </si>
  <si>
    <t>Rüsten Spritzen Oberteil</t>
  </si>
  <si>
    <t>Spritzgiessmaschine KM500</t>
  </si>
  <si>
    <t>Spritzen Oberteil</t>
  </si>
  <si>
    <t>Rüsten Spritzen Unterteil</t>
  </si>
  <si>
    <t>Spritzen Unterteil</t>
  </si>
  <si>
    <t>Rüsten Schweissen Sauganlage</t>
  </si>
  <si>
    <t>Vibrationsschweissmaschine</t>
  </si>
  <si>
    <t>Schweissen Sauganlage und Montage AGR-Blech in UT</t>
  </si>
  <si>
    <t>Rüsten Montage Hülsen</t>
  </si>
  <si>
    <t>Montagestation</t>
  </si>
  <si>
    <t>Montage Hülsen</t>
  </si>
  <si>
    <t>Rüsten Montage Welle u. LDR</t>
  </si>
  <si>
    <t>Montage Welle u. LDR</t>
  </si>
  <si>
    <t>Rüsten Endontage</t>
  </si>
  <si>
    <t>Endmontage</t>
  </si>
  <si>
    <t>Rüsten Funktionsprüfung</t>
  </si>
  <si>
    <t>Prüfstation</t>
  </si>
  <si>
    <t>Funktionsprüfung</t>
  </si>
  <si>
    <t>Rüsten Dichtprüfung</t>
  </si>
  <si>
    <t>Dichtprüfung</t>
  </si>
  <si>
    <t>Summe Fertigungskosten  [WE]</t>
  </si>
  <si>
    <t>5.  ENTWICKLUNGSKOSTEN</t>
  </si>
  <si>
    <t>Entwicklungskosten Komponente</t>
  </si>
  <si>
    <t xml:space="preserve">Die Entwicklungskosten beziehen sich auf das Projekt B37 Längs und Quereinbau.
Die Kalkulation der Entwicklungskosten berücksichtigt den aktuellen Datenstand. Änderungen und Entwicklungsschleifen werden per Änderungsdokumentation festgehalten und entsprechend Aufwand angeboten.
Konstruktion:                                                                194.000,- Euro
Versuch und Labor:                                                     262.000,- Euro
Berechnung:                                                                  65.000,- Euro
Projektleitung:                                                                120.000,- Euro
Technische Planung und Lieferantenmanagement:      106.500,- Euro
QS:                                                                                 10.500,- Euro
Versuchsteile für Versuche gem. Lastenheft:              30.000,- Euro
Gesamt:                                                                         778.000,- Euro</t>
  </si>
  <si>
    <t>Summe Entwicklungskosten Komponente [WE]</t>
  </si>
  <si>
    <t xml:space="preserve">Zur weiteren Kostendetaillierung ist das Zusatzblatt 
Entwicklungskostenformular Komponente 
(EKF Komponente) auszufüllen.</t>
  </si>
  <si>
    <t>Entwicklungskosten Software</t>
  </si>
  <si>
    <t xml:space="preserve">Erläuterungen 
</t>
  </si>
  <si>
    <t>Summe Entwicklungskosten Software [WE]</t>
  </si>
  <si>
    <t xml:space="preserve">Zur weiteren Kostendetaillierung ist das Zusatzblatt 
Entwicklungskostenformular Software 
(EKF Software) auszufüllen.</t>
  </si>
  <si>
    <t>Summe Entwicklungskosten  [WE]</t>
  </si>
  <si>
    <t xml:space="preserve">Prämissen zur Vergütung 
Entwicklungskosten:</t>
  </si>
  <si>
    <t>Vereinbarte Einmalaufwendung  [WE]</t>
  </si>
  <si>
    <t>Summe Entwicklungskosten-Umlage  [WE]</t>
  </si>
  <si>
    <t xml:space="preserve">Anzahl Jahre für Umlage </t>
  </si>
  <si>
    <t>Anzahl Teile für Umlage</t>
  </si>
  <si>
    <t>Kommentar</t>
  </si>
  <si>
    <t>Entwicklungskosten-Umlage / Teil  [WE]</t>
  </si>
  <si>
    <t>6.  SONDEREINZELKOSTEN DER FERTIGUNG</t>
  </si>
  <si>
    <t xml:space="preserve">Positions-Nr. </t>
  </si>
  <si>
    <t xml:space="preserve">WAF vorhanden 
[ja / nein]</t>
  </si>
  <si>
    <t>Produktionsland Teil</t>
  </si>
  <si>
    <t>Werkzeugart</t>
  </si>
  <si>
    <t>Werkzeugausführung</t>
  </si>
  <si>
    <t>Auslegung  [x-fach]</t>
  </si>
  <si>
    <t>Auftragszeit [Wochen]</t>
  </si>
  <si>
    <t>Herstellername</t>
  </si>
  <si>
    <t>Land des Herstellers</t>
  </si>
  <si>
    <t xml:space="preserve">Einkaufspreis in Beschaffungswährung </t>
  </si>
  <si>
    <t xml:space="preserve">Wechselkurs 
[Ang.-/Besch.-Währung]</t>
  </si>
  <si>
    <t xml:space="preserve">Einkaufspreis in Angebotswährung
[WE]</t>
  </si>
  <si>
    <t xml:space="preserve">Standzeit 
[Tsd. Teile]</t>
  </si>
  <si>
    <t xml:space="preserve">Kapazität 
pro AT 
[Tsd. Teile]</t>
  </si>
  <si>
    <t>Anzahl Werkzeuge</t>
  </si>
  <si>
    <t xml:space="preserve">Sondereinzelkosten d. Fertigung Summe
[WE]</t>
  </si>
  <si>
    <t xml:space="preserve">Werkzeugkosten
[WE]</t>
  </si>
  <si>
    <t xml:space="preserve">Sondereinzelkosten d. Fertigung / Teil
[WE]</t>
  </si>
  <si>
    <t>1-Schicht</t>
  </si>
  <si>
    <t>2-Schicht</t>
  </si>
  <si>
    <t>3-Schicht</t>
  </si>
  <si>
    <t>Sauganlage</t>
  </si>
  <si>
    <t>AT</t>
  </si>
  <si>
    <t>Montagevorrichtungen Hülsen einpressen</t>
  </si>
  <si>
    <t>MAHLE</t>
  </si>
  <si>
    <t>Montagevorrichtungen Welle und LDR</t>
  </si>
  <si>
    <t>Funktionsprüfvorrichtung (2 Varianten quer)</t>
  </si>
  <si>
    <t>Dichtprüfvorrichtung (2 Varianten quer)</t>
  </si>
  <si>
    <t>Summe Sondereinzelkosten d. Fertigung  [WE]</t>
  </si>
  <si>
    <t>Summe Sondereinzelk. d. Fertigung / Teil [WE]</t>
  </si>
  <si>
    <t>SONDERBETRIEBSMITTEL</t>
  </si>
  <si>
    <t xml:space="preserve">Auslegung 
[x-fach]</t>
  </si>
  <si>
    <t xml:space="preserve">Auftragszeit 
[Wochen]</t>
  </si>
  <si>
    <t>Bestellnummer/ Inventarnummer</t>
  </si>
  <si>
    <t xml:space="preserve">Standort des Werkzeugs/ 
Kostenstelle</t>
  </si>
  <si>
    <t>Ober- und Unterteil</t>
  </si>
  <si>
    <t>Spritzgußwerkzeug</t>
  </si>
  <si>
    <t>Serie</t>
  </si>
  <si>
    <t>Schweißwerkzeug</t>
  </si>
  <si>
    <t>Schnitt- u. Biegewerkzeug</t>
  </si>
  <si>
    <t>Dichtung ZK AEM</t>
  </si>
  <si>
    <t>Argomm</t>
  </si>
  <si>
    <t>in B38/48 enth.</t>
  </si>
  <si>
    <t>Dichtung DK AEM</t>
  </si>
  <si>
    <t>Schraube</t>
  </si>
  <si>
    <t>AGR-Einleitrohr</t>
  </si>
  <si>
    <t>Schnitt-, Zieh u. Biegewerkzeuge</t>
  </si>
  <si>
    <t>Summe SBM-Kosten  [WE]</t>
  </si>
</sst>
</file>

<file path=xl/styles.xml><?xml version="1.0" encoding="utf-8"?>
<styleSheet xmlns="http://schemas.openxmlformats.org/spreadsheetml/2006/main" xmlns:vt="http://schemas.openxmlformats.org/officeDocument/2006/docPropsVTypes">
  <numFmts count="73">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56" formatCode="&quot;上午/下午 &quot;hh&quot;時&quot;mm&quot;分&quot;ss&quot;秒 &quot;"/>
    <numFmt numFmtId="164" formatCode="#,##0\ &quot;DM&quot;;\-#,##0\ &quot;DM&quot;"/>
    <numFmt numFmtId="165" formatCode="#,##0\ &quot;DM&quot;;[Red]\-#,##0\ &quot;DM&quot;"/>
    <numFmt numFmtId="166" formatCode="#,##0.00\ &quot;DM&quot;;\-#,##0.00\ &quot;DM&quot;"/>
    <numFmt numFmtId="167" formatCode="#,##0.00\ &quot;DM&quot;;[Red]\-#,##0.00\ &quot;DM&quot;"/>
    <numFmt numFmtId="168" formatCode="_-* #,##0\ &quot;DM&quot;_-;\-* #,##0\ &quot;DM&quot;_-;_-* &quot;-&quot;\ &quot;DM&quot;_-;_-@_-"/>
    <numFmt numFmtId="169" formatCode="_-* #,##0\ _D_M_-;\-* #,##0\ _D_M_-;_-* &quot;-&quot;\ _D_M_-;_-@_-"/>
    <numFmt numFmtId="170" formatCode="_-* #,##0.00\ &quot;DM&quot;_-;\-* #,##0.00\ &quot;DM&quot;_-;_-* &quot;-&quot;??\ &quot;DM&quot;_-;_-@_-"/>
    <numFmt numFmtId="171" formatCode="_-* #,##0.00\ _D_M_-;\-* #,##0.00\ _D_M_-;_-* &quot;-&quot;??\ _D_M_-;_-@_-"/>
    <numFmt numFmtId="172" formatCode="#,##0.0"/>
    <numFmt numFmtId="173" formatCode="#,##0.000"/>
    <numFmt numFmtId="174" formatCode="#,##0.0000"/>
    <numFmt numFmtId="175" formatCode="0.0"/>
    <numFmt numFmtId="176" formatCode="0.000"/>
    <numFmt numFmtId="177" formatCode="0.0000"/>
    <numFmt numFmtId="178" formatCode="0.00000"/>
    <numFmt numFmtId="179" formatCode="0.000000"/>
    <numFmt numFmtId="180" formatCode="0.0000000"/>
    <numFmt numFmtId="181" formatCode="0.00000000"/>
    <numFmt numFmtId="182" formatCode="0.000000000"/>
    <numFmt numFmtId="183" formatCode="0.0000000000"/>
    <numFmt numFmtId="184" formatCode="0.00000000000"/>
    <numFmt numFmtId="185" formatCode="#,##0.00\ &quot;€&quot;"/>
    <numFmt numFmtId="186" formatCode="#,##0.000\ &quot;€&quot;"/>
    <numFmt numFmtId="187" formatCode="#,##0\ [$€-1]"/>
    <numFmt numFmtId="188" formatCode="&quot;$&quot;#,##0_);\(&quot;$&quot;#,##0\)"/>
    <numFmt numFmtId="189" formatCode="&quot;$&quot;#,##0.00"/>
    <numFmt numFmtId="190" formatCode="&quot;$&quot;#,##0"/>
    <numFmt numFmtId="191" formatCode="_(&quot;$&quot;* #,##0.00_);_(&quot;$&quot;* \(#,##0.00\);_(&quot;$&quot;* &quot;-&quot;??_);_(@_)"/>
    <numFmt numFmtId="192" formatCode="&quot;Ja&quot;;&quot;Ja&quot;;&quot;Nein&quot;"/>
    <numFmt numFmtId="193" formatCode="&quot;Wahr&quot;;&quot;Wahr&quot;;&quot;Falsch&quot;"/>
    <numFmt numFmtId="194" formatCode="&quot;Ein&quot;;&quot;Ein&quot;;&quot;Aus&quot;"/>
    <numFmt numFmtId="195" formatCode="d/m/yyyy"/>
    <numFmt numFmtId="196" formatCode="#,##0\ &quot;€&quot;"/>
    <numFmt numFmtId="197" formatCode="dd/mm/yy"/>
    <numFmt numFmtId="198" formatCode="#,##0.00000"/>
    <numFmt numFmtId="199" formatCode="#,##0.000000"/>
    <numFmt numFmtId="200" formatCode="0.0%"/>
    <numFmt numFmtId="201" formatCode="d/\ mmmm\ yyyy"/>
    <numFmt numFmtId="202" formatCode="&quot;QAF Version &quot;\ #0\ &quot;  BMW AG&quot;"/>
    <numFmt numFmtId="203" formatCode="&quot;QAF Version &quot;\ #0\ &quot; © BMW AG&quot;"/>
    <numFmt numFmtId="204" formatCode="#,##0.00\ &quot;Mio€&quot;;\-#,##0.00\ &quot;Mio€&quot;"/>
    <numFmt numFmtId="205" formatCode="#,##0\ &quot;Mio€&quot;;\-#,##0\ &quot;Mio€&quot;"/>
    <numFmt numFmtId="206" formatCode="0.000%"/>
    <numFmt numFmtId="207" formatCode="0.000000000000"/>
    <numFmt numFmtId="208" formatCode="d/m/yy"/>
    <numFmt numFmtId="209" formatCode="mmm\ yyyy"/>
    <numFmt numFmtId="210" formatCode="#,##0.0\ &quot;€&quot;"/>
    <numFmt numFmtId="211" formatCode="#,##0_ ;\-#,##0\ "/>
    <numFmt numFmtId="212" formatCode="#,##0.00\ _€"/>
    <numFmt numFmtId="213" formatCode="#,##0\ &quot;€/h&quot;;\-#,##0\ &quot;€/h&quot;"/>
    <numFmt numFmtId="214" formatCode="#,##0.0\ &quot;€/h&quot;;\-#,##0.0\ &quot;€/h&quot;"/>
    <numFmt numFmtId="215" formatCode="#,##0.00\ &quot;€/h&quot;;\-#,##0.00\ &quot;€/h&quot;"/>
    <numFmt numFmtId="216" formatCode="0.0000%"/>
    <numFmt numFmtId="217" formatCode="0.00000%"/>
    <numFmt numFmtId="218" formatCode="0.000000%"/>
    <numFmt numFmtId="219" formatCode="&quot;QAF Version &quot;\ #.0\ &quot; © BMW AG&quot;"/>
    <numFmt numFmtId="220" formatCode="&quot;QAF Version 7.1&quot;\ &quot;© BMW AG&quot;"/>
    <numFmt numFmtId="221" formatCode="_(* #,##0_);_(* \(#,##0\);_(* &quot;-&quot;_);_(@_)"/>
    <numFmt numFmtId="222" formatCode="_(&quot;$&quot;* #,##0_);_(&quot;$&quot;* \(#,##0\);_(&quot;$&quot;* &quot;-&quot;_);_(@_)"/>
    <numFmt numFmtId="223" formatCode="#,##0.00\ &quot;€/h&quot;;\-#,##0.00\ &quot;€/h&quot;"/>
    <numFmt numFmtId="224" formatCode="0.0000%"/>
    <numFmt numFmtId="225" formatCode="0.00000%"/>
    <numFmt numFmtId="226" formatCode="0.000000%"/>
    <numFmt numFmtId="227" formatCode="[$€-2]\ #,##0.00_);[Red]\([$€-2]\ #,##0.00\)"/>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applyNumberFormat="1"/>
    <xf numFmtId="220" fontId="0" fillId="0" borderId="0" xfId="0" applyNumberFormat="1"/>
    <xf numFmtId="14" fontId="0" fillId="0" borderId="0" xfId="0" applyNumberFormat="1"/>
    <xf numFmtId="4" fontId="0" fillId="0" borderId="0" xfId="0" applyNumberFormat="1"/>
    <xf numFmtId="3" fontId="0" fillId="0" borderId="0" xfId="0" applyNumberFormat="1"/>
    <xf numFmtId="49" fontId="0" fillId="0" borderId="0" xfId="0" applyNumberFormat="1"/>
    <xf numFmtId="177" fontId="0" fillId="0" borderId="0" xfId="0" applyNumberFormat="1"/>
    <xf numFmtId="2" fontId="0" fillId="0" borderId="0" xfId="0" applyNumberFormat="1"/>
    <xf numFmtId="175" fontId="0" fillId="0" borderId="0" xfId="0" applyNumberFormat="1"/>
    <xf numFmtId="173" fontId="0" fillId="0" borderId="0" xfId="0" applyNumberFormat="1"/>
    <xf numFmtId="172"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joerg.stange@mahle.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arkus.mayer@muster.de" TargetMode="External"/></Relationships>
</file>

<file path=xl/worksheets/sheet1.xml><?xml version="1.0" encoding="utf-8"?>
<worksheet xmlns="http://schemas.openxmlformats.org/spreadsheetml/2006/main" xmlns:r="http://schemas.openxmlformats.org/officeDocument/2006/relationships">
  <dimension ref="A1:AU51"/>
  <sheetViews>
    <sheetView workbookViewId="0" rightToLeft="0"/>
  </sheetViews>
  <sheetData>
    <row r="1" ht="7.5" customHeight="1"/>
    <row r="2" ht="30" customHeight="1">
      <c r="B2" t="s">
        <v>0</v>
      </c>
      <c r="L2" t="s">
        <v>1</v>
      </c>
    </row>
    <row r="3" ht="15" customHeight="1">
      <c r="B3" t="s">
        <v>2</v>
      </c>
      <c r="L3" t="s">
        <v>3</v>
      </c>
    </row>
    <row r="4" ht="7.5" customHeight="1">
      <c r="B4" s="1">
        <v>71</v>
      </c>
    </row>
    <row r="5" ht="12.75" customHeight="1">
      <c r="L5" t="s">
        <v>4</v>
      </c>
      <c r="R5" t="s">
        <v>5</v>
      </c>
      <c r="Z5" t="s">
        <v>6</v>
      </c>
    </row>
    <row r="6" ht="12.75" customHeight="1">
      <c r="B6" t="s">
        <v>7</v>
      </c>
      <c r="F6" t="s">
        <v>8</v>
      </c>
      <c r="L6" t="s">
        <v>9</v>
      </c>
      <c r="R6" t="s">
        <v>10</v>
      </c>
      <c r="Z6" t="s">
        <v>11</v>
      </c>
    </row>
    <row r="7" ht="12.75" customHeight="1">
      <c r="B7" t="s">
        <v>12</v>
      </c>
      <c r="F7" t="s">
        <v>13</v>
      </c>
      <c r="L7" t="s">
        <v>14</v>
      </c>
      <c r="R7" t="s">
        <v>15</v>
      </c>
      <c r="Z7" t="s">
        <v>16</v>
      </c>
    </row>
    <row r="8" ht="12.75" customHeight="1">
      <c r="B8" t="s">
        <v>17</v>
      </c>
      <c r="F8" t="s">
        <v>18</v>
      </c>
      <c r="L8" t="s">
        <v>19</v>
      </c>
      <c r="Z8" t="s">
        <v>20</v>
      </c>
    </row>
    <row r="9" ht="12.75" customHeight="1">
      <c r="B9" t="s">
        <v>21</v>
      </c>
      <c r="F9" s="2">
        <v>40346</v>
      </c>
      <c r="L9" t="s">
        <v>22</v>
      </c>
      <c r="R9" t="s">
        <v>23</v>
      </c>
      <c r="Z9" t="s">
        <v>24</v>
      </c>
    </row>
    <row r="10" ht="12.75" customHeight="1">
      <c r="Z10" t="s">
        <v>25</v>
      </c>
    </row>
    <row r="11" ht="14.25" customHeight="1"/>
    <row r="12" ht="14.25" customHeight="1">
      <c r="B12" t="s">
        <v>26</v>
      </c>
      <c r="M12" t="s">
        <v>27</v>
      </c>
    </row>
    <row r="13" ht="14.25" customHeight="1">
      <c r="B13" t="s">
        <v>28</v>
      </c>
      <c r="M13" t="s">
        <v>29</v>
      </c>
      <c r="U13" t="s">
        <v>30</v>
      </c>
      <c r="Z13" t="s">
        <v>31</v>
      </c>
      <c r="AJ13" s="3">
        <f>Kaufteile!AH34</f>
        <v>11.0814616</v>
      </c>
    </row>
    <row r="14" ht="14.25" customHeight="1">
      <c r="M14" t="s">
        <v>32</v>
      </c>
      <c r="U14" t="s">
        <v>33</v>
      </c>
      <c r="Z14" t="s">
        <v>34</v>
      </c>
      <c r="AJ14" s="3">
        <f>Rohmaterial!AH31</f>
        <v>2.2844808</v>
      </c>
    </row>
    <row r="15" ht="14.25" customHeight="1">
      <c r="M15" t="s">
        <v>35</v>
      </c>
      <c r="U15" t="s">
        <v>36</v>
      </c>
      <c r="Z15" t="s">
        <v>37</v>
      </c>
      <c r="AJ15" s="3">
        <f>Fertigungskosten!AH32</f>
        <v>6.264544999999999</v>
      </c>
    </row>
    <row r="16" ht="14.25" customHeight="1">
      <c r="M16" t="s">
        <v>38</v>
      </c>
      <c r="Z16" t="s">
        <v>39</v>
      </c>
      <c r="AJ16" s="3">
        <f>AJ13+AJ14+AJ15</f>
        <v>19.6304874</v>
      </c>
    </row>
    <row r="17" ht="14.25" customHeight="1">
      <c r="B17" t="s">
        <v>40</v>
      </c>
      <c r="H17">
        <v>7</v>
      </c>
    </row>
    <row r="18" ht="14.25" customHeight="1">
      <c r="B18" t="s">
        <v>41</v>
      </c>
      <c r="H18">
        <v>80000</v>
      </c>
      <c r="M18" t="s">
        <v>42</v>
      </c>
      <c r="Z18" t="s">
        <v>43</v>
      </c>
      <c r="AJ18" s="3">
        <f>W19+W20</f>
        <v>16.96</v>
      </c>
    </row>
    <row r="19" ht="14.25" customHeight="1">
      <c r="B19" t="s">
        <v>44</v>
      </c>
      <c r="H19">
        <v>18000</v>
      </c>
      <c r="N19" t="s">
        <v>45</v>
      </c>
      <c r="W19" s="3">
        <v>3.82</v>
      </c>
      <c r="Z19" t="s">
        <v>46</v>
      </c>
    </row>
    <row r="20" ht="14.25" customHeight="1">
      <c r="B20" t="s">
        <v>47</v>
      </c>
      <c r="N20" t="s">
        <v>48</v>
      </c>
      <c r="W20" s="3">
        <v>13.14</v>
      </c>
      <c r="Z20" t="s">
        <v>46</v>
      </c>
      <c r="AB20" t="s">
        <v>49</v>
      </c>
    </row>
    <row r="21" ht="14.25" customHeight="1">
      <c r="B21" t="s">
        <v>50</v>
      </c>
      <c r="H21" t="s">
        <v>51</v>
      </c>
      <c r="M21" t="s">
        <v>52</v>
      </c>
      <c r="U21" t="s">
        <v>53</v>
      </c>
      <c r="Z21" t="s">
        <v>54</v>
      </c>
      <c r="AJ21" s="3">
        <f>'E-Kosten'!AJ24:AL24</f>
        <v>0</v>
      </c>
    </row>
    <row r="22" ht="14.25" customHeight="1">
      <c r="B22" t="s">
        <v>55</v>
      </c>
      <c r="H22">
        <v>2013</v>
      </c>
    </row>
    <row r="23" ht="14.25" customHeight="1">
      <c r="B23" t="s">
        <v>56</v>
      </c>
      <c r="H23" t="s">
        <v>57</v>
      </c>
      <c r="M23" t="s">
        <v>58</v>
      </c>
      <c r="U23" t="s">
        <v>59</v>
      </c>
      <c r="Z23" t="s">
        <v>60</v>
      </c>
      <c r="AJ23" s="3">
        <f>'Sondereinzelk. d. Fertigung'!AK32</f>
        <v>0.74</v>
      </c>
    </row>
    <row r="24" ht="14.25" customHeight="1">
      <c r="B24" t="s">
        <v>61</v>
      </c>
      <c r="H24">
        <v>10</v>
      </c>
      <c r="Z24" t="s">
        <v>62</v>
      </c>
      <c r="AG24" s="4">
        <f>'Sondereinzelk. d. Fertigung'!AI31</f>
        <v>287400</v>
      </c>
    </row>
    <row r="25" ht="14.25" customHeight="1">
      <c r="B25" t="s">
        <v>63</v>
      </c>
      <c r="M25" t="s">
        <v>64</v>
      </c>
      <c r="Z25" t="s">
        <v>65</v>
      </c>
      <c r="AJ25" s="3">
        <f>SUM(W26:X28)</f>
        <v>0.4006221918367351</v>
      </c>
    </row>
    <row r="26" ht="14.25" customHeight="1">
      <c r="B26" t="s">
        <v>66</v>
      </c>
      <c r="N26" t="s">
        <v>67</v>
      </c>
      <c r="U26" t="s">
        <v>68</v>
      </c>
      <c r="W26" s="3">
        <f>Kaufteile!AK33</f>
        <v>0.22615227755102063</v>
      </c>
    </row>
    <row r="27" ht="14.25" customHeight="1">
      <c r="N27" t="s">
        <v>69</v>
      </c>
      <c r="U27" t="s">
        <v>70</v>
      </c>
      <c r="W27" s="3">
        <f>Rohmaterial!AK30</f>
        <v>0.04662205714285719</v>
      </c>
    </row>
    <row r="28" ht="14.25" customHeight="1">
      <c r="N28" t="s">
        <v>71</v>
      </c>
      <c r="U28" t="s">
        <v>72</v>
      </c>
      <c r="W28" s="3">
        <f>Fertigungskosten!AK31</f>
        <v>0.1278478571428573</v>
      </c>
    </row>
    <row r="29" ht="14.25" customHeight="1">
      <c r="B29" t="s">
        <v>73</v>
      </c>
      <c r="H29" t="s">
        <v>74</v>
      </c>
      <c r="M29" t="s">
        <v>75</v>
      </c>
      <c r="Z29" t="s">
        <v>76</v>
      </c>
      <c r="AJ29" s="3">
        <f>AJ16+AJ18+AJ21+AJ23+AJ25</f>
        <v>37.731109591836734</v>
      </c>
    </row>
    <row r="30" ht="14.25" customHeight="1">
      <c r="B30" t="s">
        <v>77</v>
      </c>
    </row>
    <row r="31" ht="14.25" customHeight="1">
      <c r="B31" t="s">
        <v>78</v>
      </c>
      <c r="M31" t="s">
        <v>79</v>
      </c>
      <c r="Z31" t="s">
        <v>80</v>
      </c>
      <c r="AJ31" s="3">
        <f>SUM(W32:X35)</f>
        <v>0.1</v>
      </c>
    </row>
    <row r="32" ht="14.25" customHeight="1">
      <c r="B32" t="s">
        <v>81</v>
      </c>
      <c r="H32" t="s">
        <v>82</v>
      </c>
      <c r="N32" t="s">
        <v>83</v>
      </c>
      <c r="W32" s="3">
        <v>0</v>
      </c>
    </row>
    <row r="33" ht="14.25" customHeight="1">
      <c r="N33" t="s">
        <v>84</v>
      </c>
      <c r="W33" s="3">
        <v>0</v>
      </c>
    </row>
    <row r="34" ht="14.25" customHeight="1">
      <c r="B34" t="s">
        <v>85</v>
      </c>
      <c r="N34" t="s">
        <v>86</v>
      </c>
      <c r="W34" s="3">
        <v>0</v>
      </c>
    </row>
    <row r="35" ht="14.25" customHeight="1">
      <c r="B35" t="s">
        <v>87</v>
      </c>
      <c r="N35" t="s">
        <v>88</v>
      </c>
      <c r="W35" s="3">
        <v>0.1</v>
      </c>
      <c r="Z35" t="s">
        <v>89</v>
      </c>
    </row>
    <row r="36" ht="14.25" customHeight="1">
      <c r="B36" t="s">
        <v>90</v>
      </c>
      <c r="M36" t="s">
        <v>91</v>
      </c>
      <c r="Z36" t="s">
        <v>80</v>
      </c>
      <c r="AJ36" s="3">
        <v>0</v>
      </c>
    </row>
    <row r="37" ht="14.25" customHeight="1">
      <c r="B37" t="s">
        <v>92</v>
      </c>
      <c r="M37" t="s">
        <v>93</v>
      </c>
      <c r="Z37" t="s">
        <v>94</v>
      </c>
      <c r="AJ37" s="3">
        <f>AJ29+AJ31+AJ36</f>
        <v>37.831109591836736</v>
      </c>
    </row>
    <row r="38" ht="14.25" customHeight="1">
      <c r="B38" t="s">
        <v>95</v>
      </c>
    </row>
    <row r="39" ht="14.25" customHeight="1">
      <c r="B39" t="s">
        <v>96</v>
      </c>
      <c r="H39" t="s">
        <v>97</v>
      </c>
      <c r="M39" t="s">
        <v>98</v>
      </c>
    </row>
    <row r="40" ht="14.25" customHeight="1">
      <c r="B40" t="s">
        <v>99</v>
      </c>
      <c r="M40" t="s">
        <v>100</v>
      </c>
      <c r="U40" t="s">
        <v>53</v>
      </c>
      <c r="Z40" t="s">
        <v>101</v>
      </c>
      <c r="AJ40" s="4">
        <f>'E-Kosten'!U21</f>
        <v>0</v>
      </c>
    </row>
    <row r="41" ht="14.25" customHeight="1">
      <c r="B41" t="s">
        <v>102</v>
      </c>
      <c r="Z41" t="s">
        <v>103</v>
      </c>
      <c r="AG41" s="4">
        <f>'E-Kosten'!AJ18</f>
        <v>778000</v>
      </c>
    </row>
    <row r="42" ht="14.25" customHeight="1">
      <c r="B42" t="s">
        <v>104</v>
      </c>
      <c r="M42" t="s">
        <v>105</v>
      </c>
      <c r="U42" t="s">
        <v>106</v>
      </c>
      <c r="Z42" t="s">
        <v>107</v>
      </c>
      <c r="AJ42" s="4">
        <f>'Sonderbetriebsmittel SBM'!AF35</f>
        <v>807050</v>
      </c>
    </row>
    <row r="43" ht="14.25" customHeight="1"/>
    <row r="44" ht="14.25" customHeight="1">
      <c r="M44" t="s">
        <v>108</v>
      </c>
      <c r="AJ44" s="4">
        <f>SUM(AJ40:AL43)</f>
        <v>807050</v>
      </c>
    </row>
    <row r="45" ht="14.25" customHeight="1"/>
    <row r="46" ht="14.25" customHeight="1"/>
    <row r="47" ht="14.25" customHeight="1">
      <c r="B47" t="s">
        <v>109</v>
      </c>
      <c r="N47" t="s">
        <v>110</v>
      </c>
    </row>
    <row r="48"/>
    <row r="49"/>
    <row r="50"/>
    <row r="51"/>
  </sheetData>
  <sheetProtection sheet="1"/>
  <mergeCells count="131">
    <mergeCell ref="B6:E6"/>
    <mergeCell ref="B7:E7"/>
    <mergeCell ref="F6:K6"/>
    <mergeCell ref="B43:G43"/>
    <mergeCell ref="H43:K43"/>
    <mergeCell ref="B8:E8"/>
    <mergeCell ref="B9:E9"/>
    <mergeCell ref="B10:E10"/>
    <mergeCell ref="B34:K34"/>
    <mergeCell ref="H32:K32"/>
    <mergeCell ref="AJ44:AL44"/>
    <mergeCell ref="H42:K42"/>
    <mergeCell ref="AJ42:AL42"/>
    <mergeCell ref="AJ40:AL40"/>
    <mergeCell ref="H40:K40"/>
    <mergeCell ref="H41:K41"/>
    <mergeCell ref="H44:K44"/>
    <mergeCell ref="AJ43:AL43"/>
    <mergeCell ref="Z43:AI43"/>
    <mergeCell ref="M43:T43"/>
    <mergeCell ref="Z35:AI35"/>
    <mergeCell ref="AJ37:AL37"/>
    <mergeCell ref="AG41:AI41"/>
    <mergeCell ref="M39:AL39"/>
    <mergeCell ref="W35:X35"/>
    <mergeCell ref="AJ36:AL36"/>
    <mergeCell ref="AB19:AI19"/>
    <mergeCell ref="AG10:AL10"/>
    <mergeCell ref="Z32:AI32"/>
    <mergeCell ref="Z33:AI33"/>
    <mergeCell ref="Z10:AF10"/>
    <mergeCell ref="AJ16:AL16"/>
    <mergeCell ref="AJ21:AL21"/>
    <mergeCell ref="AF26:AI26"/>
    <mergeCell ref="AJ31:AL31"/>
    <mergeCell ref="AJ23:AL23"/>
    <mergeCell ref="Z34:AI34"/>
    <mergeCell ref="W32:X32"/>
    <mergeCell ref="W34:X34"/>
    <mergeCell ref="W33:X33"/>
    <mergeCell ref="H18:K18"/>
    <mergeCell ref="H17:K17"/>
    <mergeCell ref="B33:G33"/>
    <mergeCell ref="B32:G32"/>
    <mergeCell ref="B31:G31"/>
    <mergeCell ref="B17:G17"/>
    <mergeCell ref="B18:G18"/>
    <mergeCell ref="B19:G19"/>
    <mergeCell ref="B20:G20"/>
    <mergeCell ref="B30:G30"/>
    <mergeCell ref="R10:Y10"/>
    <mergeCell ref="M12:AL12"/>
    <mergeCell ref="H20:K20"/>
    <mergeCell ref="AJ18:AL18"/>
    <mergeCell ref="W19:X19"/>
    <mergeCell ref="B12:K12"/>
    <mergeCell ref="AJ13:AL13"/>
    <mergeCell ref="B13:K16"/>
    <mergeCell ref="AJ14:AL14"/>
    <mergeCell ref="AJ15:AL15"/>
    <mergeCell ref="L8:Q8"/>
    <mergeCell ref="L9:Q9"/>
    <mergeCell ref="L10:Q10"/>
    <mergeCell ref="F8:K8"/>
    <mergeCell ref="F10:K10"/>
    <mergeCell ref="F9:K9"/>
    <mergeCell ref="F7:K7"/>
    <mergeCell ref="L6:Q6"/>
    <mergeCell ref="L7:Q7"/>
    <mergeCell ref="R6:Y6"/>
    <mergeCell ref="R7:Y7"/>
    <mergeCell ref="B4:K5"/>
    <mergeCell ref="L4:AL4"/>
    <mergeCell ref="L5:Q5"/>
    <mergeCell ref="AG5:AL5"/>
    <mergeCell ref="R5:Y5"/>
    <mergeCell ref="Z5:AF5"/>
    <mergeCell ref="B2:K2"/>
    <mergeCell ref="L2:AL2"/>
    <mergeCell ref="B3:K3"/>
    <mergeCell ref="L3:AL3"/>
    <mergeCell ref="B42:G42"/>
    <mergeCell ref="B38:G38"/>
    <mergeCell ref="B40:G40"/>
    <mergeCell ref="B41:G41"/>
    <mergeCell ref="B44:G44"/>
    <mergeCell ref="H31:K31"/>
    <mergeCell ref="H30:K30"/>
    <mergeCell ref="H19:K19"/>
    <mergeCell ref="B26:K28"/>
    <mergeCell ref="H24:K24"/>
    <mergeCell ref="B24:G24"/>
    <mergeCell ref="B23:G23"/>
    <mergeCell ref="B21:G21"/>
    <mergeCell ref="B22:G22"/>
    <mergeCell ref="B29:G29"/>
    <mergeCell ref="H22:K22"/>
    <mergeCell ref="H23:K23"/>
    <mergeCell ref="B25:K25"/>
    <mergeCell ref="H29:K29"/>
    <mergeCell ref="W20:X20"/>
    <mergeCell ref="AB20:AI20"/>
    <mergeCell ref="AJ22:AL22"/>
    <mergeCell ref="H21:K21"/>
    <mergeCell ref="W28:X28"/>
    <mergeCell ref="W27:X27"/>
    <mergeCell ref="AG24:AI24"/>
    <mergeCell ref="AJ29:AL29"/>
    <mergeCell ref="W24:X24"/>
    <mergeCell ref="AJ25:AL25"/>
    <mergeCell ref="W26:X26"/>
    <mergeCell ref="B36:G36"/>
    <mergeCell ref="B37:G37"/>
    <mergeCell ref="H33:K33"/>
    <mergeCell ref="H39:K39"/>
    <mergeCell ref="B35:G35"/>
    <mergeCell ref="H38:K38"/>
    <mergeCell ref="H37:K37"/>
    <mergeCell ref="H36:K36"/>
    <mergeCell ref="B39:G39"/>
    <mergeCell ref="H35:K35"/>
    <mergeCell ref="AG6:AL6"/>
    <mergeCell ref="AG7:AL7"/>
    <mergeCell ref="AG8:AL8"/>
    <mergeCell ref="AG9:AL9"/>
    <mergeCell ref="R8:Y8"/>
    <mergeCell ref="R9:Y9"/>
    <mergeCell ref="Z6:AF6"/>
    <mergeCell ref="Z7:AF7"/>
    <mergeCell ref="Z8:AF8"/>
    <mergeCell ref="Z9:AF9"/>
  </mergeCells>
  <hyperlinks>
    <hyperlink ref="F7" r:id="rId1" tooltip="joerg.stange@mahle.com" display="joerg.stange@mahle.com"/>
  </hyperlinks>
  <pageMargins left="0.24" right="0.22" top="0.33" bottom="0.35" header="0.1968503937007874" footer="0.15748031496062992"/>
  <ignoredErrors>
    <ignoredError numberStoredAsText="1" sqref="A1:AU51"/>
  </ignoredErrors>
</worksheet>
</file>

<file path=xl/worksheets/sheet2.xml><?xml version="1.0" encoding="utf-8"?>
<worksheet xmlns="http://schemas.openxmlformats.org/spreadsheetml/2006/main" xmlns:r="http://schemas.openxmlformats.org/officeDocument/2006/relationships">
  <dimension ref="A1:AT38"/>
  <sheetViews>
    <sheetView workbookViewId="0" rightToLeft="0"/>
  </sheetViews>
  <sheetData>
    <row r="1" ht="7.5" customHeight="1"/>
    <row r="2" ht="30" customHeight="1">
      <c r="B2" t="s">
        <v>0</v>
      </c>
      <c r="L2" t="s">
        <v>1</v>
      </c>
    </row>
    <row r="3" ht="15" customHeight="1">
      <c r="B3" t="s">
        <v>2</v>
      </c>
      <c r="L3" t="s">
        <v>111</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12.75" customHeight="1">
      <c r="B12" t="s">
        <v>112</v>
      </c>
      <c r="C12" t="s">
        <v>113</v>
      </c>
      <c r="E12" t="s">
        <v>114</v>
      </c>
      <c r="J12" t="s">
        <v>115</v>
      </c>
      <c r="M12" t="s">
        <v>116</v>
      </c>
      <c r="P12" t="s">
        <v>117</v>
      </c>
      <c r="R12" t="s">
        <v>118</v>
      </c>
      <c r="S12" t="s">
        <v>119</v>
      </c>
      <c r="U12" t="s">
        <v>120</v>
      </c>
      <c r="V12" t="s">
        <v>121</v>
      </c>
      <c r="X12" t="s">
        <v>122</v>
      </c>
      <c r="Z12" t="s">
        <v>123</v>
      </c>
      <c r="AA12" t="s">
        <v>124</v>
      </c>
      <c r="AB12" t="s">
        <v>83</v>
      </c>
      <c r="AC12" t="s">
        <v>125</v>
      </c>
      <c r="AE12" t="s">
        <v>126</v>
      </c>
      <c r="AF12" t="s">
        <v>127</v>
      </c>
      <c r="AG12" t="s">
        <v>128</v>
      </c>
      <c r="AH12" t="s">
        <v>129</v>
      </c>
      <c r="AJ12" t="s">
        <v>130</v>
      </c>
      <c r="AK12" t="s">
        <v>131</v>
      </c>
    </row>
    <row r="13"/>
    <row r="14" ht="92.25" customHeight="1"/>
    <row r="15" ht="23.25" customHeight="1">
      <c r="B15" t="s">
        <v>132</v>
      </c>
      <c r="E15" t="s">
        <v>133</v>
      </c>
      <c r="M15" t="s">
        <v>134</v>
      </c>
      <c r="R15" t="s">
        <v>135</v>
      </c>
      <c r="S15" s="3">
        <v>0.57</v>
      </c>
      <c r="U15" t="s">
        <v>82</v>
      </c>
      <c r="V15" s="6">
        <v>1</v>
      </c>
      <c r="X15" s="3">
        <f>S15*V15</f>
        <v>0.57</v>
      </c>
      <c r="Z15" t="s">
        <v>57</v>
      </c>
      <c r="AA15" s="7">
        <v>0.01</v>
      </c>
      <c r="AB15" s="7">
        <v>0.02</v>
      </c>
      <c r="AC15" s="3">
        <f>X15+AA15+AB15</f>
        <v>0.6</v>
      </c>
      <c r="AE15" s="8">
        <v>4.2</v>
      </c>
      <c r="AF15" s="7">
        <v>0</v>
      </c>
      <c r="AG15" s="8">
        <v>1</v>
      </c>
      <c r="AH15" s="9">
        <f>(AC15*(1+AE15/100)+AF15)*AG15</f>
        <v>0.6252</v>
      </c>
      <c r="AJ15" s="8">
        <v>2</v>
      </c>
      <c r="AK15" s="9">
        <f>AH15*(1/(1-AJ15/100)-1)</f>
        <v>0.012759183673469402</v>
      </c>
    </row>
    <row r="16" ht="23.25" customHeight="1">
      <c r="B16" t="s">
        <v>132</v>
      </c>
      <c r="E16" t="s">
        <v>136</v>
      </c>
      <c r="M16" t="s">
        <v>134</v>
      </c>
      <c r="R16" t="s">
        <v>135</v>
      </c>
      <c r="S16" s="3">
        <v>0.31</v>
      </c>
      <c r="U16" t="s">
        <v>82</v>
      </c>
      <c r="V16" s="6">
        <v>1</v>
      </c>
      <c r="X16" s="3">
        <f>S16*V16</f>
        <v>0.31</v>
      </c>
      <c r="Z16" t="s">
        <v>57</v>
      </c>
      <c r="AA16" s="7">
        <v>0</v>
      </c>
      <c r="AB16" s="7">
        <v>0</v>
      </c>
      <c r="AC16" s="3">
        <f>X16+AA16+AB16</f>
        <v>0.31</v>
      </c>
      <c r="AE16" s="8">
        <v>4.2</v>
      </c>
      <c r="AF16" s="7">
        <v>0</v>
      </c>
      <c r="AG16" s="8">
        <v>1</v>
      </c>
      <c r="AH16" s="9">
        <f>(AC16*(1+AE16/100)+AF16)*AG16</f>
        <v>0.32302000000000003</v>
      </c>
      <c r="AJ16" s="8">
        <v>2</v>
      </c>
      <c r="AK16" s="9">
        <f>AH16*(1/(1-AJ16/100)-1)</f>
        <v>0.006592244897959192</v>
      </c>
    </row>
    <row r="17" ht="23.25" customHeight="1">
      <c r="B17" t="s">
        <v>132</v>
      </c>
      <c r="E17" t="s">
        <v>137</v>
      </c>
      <c r="M17" t="s">
        <v>134</v>
      </c>
      <c r="R17" t="s">
        <v>135</v>
      </c>
      <c r="S17" s="3">
        <v>0.15</v>
      </c>
      <c r="U17" t="s">
        <v>82</v>
      </c>
      <c r="V17" s="6">
        <v>1</v>
      </c>
      <c r="X17" s="3">
        <f>S17*V17</f>
        <v>0.15</v>
      </c>
      <c r="Z17" t="s">
        <v>57</v>
      </c>
      <c r="AA17" s="7">
        <v>0</v>
      </c>
      <c r="AB17" s="7">
        <v>0</v>
      </c>
      <c r="AC17" s="3">
        <f>X17+AA17+AB17</f>
        <v>0.15</v>
      </c>
      <c r="AE17" s="8">
        <v>4.2</v>
      </c>
      <c r="AF17" s="7">
        <v>0</v>
      </c>
      <c r="AG17" s="8">
        <v>1</v>
      </c>
      <c r="AH17" s="9">
        <f>(AC17*(1+AE17/100)+AF17)*AG17</f>
        <v>0.1563</v>
      </c>
      <c r="AJ17" s="8">
        <v>2</v>
      </c>
      <c r="AK17" s="9">
        <f>AH17*(1/(1-AJ17/100)-1)</f>
        <v>0.0031897959183673505</v>
      </c>
    </row>
    <row r="18" ht="23.25" customHeight="1">
      <c r="B18" t="s">
        <v>132</v>
      </c>
      <c r="E18" t="s">
        <v>138</v>
      </c>
      <c r="M18" t="s">
        <v>139</v>
      </c>
      <c r="R18" t="s">
        <v>135</v>
      </c>
      <c r="S18" s="3">
        <v>0.4</v>
      </c>
      <c r="U18" t="s">
        <v>82</v>
      </c>
      <c r="V18" s="6">
        <v>1</v>
      </c>
      <c r="X18" s="3">
        <f>S18*V18</f>
        <v>0.4</v>
      </c>
      <c r="Z18" t="s">
        <v>57</v>
      </c>
      <c r="AA18" s="7">
        <v>0</v>
      </c>
      <c r="AB18" s="7">
        <v>0.01</v>
      </c>
      <c r="AC18" s="3">
        <f>X18+AA18+AB18</f>
        <v>0.41000000000000003</v>
      </c>
      <c r="AE18" s="8">
        <v>4.2</v>
      </c>
      <c r="AF18" s="7">
        <v>0</v>
      </c>
      <c r="AG18" s="8">
        <v>1</v>
      </c>
      <c r="AH18" s="9">
        <f>(AC18*(1+AE18/100)+AF18)*AG18</f>
        <v>0.42722000000000004</v>
      </c>
      <c r="AJ18" s="8">
        <v>2</v>
      </c>
      <c r="AK18" s="9">
        <f>AH18*(1/(1-AJ18/100)-1)</f>
        <v>0.008718775510204092</v>
      </c>
    </row>
    <row r="19" ht="23.25" customHeight="1">
      <c r="B19" t="s">
        <v>132</v>
      </c>
      <c r="E19" t="s">
        <v>140</v>
      </c>
      <c r="M19" t="s">
        <v>141</v>
      </c>
      <c r="S19" s="3">
        <v>0.15</v>
      </c>
      <c r="U19" t="s">
        <v>82</v>
      </c>
      <c r="V19" s="6">
        <v>1</v>
      </c>
      <c r="X19" s="3">
        <f>S19*V19</f>
        <v>0.15</v>
      </c>
      <c r="Z19" t="s">
        <v>57</v>
      </c>
      <c r="AA19" s="7">
        <v>0</v>
      </c>
      <c r="AB19" s="7">
        <v>0.01</v>
      </c>
      <c r="AC19" s="3">
        <f>X19+AA19+AB19</f>
        <v>0.16</v>
      </c>
      <c r="AE19" s="8">
        <v>4.2</v>
      </c>
      <c r="AF19" s="7">
        <v>0</v>
      </c>
      <c r="AG19" s="8">
        <v>1</v>
      </c>
      <c r="AH19" s="9">
        <f>(AC19*(1+AE19/100)+AF19)*AG19</f>
        <v>0.16672</v>
      </c>
      <c r="AJ19" s="8">
        <v>2</v>
      </c>
      <c r="AK19" s="9">
        <f>AH19*(1/(1-AJ19/100)-1)</f>
        <v>0.0034024489795918406</v>
      </c>
    </row>
    <row r="20" ht="23.25" customHeight="1">
      <c r="B20" t="s">
        <v>132</v>
      </c>
      <c r="E20" t="s">
        <v>142</v>
      </c>
      <c r="M20" t="s">
        <v>141</v>
      </c>
      <c r="S20" s="3">
        <v>0.08</v>
      </c>
      <c r="U20" t="s">
        <v>82</v>
      </c>
      <c r="V20" s="6">
        <v>1</v>
      </c>
      <c r="X20" s="3">
        <f>S20*V20</f>
        <v>0.08</v>
      </c>
      <c r="Z20" t="s">
        <v>57</v>
      </c>
      <c r="AA20" s="7">
        <v>0</v>
      </c>
      <c r="AB20" s="7">
        <v>0.01</v>
      </c>
      <c r="AC20" s="3">
        <f>X20+AA20+AB20</f>
        <v>0.09</v>
      </c>
      <c r="AE20" s="8">
        <v>4.2</v>
      </c>
      <c r="AF20" s="7">
        <v>0</v>
      </c>
      <c r="AG20" s="8">
        <v>1</v>
      </c>
      <c r="AH20" s="9">
        <f>(AC20*(1+AE20/100)+AF20)*AG20</f>
        <v>0.09378</v>
      </c>
      <c r="AJ20" s="8">
        <v>2</v>
      </c>
      <c r="AK20" s="9">
        <f>AH20*(1/(1-AJ20/100)-1)</f>
        <v>0.0019138775510204103</v>
      </c>
    </row>
    <row r="21" ht="23.25" customHeight="1">
      <c r="B21" t="s">
        <v>132</v>
      </c>
      <c r="E21" t="s">
        <v>143</v>
      </c>
      <c r="M21" t="s">
        <v>141</v>
      </c>
      <c r="S21" s="3">
        <v>0.09</v>
      </c>
      <c r="U21" t="s">
        <v>82</v>
      </c>
      <c r="V21" s="6">
        <v>1</v>
      </c>
      <c r="X21" s="3">
        <f>S21*V21</f>
        <v>0.09</v>
      </c>
      <c r="Z21" t="s">
        <v>57</v>
      </c>
      <c r="AA21" s="7">
        <v>0</v>
      </c>
      <c r="AB21" s="7">
        <v>0.01</v>
      </c>
      <c r="AC21" s="3">
        <f>X21+AA21+AB21</f>
        <v>0.09999999999999999</v>
      </c>
      <c r="AE21" s="8">
        <v>4.2</v>
      </c>
      <c r="AF21" s="7">
        <v>0</v>
      </c>
      <c r="AG21" s="8">
        <v>3</v>
      </c>
      <c r="AH21" s="9">
        <f>(AC21*(1+AE21/100)+AF21)*AG21</f>
        <v>0.3126</v>
      </c>
      <c r="AJ21" s="8">
        <v>2</v>
      </c>
      <c r="AK21" s="9">
        <f>AH21*(1/(1-AJ21/100)-1)</f>
        <v>0.006379591836734701</v>
      </c>
    </row>
    <row r="22" ht="23.25" customHeight="1">
      <c r="B22" t="s">
        <v>132</v>
      </c>
      <c r="E22" t="s">
        <v>144</v>
      </c>
      <c r="M22" t="s">
        <v>141</v>
      </c>
      <c r="S22" s="3">
        <v>0.1</v>
      </c>
      <c r="U22" t="s">
        <v>82</v>
      </c>
      <c r="V22" s="6">
        <v>1</v>
      </c>
      <c r="X22" s="3">
        <f>S22*V22</f>
        <v>0.1</v>
      </c>
      <c r="Z22" t="s">
        <v>57</v>
      </c>
      <c r="AA22" s="7">
        <v>0</v>
      </c>
      <c r="AB22" s="7">
        <v>0.01</v>
      </c>
      <c r="AC22" s="3">
        <f>X22+AA22+AB22</f>
        <v>0.11</v>
      </c>
      <c r="AE22" s="8">
        <v>4.2</v>
      </c>
      <c r="AF22" s="7">
        <v>0</v>
      </c>
      <c r="AG22" s="8">
        <v>2</v>
      </c>
      <c r="AH22" s="9">
        <f>(AC22*(1+AE22/100)+AF22)*AG22</f>
        <v>0.22924</v>
      </c>
      <c r="AJ22" s="8">
        <v>2</v>
      </c>
      <c r="AK22" s="9">
        <f>AH22*(1/(1-AJ22/100)-1)</f>
        <v>0.004678367346938781</v>
      </c>
    </row>
    <row r="23" ht="23.25" customHeight="1">
      <c r="B23" t="s">
        <v>132</v>
      </c>
      <c r="E23" t="s">
        <v>145</v>
      </c>
      <c r="M23" t="s">
        <v>146</v>
      </c>
      <c r="R23" t="s">
        <v>147</v>
      </c>
      <c r="S23" s="3">
        <v>0.5</v>
      </c>
      <c r="U23" t="s">
        <v>82</v>
      </c>
      <c r="V23" s="6">
        <v>1</v>
      </c>
      <c r="X23" s="3">
        <f>S23*V23</f>
        <v>0.5</v>
      </c>
      <c r="Z23" t="s">
        <v>57</v>
      </c>
      <c r="AA23" s="7">
        <v>0</v>
      </c>
      <c r="AB23" s="7">
        <v>0.01</v>
      </c>
      <c r="AC23" s="3">
        <f>X23+AA23+AB23</f>
        <v>0.51</v>
      </c>
      <c r="AE23" s="8">
        <v>4.2</v>
      </c>
      <c r="AF23" s="7">
        <v>0</v>
      </c>
      <c r="AG23" s="8">
        <v>1</v>
      </c>
      <c r="AH23" s="9">
        <f>(AC23*(1+AE23/100)+AF23)*AG23</f>
        <v>0.53142</v>
      </c>
      <c r="AJ23" s="8">
        <v>2</v>
      </c>
      <c r="AK23" s="9">
        <f>AH23*(1/(1-AJ23/100)-1)</f>
        <v>0.010845306122448991</v>
      </c>
    </row>
    <row r="24" ht="23.25" customHeight="1">
      <c r="B24" t="s">
        <v>132</v>
      </c>
      <c r="E24" t="s">
        <v>148</v>
      </c>
      <c r="M24" t="s">
        <v>149</v>
      </c>
      <c r="R24" t="s">
        <v>135</v>
      </c>
      <c r="S24" s="3">
        <v>0.08</v>
      </c>
      <c r="U24" t="s">
        <v>82</v>
      </c>
      <c r="V24" s="6">
        <v>1</v>
      </c>
      <c r="X24" s="3">
        <f>S24*V24</f>
        <v>0.08</v>
      </c>
      <c r="Z24" t="s">
        <v>150</v>
      </c>
      <c r="AA24" s="7">
        <v>0</v>
      </c>
      <c r="AB24" s="7">
        <v>0</v>
      </c>
      <c r="AC24" s="3">
        <f>X24+AA24+AB24</f>
        <v>0.08</v>
      </c>
      <c r="AE24" s="8">
        <v>4.2</v>
      </c>
      <c r="AF24" s="7">
        <v>0</v>
      </c>
      <c r="AG24" s="8">
        <v>7</v>
      </c>
      <c r="AH24" s="9">
        <f>(AC24*(1+AE24/100)+AF24)*AG24</f>
        <v>0.58352</v>
      </c>
      <c r="AJ24" s="8">
        <v>2</v>
      </c>
      <c r="AK24" s="9">
        <f>AH24*(1/(1-AJ24/100)-1)</f>
        <v>0.011908571428571442</v>
      </c>
    </row>
    <row r="25" ht="23.25" customHeight="1">
      <c r="B25" t="s">
        <v>132</v>
      </c>
      <c r="E25" t="s">
        <v>151</v>
      </c>
      <c r="M25" t="s">
        <v>146</v>
      </c>
      <c r="R25" t="s">
        <v>147</v>
      </c>
      <c r="S25" s="3">
        <v>0.15</v>
      </c>
      <c r="U25" t="s">
        <v>82</v>
      </c>
      <c r="V25" s="6">
        <v>1</v>
      </c>
      <c r="X25" s="3">
        <f>S25*V25</f>
        <v>0.15</v>
      </c>
      <c r="Z25" t="s">
        <v>57</v>
      </c>
      <c r="AA25" s="7">
        <v>0</v>
      </c>
      <c r="AB25" s="7">
        <v>0.01</v>
      </c>
      <c r="AC25" s="3">
        <f>X25+AA25+AB25</f>
        <v>0.16</v>
      </c>
      <c r="AE25" s="8">
        <v>4.2</v>
      </c>
      <c r="AF25" s="7">
        <v>0</v>
      </c>
      <c r="AG25" s="8">
        <v>1</v>
      </c>
      <c r="AH25" s="9">
        <f>(AC25*(1+AE25/100)+AF25)*AG25</f>
        <v>0.16672</v>
      </c>
      <c r="AJ25" s="8">
        <v>2</v>
      </c>
      <c r="AK25" s="9">
        <f>AH25*(1/(1-AJ25/100)-1)</f>
        <v>0.0034024489795918406</v>
      </c>
    </row>
    <row r="26" ht="23.25" customHeight="1">
      <c r="B26" t="s">
        <v>132</v>
      </c>
      <c r="E26" t="s">
        <v>152</v>
      </c>
      <c r="M26" t="s">
        <v>153</v>
      </c>
      <c r="S26" s="3">
        <v>0.24</v>
      </c>
      <c r="U26" t="s">
        <v>82</v>
      </c>
      <c r="V26" s="6">
        <v>1</v>
      </c>
      <c r="X26" s="3">
        <f>S26*V26</f>
        <v>0.24</v>
      </c>
      <c r="Z26" t="s">
        <v>150</v>
      </c>
      <c r="AA26" s="7">
        <v>0</v>
      </c>
      <c r="AB26" s="7">
        <v>0</v>
      </c>
      <c r="AC26" s="3">
        <f>X26+AA26+AB26</f>
        <v>0.24</v>
      </c>
      <c r="AE26" s="8">
        <v>4.2</v>
      </c>
      <c r="AF26" s="7">
        <v>0</v>
      </c>
      <c r="AG26" s="8">
        <v>3</v>
      </c>
      <c r="AH26" s="9">
        <f>(AC26*(1+AE26/100)+AF26)*AG26</f>
        <v>0.75024</v>
      </c>
      <c r="AJ26" s="8">
        <v>2</v>
      </c>
      <c r="AK26" s="9">
        <f>AH26*(1/(1-AJ26/100)-1)</f>
        <v>0.015311020408163283</v>
      </c>
    </row>
    <row r="27" ht="23.25" customHeight="1">
      <c r="B27" t="s">
        <v>132</v>
      </c>
      <c r="E27" t="s">
        <v>154</v>
      </c>
      <c r="M27" t="s">
        <v>141</v>
      </c>
      <c r="S27" s="3">
        <v>4.37</v>
      </c>
      <c r="U27" t="s">
        <v>82</v>
      </c>
      <c r="V27" s="6">
        <v>1</v>
      </c>
      <c r="X27" s="3">
        <f>S27*V27</f>
        <v>4.37</v>
      </c>
      <c r="Z27" t="s">
        <v>57</v>
      </c>
      <c r="AA27" s="7">
        <v>0.01</v>
      </c>
      <c r="AB27" s="7">
        <v>0.12</v>
      </c>
      <c r="AC27" s="3">
        <f>X27+AA27+AB27</f>
        <v>4.5</v>
      </c>
      <c r="AE27" s="8">
        <v>4.2</v>
      </c>
      <c r="AF27" s="7">
        <v>0</v>
      </c>
      <c r="AG27" s="8">
        <v>1</v>
      </c>
      <c r="AH27" s="9">
        <f>(AC27*(1+AE27/100)+AF27)*AG27</f>
        <v>4.689</v>
      </c>
      <c r="AJ27" s="8">
        <v>2</v>
      </c>
      <c r="AK27" s="9">
        <f>AH27*(1/(1-AJ27/100)-1)</f>
        <v>0.09569387755102052</v>
      </c>
    </row>
    <row r="28" ht="23.25" customHeight="1">
      <c r="B28" t="s">
        <v>132</v>
      </c>
      <c r="E28" t="s">
        <v>155</v>
      </c>
      <c r="M28" t="s">
        <v>141</v>
      </c>
      <c r="S28" s="3">
        <v>0.2</v>
      </c>
      <c r="U28" t="s">
        <v>82</v>
      </c>
      <c r="V28" s="6">
        <v>1</v>
      </c>
      <c r="X28" s="3">
        <f>S28*V28</f>
        <v>0.2</v>
      </c>
      <c r="Z28" t="s">
        <v>57</v>
      </c>
      <c r="AA28" s="7">
        <v>0</v>
      </c>
      <c r="AB28" s="7">
        <v>0.01</v>
      </c>
      <c r="AC28" s="3">
        <f>X28+AA28+AB28</f>
        <v>0.21000000000000002</v>
      </c>
      <c r="AE28" s="8">
        <v>4.2</v>
      </c>
      <c r="AF28" s="7">
        <v>0</v>
      </c>
      <c r="AG28" s="8">
        <v>1</v>
      </c>
      <c r="AH28" s="9">
        <f>(AC28*(1+AE28/100)+AF28)*AG28</f>
        <v>0.21882000000000004</v>
      </c>
      <c r="AJ28" s="8">
        <v>2</v>
      </c>
      <c r="AK28" s="9">
        <f>AH28*(1/(1-AJ28/100)-1)</f>
        <v>0.004465714285714292</v>
      </c>
    </row>
    <row r="29" ht="23.25" customHeight="1">
      <c r="B29" t="s">
        <v>132</v>
      </c>
      <c r="E29" t="s">
        <v>156</v>
      </c>
      <c r="M29" t="s">
        <v>157</v>
      </c>
      <c r="R29" t="s">
        <v>135</v>
      </c>
      <c r="S29" s="3">
        <v>0.15</v>
      </c>
      <c r="U29" t="s">
        <v>82</v>
      </c>
      <c r="V29" s="6">
        <v>1</v>
      </c>
      <c r="X29" s="3">
        <f>S29*V29</f>
        <v>0.15</v>
      </c>
      <c r="Z29" t="s">
        <v>57</v>
      </c>
      <c r="AA29" s="7">
        <v>0</v>
      </c>
      <c r="AB29" s="7">
        <v>0.03</v>
      </c>
      <c r="AC29" s="3">
        <f>X29+AA29+AB29</f>
        <v>0.18</v>
      </c>
      <c r="AE29" s="8">
        <v>4.2</v>
      </c>
      <c r="AF29" s="7">
        <v>0</v>
      </c>
      <c r="AG29" s="8">
        <v>1</v>
      </c>
      <c r="AH29" s="9">
        <f>(AC29*(1+AE29/100)+AF29)*AG29</f>
        <v>0.18756</v>
      </c>
      <c r="AJ29" s="8">
        <v>2</v>
      </c>
      <c r="AK29" s="9">
        <f>AH29*(1/(1-AJ29/100)-1)</f>
        <v>0.0038277551020408206</v>
      </c>
    </row>
    <row r="30" ht="23.25" customHeight="1">
      <c r="B30" t="s">
        <v>132</v>
      </c>
      <c r="E30" t="s">
        <v>158</v>
      </c>
      <c r="M30" t="s">
        <v>159</v>
      </c>
      <c r="R30" t="s">
        <v>135</v>
      </c>
      <c r="S30" s="3">
        <v>0.03</v>
      </c>
      <c r="U30" t="s">
        <v>82</v>
      </c>
      <c r="V30" s="6">
        <v>1</v>
      </c>
      <c r="X30" s="3">
        <f>S30*V30</f>
        <v>0.03</v>
      </c>
      <c r="Z30" t="s">
        <v>150</v>
      </c>
      <c r="AA30" s="7">
        <v>0</v>
      </c>
      <c r="AB30" s="7">
        <v>0</v>
      </c>
      <c r="AC30" s="3">
        <f>X30+AA30+AB30</f>
        <v>0.03</v>
      </c>
      <c r="AE30" s="8">
        <v>4.2</v>
      </c>
      <c r="AF30" s="7">
        <v>0</v>
      </c>
      <c r="AG30" s="8">
        <v>3</v>
      </c>
      <c r="AH30" s="9">
        <f>(AC30*(1+AE30/100)+AF30)*AG30</f>
        <v>0.09378</v>
      </c>
      <c r="AJ30" s="8">
        <v>2</v>
      </c>
      <c r="AK30" s="9">
        <f>AH30*(1/(1-AJ30/100)-1)</f>
        <v>0.0019138775510204103</v>
      </c>
    </row>
    <row r="31" ht="23.25" customHeight="1">
      <c r="B31" t="s">
        <v>132</v>
      </c>
      <c r="E31" t="s">
        <v>160</v>
      </c>
      <c r="M31" t="s">
        <v>141</v>
      </c>
      <c r="S31" s="3">
        <v>1.4</v>
      </c>
      <c r="U31" t="s">
        <v>82</v>
      </c>
      <c r="V31" s="6">
        <v>1</v>
      </c>
      <c r="X31" s="3">
        <f>S31*V31</f>
        <v>1.4</v>
      </c>
      <c r="Z31" t="s">
        <v>150</v>
      </c>
      <c r="AA31" s="7">
        <v>0</v>
      </c>
      <c r="AB31" s="7">
        <v>0</v>
      </c>
      <c r="AC31" s="3">
        <f>X31+AA31+AB31</f>
        <v>1.4</v>
      </c>
      <c r="AE31" s="8">
        <v>4.2</v>
      </c>
      <c r="AF31" s="7">
        <v>0</v>
      </c>
      <c r="AG31" s="8">
        <v>1</v>
      </c>
      <c r="AH31" s="9">
        <f>(AC31*(1+AE31/100)+AF31)*AG31</f>
        <v>1.4587999999999999</v>
      </c>
      <c r="AJ31" s="8">
        <v>2</v>
      </c>
      <c r="AK31" s="9">
        <f>AH31*(1/(1-AJ31/100)-1)</f>
        <v>0.0297714285714286</v>
      </c>
    </row>
    <row r="32" ht="23.25" customHeight="1">
      <c r="B32" t="s">
        <v>132</v>
      </c>
      <c r="E32" t="s">
        <v>161</v>
      </c>
      <c r="S32" s="3">
        <v>3.24</v>
      </c>
      <c r="U32" t="s">
        <v>82</v>
      </c>
      <c r="V32" s="6">
        <v>1</v>
      </c>
      <c r="X32" s="3">
        <f>S32*V32</f>
        <v>3.24</v>
      </c>
      <c r="Z32" t="s">
        <v>150</v>
      </c>
      <c r="AA32" s="7">
        <v>0</v>
      </c>
      <c r="AB32" s="7">
        <v>0</v>
      </c>
      <c r="AC32" s="3">
        <f>X32+AA32+AB32</f>
        <v>3.24</v>
      </c>
      <c r="AE32" s="8">
        <v>4.2</v>
      </c>
      <c r="AF32" s="7">
        <v>0</v>
      </c>
      <c r="AG32" s="8">
        <v>0.02</v>
      </c>
      <c r="AH32" s="9">
        <f>(AC32*(1+AE32/100)+AF32)*AG32</f>
        <v>0.06752160000000001</v>
      </c>
      <c r="AJ32" s="8">
        <v>2</v>
      </c>
      <c r="AK32" s="9">
        <f>AH32*(1/(1-AJ32/100)-1)</f>
        <v>0.0013779918367346957</v>
      </c>
    </row>
    <row r="33" ht="18" customHeight="1">
      <c r="AA33" t="s">
        <v>162</v>
      </c>
      <c r="AK33" s="3">
        <f>SUM(AK15:AL32)</f>
        <v>0.22615227755102063</v>
      </c>
    </row>
    <row r="34" ht="18" customHeight="1">
      <c r="AA34" t="s">
        <v>163</v>
      </c>
      <c r="AH34" s="3">
        <f>SUM(AH15:AI32)</f>
        <v>11.0814616</v>
      </c>
    </row>
    <row r="35"/>
    <row r="36"/>
    <row r="37"/>
    <row r="38"/>
  </sheetData>
  <mergeCells count="268">
    <mergeCell ref="AH16:AI16"/>
    <mergeCell ref="AK16:AL16"/>
    <mergeCell ref="AH17:AI17"/>
    <mergeCell ref="AK17:AL17"/>
    <mergeCell ref="C16:D16"/>
    <mergeCell ref="E16:I16"/>
    <mergeCell ref="J16:L16"/>
    <mergeCell ref="M16:O16"/>
    <mergeCell ref="P16:Q16"/>
    <mergeCell ref="S16:T16"/>
    <mergeCell ref="V16:W16"/>
    <mergeCell ref="X16:Y16"/>
    <mergeCell ref="AC31:AD31"/>
    <mergeCell ref="AH31:AI31"/>
    <mergeCell ref="AK31:AL31"/>
    <mergeCell ref="C17:D17"/>
    <mergeCell ref="E17:I17"/>
    <mergeCell ref="J17:L17"/>
    <mergeCell ref="M17:O17"/>
    <mergeCell ref="P17:Q17"/>
    <mergeCell ref="S17:T17"/>
    <mergeCell ref="V17:W17"/>
    <mergeCell ref="P31:Q31"/>
    <mergeCell ref="S31:T31"/>
    <mergeCell ref="V31:W31"/>
    <mergeCell ref="X31:Y31"/>
    <mergeCell ref="C31:D31"/>
    <mergeCell ref="E31:I31"/>
    <mergeCell ref="J31:L31"/>
    <mergeCell ref="M31:O31"/>
    <mergeCell ref="P32:Q32"/>
    <mergeCell ref="S32:T32"/>
    <mergeCell ref="C30:D30"/>
    <mergeCell ref="C32:D32"/>
    <mergeCell ref="E32:I32"/>
    <mergeCell ref="J32:L32"/>
    <mergeCell ref="M32:O32"/>
    <mergeCell ref="E30:I30"/>
    <mergeCell ref="J30:L30"/>
    <mergeCell ref="M30:O30"/>
    <mergeCell ref="V32:W32"/>
    <mergeCell ref="AK12:AL14"/>
    <mergeCell ref="AB12:AB14"/>
    <mergeCell ref="X32:Y32"/>
    <mergeCell ref="AC32:AD32"/>
    <mergeCell ref="X29:Y29"/>
    <mergeCell ref="AC29:AD29"/>
    <mergeCell ref="V18:W18"/>
    <mergeCell ref="AJ12:AJ14"/>
    <mergeCell ref="AG12:AG14"/>
    <mergeCell ref="AG7:AL7"/>
    <mergeCell ref="X18:Y18"/>
    <mergeCell ref="AC18:AD18"/>
    <mergeCell ref="AG9:AL9"/>
    <mergeCell ref="AH12:AI14"/>
    <mergeCell ref="Z10:AF10"/>
    <mergeCell ref="AG10:AL10"/>
    <mergeCell ref="R10:Y10"/>
    <mergeCell ref="AK18:AL18"/>
    <mergeCell ref="Z8:AF8"/>
    <mergeCell ref="B12:B14"/>
    <mergeCell ref="E12:I14"/>
    <mergeCell ref="F9:K9"/>
    <mergeCell ref="J12:L14"/>
    <mergeCell ref="L10:Q10"/>
    <mergeCell ref="P12:Q14"/>
    <mergeCell ref="C12:D14"/>
    <mergeCell ref="L9:Q9"/>
    <mergeCell ref="B10:E10"/>
    <mergeCell ref="M12:O14"/>
    <mergeCell ref="Z6:AF6"/>
    <mergeCell ref="B7:E7"/>
    <mergeCell ref="L7:Q7"/>
    <mergeCell ref="B6:E6"/>
    <mergeCell ref="Z7:AF7"/>
    <mergeCell ref="B4:K5"/>
    <mergeCell ref="F10:K10"/>
    <mergeCell ref="B9:E9"/>
    <mergeCell ref="R6:Y6"/>
    <mergeCell ref="R8:Y8"/>
    <mergeCell ref="L8:Q8"/>
    <mergeCell ref="B8:E8"/>
    <mergeCell ref="AH33:AI33"/>
    <mergeCell ref="AG8:AL8"/>
    <mergeCell ref="B2:K2"/>
    <mergeCell ref="B3:K3"/>
    <mergeCell ref="F6:K6"/>
    <mergeCell ref="F8:K8"/>
    <mergeCell ref="F7:K7"/>
    <mergeCell ref="AG6:AL6"/>
    <mergeCell ref="R7:Y7"/>
    <mergeCell ref="L5:Q5"/>
    <mergeCell ref="AH19:AI19"/>
    <mergeCell ref="AH34:AI34"/>
    <mergeCell ref="L2:AL2"/>
    <mergeCell ref="L3:AL3"/>
    <mergeCell ref="S12:T14"/>
    <mergeCell ref="L6:Q6"/>
    <mergeCell ref="R5:Y5"/>
    <mergeCell ref="Z5:AF5"/>
    <mergeCell ref="AG5:AL5"/>
    <mergeCell ref="AK33:AL33"/>
    <mergeCell ref="AF12:AF14"/>
    <mergeCell ref="AK19:AL19"/>
    <mergeCell ref="AH32:AI32"/>
    <mergeCell ref="AK32:AL32"/>
    <mergeCell ref="AH29:AI29"/>
    <mergeCell ref="AK29:AL29"/>
    <mergeCell ref="AH30:AI30"/>
    <mergeCell ref="AH21:AI21"/>
    <mergeCell ref="AK21:AL21"/>
    <mergeCell ref="AK20:AL20"/>
    <mergeCell ref="AC12:AD14"/>
    <mergeCell ref="V19:W19"/>
    <mergeCell ref="Z12:Z14"/>
    <mergeCell ref="S18:T18"/>
    <mergeCell ref="S19:T19"/>
    <mergeCell ref="X17:Y17"/>
    <mergeCell ref="AC17:AD17"/>
    <mergeCell ref="AC16:AD16"/>
    <mergeCell ref="M18:O18"/>
    <mergeCell ref="P18:Q18"/>
    <mergeCell ref="Z9:AF9"/>
    <mergeCell ref="R9:Y9"/>
    <mergeCell ref="X12:Y14"/>
    <mergeCell ref="R12:R14"/>
    <mergeCell ref="V12:W14"/>
    <mergeCell ref="U12:U14"/>
    <mergeCell ref="AE12:AE14"/>
    <mergeCell ref="AA12:AA14"/>
    <mergeCell ref="E21:I21"/>
    <mergeCell ref="J21:L21"/>
    <mergeCell ref="M21:O21"/>
    <mergeCell ref="C18:D18"/>
    <mergeCell ref="E18:I18"/>
    <mergeCell ref="J18:L18"/>
    <mergeCell ref="J19:L19"/>
    <mergeCell ref="M19:O19"/>
    <mergeCell ref="E19:I19"/>
    <mergeCell ref="C19:D19"/>
    <mergeCell ref="AC21:AD21"/>
    <mergeCell ref="C20:D20"/>
    <mergeCell ref="E20:I20"/>
    <mergeCell ref="J20:L20"/>
    <mergeCell ref="M20:O20"/>
    <mergeCell ref="P21:Q21"/>
    <mergeCell ref="S21:T21"/>
    <mergeCell ref="C21:D21"/>
    <mergeCell ref="V21:W21"/>
    <mergeCell ref="X21:Y21"/>
    <mergeCell ref="C15:D15"/>
    <mergeCell ref="E15:I15"/>
    <mergeCell ref="J15:L15"/>
    <mergeCell ref="M15:O15"/>
    <mergeCell ref="P20:Q20"/>
    <mergeCell ref="S20:T20"/>
    <mergeCell ref="AC19:AD19"/>
    <mergeCell ref="AH18:AI18"/>
    <mergeCell ref="V20:W20"/>
    <mergeCell ref="AC20:AD20"/>
    <mergeCell ref="X20:Y20"/>
    <mergeCell ref="AH20:AI20"/>
    <mergeCell ref="X19:Y19"/>
    <mergeCell ref="P19:Q19"/>
    <mergeCell ref="AK15:AL15"/>
    <mergeCell ref="P15:Q15"/>
    <mergeCell ref="S15:T15"/>
    <mergeCell ref="V15:W15"/>
    <mergeCell ref="X15:Y15"/>
    <mergeCell ref="AC15:AD15"/>
    <mergeCell ref="AH15:AI15"/>
    <mergeCell ref="C22:D22"/>
    <mergeCell ref="E22:I22"/>
    <mergeCell ref="J22:L22"/>
    <mergeCell ref="M22:O22"/>
    <mergeCell ref="P22:Q22"/>
    <mergeCell ref="S22:T22"/>
    <mergeCell ref="V22:W22"/>
    <mergeCell ref="X22:Y22"/>
    <mergeCell ref="AC22:AD22"/>
    <mergeCell ref="AH22:AI22"/>
    <mergeCell ref="AK22:AL22"/>
    <mergeCell ref="C23:D23"/>
    <mergeCell ref="E23:I23"/>
    <mergeCell ref="J23:L23"/>
    <mergeCell ref="M23:O23"/>
    <mergeCell ref="P23:Q23"/>
    <mergeCell ref="S23:T23"/>
    <mergeCell ref="V23:W23"/>
    <mergeCell ref="X23:Y23"/>
    <mergeCell ref="AC23:AD23"/>
    <mergeCell ref="AH23:AI23"/>
    <mergeCell ref="AK23:AL23"/>
    <mergeCell ref="C24:D24"/>
    <mergeCell ref="E24:I24"/>
    <mergeCell ref="J24:L24"/>
    <mergeCell ref="M24:O24"/>
    <mergeCell ref="P24:Q24"/>
    <mergeCell ref="S24:T24"/>
    <mergeCell ref="V24:W24"/>
    <mergeCell ref="X24:Y24"/>
    <mergeCell ref="AC24:AD24"/>
    <mergeCell ref="AH24:AI24"/>
    <mergeCell ref="AK24:AL24"/>
    <mergeCell ref="C25:D25"/>
    <mergeCell ref="E25:I25"/>
    <mergeCell ref="J25:L25"/>
    <mergeCell ref="M25:O25"/>
    <mergeCell ref="P25:Q25"/>
    <mergeCell ref="S25:T25"/>
    <mergeCell ref="V25:W25"/>
    <mergeCell ref="X25:Y25"/>
    <mergeCell ref="AC25:AD25"/>
    <mergeCell ref="AH25:AI25"/>
    <mergeCell ref="AK25:AL25"/>
    <mergeCell ref="C26:D26"/>
    <mergeCell ref="E26:I26"/>
    <mergeCell ref="J26:L26"/>
    <mergeCell ref="M26:O26"/>
    <mergeCell ref="P26:Q26"/>
    <mergeCell ref="S26:T26"/>
    <mergeCell ref="V26:W26"/>
    <mergeCell ref="X26:Y26"/>
    <mergeCell ref="AC26:AD26"/>
    <mergeCell ref="AH26:AI26"/>
    <mergeCell ref="AK26:AL26"/>
    <mergeCell ref="C27:D27"/>
    <mergeCell ref="E27:I27"/>
    <mergeCell ref="J27:L27"/>
    <mergeCell ref="M27:O27"/>
    <mergeCell ref="P27:Q27"/>
    <mergeCell ref="S27:T27"/>
    <mergeCell ref="V27:W27"/>
    <mergeCell ref="X27:Y27"/>
    <mergeCell ref="AC27:AD27"/>
    <mergeCell ref="AH27:AI27"/>
    <mergeCell ref="AK27:AL27"/>
    <mergeCell ref="AR12:AR14"/>
    <mergeCell ref="AS12:AS14"/>
    <mergeCell ref="AT12:AT14"/>
    <mergeCell ref="AN12:AN14"/>
    <mergeCell ref="AO12:AO14"/>
    <mergeCell ref="AP12:AP14"/>
    <mergeCell ref="AQ12:AQ14"/>
    <mergeCell ref="C28:D28"/>
    <mergeCell ref="E28:I28"/>
    <mergeCell ref="J28:L28"/>
    <mergeCell ref="M28:O28"/>
    <mergeCell ref="P28:Q28"/>
    <mergeCell ref="S28:T28"/>
    <mergeCell ref="V28:W28"/>
    <mergeCell ref="X28:Y28"/>
    <mergeCell ref="AC28:AD28"/>
    <mergeCell ref="AH28:AI28"/>
    <mergeCell ref="AK28:AL28"/>
    <mergeCell ref="C29:D29"/>
    <mergeCell ref="E29:I29"/>
    <mergeCell ref="J29:L29"/>
    <mergeCell ref="M29:O29"/>
    <mergeCell ref="P29:Q29"/>
    <mergeCell ref="S29:T29"/>
    <mergeCell ref="V29:W29"/>
    <mergeCell ref="P30:Q30"/>
    <mergeCell ref="AK30:AL30"/>
    <mergeCell ref="S30:T30"/>
    <mergeCell ref="V30:W30"/>
    <mergeCell ref="X30:Y30"/>
    <mergeCell ref="AC30:AD30"/>
  </mergeCells>
  <hyperlinks>
    <hyperlink ref="F7" r:id="rId1" tooltip="markus.mayer@muster.de" display="joerg.stange@mahle.com"/>
  </hyperlinks>
  <pageMargins left="0.2362204724409449" right="0.21" top="0.33" bottom="0.3" header="0.1968503937007874" footer="0.15748031496062992"/>
  <ignoredErrors>
    <ignoredError numberStoredAsText="1" sqref="A1:AT38"/>
  </ignoredErrors>
</worksheet>
</file>

<file path=xl/worksheets/sheet3.xml><?xml version="1.0" encoding="utf-8"?>
<worksheet xmlns="http://schemas.openxmlformats.org/spreadsheetml/2006/main" xmlns:r="http://schemas.openxmlformats.org/officeDocument/2006/relationships">
  <dimension ref="A1:AU35"/>
  <sheetViews>
    <sheetView workbookViewId="0" rightToLeft="0"/>
  </sheetViews>
  <sheetData>
    <row r="1" ht="7.5" customHeight="1"/>
    <row r="2" ht="30" customHeight="1">
      <c r="B2" t="s">
        <v>0</v>
      </c>
      <c r="L2" t="s">
        <v>1</v>
      </c>
    </row>
    <row r="3" ht="15" customHeight="1">
      <c r="B3" t="s">
        <v>2</v>
      </c>
      <c r="L3" t="s">
        <v>164</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12.75" customHeight="1">
      <c r="B12" t="s">
        <v>113</v>
      </c>
      <c r="D12" t="s">
        <v>114</v>
      </c>
      <c r="G12" t="s">
        <v>165</v>
      </c>
      <c r="J12" t="s">
        <v>116</v>
      </c>
      <c r="L12" t="s">
        <v>117</v>
      </c>
      <c r="N12" t="s">
        <v>166</v>
      </c>
      <c r="O12" t="s">
        <v>167</v>
      </c>
      <c r="Q12" t="s">
        <v>168</v>
      </c>
      <c r="R12" t="s">
        <v>119</v>
      </c>
      <c r="T12" t="s">
        <v>120</v>
      </c>
      <c r="U12" t="s">
        <v>121</v>
      </c>
      <c r="W12" t="s">
        <v>122</v>
      </c>
      <c r="Y12" t="s">
        <v>123</v>
      </c>
      <c r="Z12" t="s">
        <v>169</v>
      </c>
      <c r="AA12" t="s">
        <v>170</v>
      </c>
      <c r="AB12" t="s">
        <v>126</v>
      </c>
      <c r="AC12" t="s">
        <v>171</v>
      </c>
      <c r="AD12" t="s">
        <v>172</v>
      </c>
      <c r="AE12" t="s">
        <v>173</v>
      </c>
      <c r="AF12" t="s">
        <v>174</v>
      </c>
      <c r="AG12" t="s">
        <v>128</v>
      </c>
      <c r="AH12" t="s">
        <v>129</v>
      </c>
      <c r="AJ12" t="s">
        <v>130</v>
      </c>
      <c r="AK12" t="s">
        <v>175</v>
      </c>
    </row>
    <row r="13"/>
    <row r="14" ht="90.75" customHeight="1"/>
    <row r="15" ht="23.25" customHeight="1">
      <c r="D15" t="s">
        <v>176</v>
      </c>
      <c r="G15" s="4" t="s">
        <v>177</v>
      </c>
      <c r="J15" t="s">
        <v>178</v>
      </c>
      <c r="N15" t="s">
        <v>135</v>
      </c>
      <c r="Q15" t="s">
        <v>179</v>
      </c>
      <c r="R15" s="3">
        <v>2.61</v>
      </c>
      <c r="T15" t="s">
        <v>82</v>
      </c>
      <c r="U15" s="6">
        <v>1</v>
      </c>
      <c r="W15" s="3">
        <f>R15*U15</f>
        <v>2.61</v>
      </c>
      <c r="Y15" t="s">
        <v>150</v>
      </c>
      <c r="Z15" s="7">
        <v>0</v>
      </c>
      <c r="AA15" s="7">
        <f>(W15+Z15)</f>
        <v>2.61</v>
      </c>
      <c r="AB15" s="8">
        <v>4.2</v>
      </c>
      <c r="AC15" s="7">
        <v>0</v>
      </c>
      <c r="AD15" s="3">
        <v>0.23</v>
      </c>
      <c r="AE15" s="3">
        <v>0.23</v>
      </c>
      <c r="AF15" s="3">
        <v>0</v>
      </c>
      <c r="AG15" s="8">
        <v>1</v>
      </c>
      <c r="AH15" s="9">
        <f>((AA15*(1+AB15/100)+AC15)*AD15-AF15*(1+AB15/100))*AG15</f>
        <v>0.6255126</v>
      </c>
      <c r="AJ15" s="8">
        <v>2</v>
      </c>
      <c r="AK15" s="9">
        <f>AH15*(1/(1-AJ15/100)-1)</f>
        <v>0.012765563265306135</v>
      </c>
    </row>
    <row r="16" ht="23.25" customHeight="1">
      <c r="D16" t="s">
        <v>180</v>
      </c>
      <c r="G16" s="4" t="s">
        <v>177</v>
      </c>
      <c r="J16" t="s">
        <v>178</v>
      </c>
      <c r="N16" t="s">
        <v>135</v>
      </c>
      <c r="Q16" t="s">
        <v>179</v>
      </c>
      <c r="R16" s="3">
        <v>2.61</v>
      </c>
      <c r="T16" t="s">
        <v>82</v>
      </c>
      <c r="U16" s="6">
        <v>1</v>
      </c>
      <c r="W16" s="3">
        <f>R16*U16</f>
        <v>2.61</v>
      </c>
      <c r="Y16" t="s">
        <v>150</v>
      </c>
      <c r="Z16" s="7">
        <v>0</v>
      </c>
      <c r="AA16" s="7">
        <f>(W16+Z16)</f>
        <v>2.61</v>
      </c>
      <c r="AB16" s="8">
        <v>4.2</v>
      </c>
      <c r="AC16" s="7">
        <v>0</v>
      </c>
      <c r="AD16" s="3">
        <v>0.61</v>
      </c>
      <c r="AE16" s="3">
        <v>0.66</v>
      </c>
      <c r="AF16" s="3">
        <v>0</v>
      </c>
      <c r="AG16" s="8">
        <v>1</v>
      </c>
      <c r="AH16" s="9">
        <f>((AA16*(1+AB16/100)+AC16)*AD16-AF16*(1+AB16/100))*AG16</f>
        <v>1.6589682</v>
      </c>
      <c r="AJ16" s="8">
        <v>2</v>
      </c>
      <c r="AK16" s="9">
        <f>AH16*(1/(1-AJ16/100)-1)</f>
        <v>0.033856493877551054</v>
      </c>
    </row>
    <row r="17" ht="23.25" customHeight="1">
      <c r="W17" s="3">
        <f>R17*U17</f>
        <v>0</v>
      </c>
      <c r="AA17" s="7">
        <f>(W17+Z17)</f>
        <v>0</v>
      </c>
      <c r="AH17" s="9">
        <f>((AA17*(1+AB17/100)+AC17)*AD17-AF17*(1+AB17/100))*AG17</f>
        <v>0</v>
      </c>
      <c r="AK17" s="9">
        <f>AH17*(1/(1-AJ17/100)-1)</f>
        <v>0</v>
      </c>
    </row>
    <row r="18" ht="23.25" customHeight="1">
      <c r="W18" s="3">
        <f>R18*U18</f>
        <v>0</v>
      </c>
      <c r="AA18" s="7">
        <f>(W18+Z18)</f>
        <v>0</v>
      </c>
      <c r="AH18" s="9">
        <f>((AA18*(1+AB18/100)+AC18)*AD18-AF18*(1+AB18/100))*AG18</f>
        <v>0</v>
      </c>
      <c r="AK18" s="9">
        <f>AH18*(1/(1-AJ18/100)-1)</f>
        <v>0</v>
      </c>
    </row>
    <row r="19" ht="23.25" customHeight="1">
      <c r="W19" s="3">
        <f>R19*U19</f>
        <v>0</v>
      </c>
      <c r="AA19" s="7">
        <f>(W19+Z19)</f>
        <v>0</v>
      </c>
      <c r="AH19" s="9">
        <f>((AA19*(1+AB19/100)+AC19)*AD19-AF19*(1+AB19/100))*AG19</f>
        <v>0</v>
      </c>
      <c r="AK19" s="9">
        <f>AH19*(1/(1-AJ19/100)-1)</f>
        <v>0</v>
      </c>
    </row>
    <row r="20" ht="23.25" customHeight="1">
      <c r="W20" s="3">
        <f>R20*U20</f>
        <v>0</v>
      </c>
      <c r="AA20" s="7">
        <f>(W20+Z20)</f>
        <v>0</v>
      </c>
      <c r="AH20" s="9">
        <f>((AA20*(1+AB20/100)+AC20)*AD20-AF20*(1+AB20/100))*AG20</f>
        <v>0</v>
      </c>
      <c r="AK20" s="9">
        <f>AH20*(1/(1-AJ20/100)-1)</f>
        <v>0</v>
      </c>
    </row>
    <row r="21" ht="23.25" customHeight="1">
      <c r="W21" s="3">
        <f>R21*U21</f>
        <v>0</v>
      </c>
      <c r="AA21" s="7">
        <f>(W21+Z21)</f>
        <v>0</v>
      </c>
      <c r="AH21" s="9">
        <f>((AA21*(1+AB21/100)+AC21)*AD21-AF21*(1+AB21/100))*AG21</f>
        <v>0</v>
      </c>
      <c r="AK21" s="9">
        <f>AH21*(1/(1-AJ21/100)-1)</f>
        <v>0</v>
      </c>
    </row>
    <row r="22" ht="23.25" customHeight="1">
      <c r="W22" s="3">
        <f>R22*U22</f>
        <v>0</v>
      </c>
      <c r="AA22" s="7">
        <f>(W22+Z22)</f>
        <v>0</v>
      </c>
      <c r="AH22" s="9">
        <f>((AA22*(1+AB22/100)+AC22)*AD22-AF22*(1+AB22/100))*AG22</f>
        <v>0</v>
      </c>
      <c r="AK22" s="9">
        <f>AH22*(1/(1-AJ22/100)-1)</f>
        <v>0</v>
      </c>
    </row>
    <row r="23" ht="23.25" customHeight="1">
      <c r="W23" s="3">
        <f>R23*U23</f>
        <v>0</v>
      </c>
      <c r="AA23" s="7">
        <f>(W23+Z23)</f>
        <v>0</v>
      </c>
      <c r="AH23" s="9">
        <f>((AA23*(1+AB23/100)+AC23)*AD23-AF23*(1+AB23/100))*AG23</f>
        <v>0</v>
      </c>
      <c r="AK23" s="9">
        <f>AH23*(1/(1-AJ23/100)-1)</f>
        <v>0</v>
      </c>
    </row>
    <row r="24" ht="23.25" customHeight="1">
      <c r="W24" s="3">
        <f>R24*U24</f>
        <v>0</v>
      </c>
      <c r="AA24" s="7">
        <f>(W24+Z24)</f>
        <v>0</v>
      </c>
      <c r="AH24" s="9">
        <f>((AA24*(1+AB24/100)+AC24)*AD24-AF24*(1+AB24/100))*AG24</f>
        <v>0</v>
      </c>
      <c r="AK24" s="9">
        <f>AH24*(1/(1-AJ24/100)-1)</f>
        <v>0</v>
      </c>
    </row>
    <row r="25" ht="23.25" customHeight="1">
      <c r="W25" s="3">
        <f>R25*U25</f>
        <v>0</v>
      </c>
      <c r="AA25" s="7">
        <f>(W25+Z25)</f>
        <v>0</v>
      </c>
      <c r="AH25" s="9">
        <f>((AA25*(1+AB25/100)+AC25)*AD25-AF25*(1+AB25/100))*AG25</f>
        <v>0</v>
      </c>
      <c r="AK25" s="9">
        <f>AH25*(1/(1-AJ25/100)-1)</f>
        <v>0</v>
      </c>
    </row>
    <row r="26" ht="23.25" customHeight="1">
      <c r="W26" s="3">
        <f>R26*U26</f>
        <v>0</v>
      </c>
      <c r="AA26" s="7">
        <f>(W26+Z26)</f>
        <v>0</v>
      </c>
      <c r="AH26" s="9">
        <f>((AA26*(1+AB26/100)+AC26)*AD26-AF26*(1+AB26/100))*AG26</f>
        <v>0</v>
      </c>
      <c r="AK26" s="9">
        <f>AH26*(1/(1-AJ26/100)-1)</f>
        <v>0</v>
      </c>
    </row>
    <row r="27" ht="23.25" customHeight="1">
      <c r="W27" s="3">
        <f>R27*U27</f>
        <v>0</v>
      </c>
      <c r="AA27" s="7">
        <f>(W27+Z27)</f>
        <v>0</v>
      </c>
      <c r="AH27" s="9">
        <f>((AA27*(1+AB27/100)+AC27)*AD27-AF27*(1+AB27/100))*AG27</f>
        <v>0</v>
      </c>
      <c r="AK27" s="9">
        <f>AH27*(1/(1-AJ27/100)-1)</f>
        <v>0</v>
      </c>
    </row>
    <row r="28" ht="23.25" customHeight="1">
      <c r="W28" s="3">
        <f>R28*U28</f>
        <v>0</v>
      </c>
      <c r="AA28" s="7">
        <f>(W28+Z28)</f>
        <v>0</v>
      </c>
      <c r="AH28" s="9">
        <f>((AA28*(1+AB28/100)+AC28)*AD28-AF28*(1+AB28/100))*AG28</f>
        <v>0</v>
      </c>
      <c r="AK28" s="9">
        <f>AH28*(1/(1-AJ28/100)-1)</f>
        <v>0</v>
      </c>
    </row>
    <row r="29" ht="23.25" customHeight="1">
      <c r="W29" s="3">
        <f>R29*U29</f>
        <v>0</v>
      </c>
      <c r="AA29" s="7">
        <f>(W29+Z29)</f>
        <v>0</v>
      </c>
      <c r="AH29" s="9">
        <f>((AA29*(1+AB29/100)+AC29)*AD29-AF29*(1+AB29/100))*AG29</f>
        <v>0</v>
      </c>
      <c r="AK29" s="9">
        <f>AH29*(1/(1-AJ29/100)-1)</f>
        <v>0</v>
      </c>
    </row>
    <row r="30" ht="16.5" customHeight="1">
      <c r="Z30" t="s">
        <v>162</v>
      </c>
      <c r="AK30" s="3">
        <f>SUM(AK15:AL29)</f>
        <v>0.04662205714285719</v>
      </c>
    </row>
    <row r="31" ht="16.5" customHeight="1">
      <c r="Z31" t="s">
        <v>181</v>
      </c>
      <c r="AH31" s="3">
        <f>SUM(AH15:AI29)</f>
        <v>2.2844808</v>
      </c>
    </row>
    <row r="32"/>
    <row r="33"/>
    <row r="34"/>
    <row r="35"/>
  </sheetData>
  <sheetProtection sheet="1"/>
  <mergeCells count="238">
    <mergeCell ref="B27:C27"/>
    <mergeCell ref="D27:F27"/>
    <mergeCell ref="G27:I27"/>
    <mergeCell ref="J27:K27"/>
    <mergeCell ref="J25:K25"/>
    <mergeCell ref="L25:M25"/>
    <mergeCell ref="L22:M22"/>
    <mergeCell ref="J23:K23"/>
    <mergeCell ref="L23:M23"/>
    <mergeCell ref="J22:K22"/>
    <mergeCell ref="B29:C29"/>
    <mergeCell ref="D29:F29"/>
    <mergeCell ref="G29:I29"/>
    <mergeCell ref="J29:K29"/>
    <mergeCell ref="AK15:AL15"/>
    <mergeCell ref="AK24:AL24"/>
    <mergeCell ref="AK25:AL25"/>
    <mergeCell ref="O29:P29"/>
    <mergeCell ref="R29:S29"/>
    <mergeCell ref="U29:V29"/>
    <mergeCell ref="AK18:AL18"/>
    <mergeCell ref="R24:S24"/>
    <mergeCell ref="W24:X24"/>
    <mergeCell ref="AH24:AI24"/>
    <mergeCell ref="L29:M29"/>
    <mergeCell ref="U18:V18"/>
    <mergeCell ref="W18:X18"/>
    <mergeCell ref="AH18:AI18"/>
    <mergeCell ref="U24:V24"/>
    <mergeCell ref="L26:M26"/>
    <mergeCell ref="O26:P26"/>
    <mergeCell ref="R26:S26"/>
    <mergeCell ref="W26:X26"/>
    <mergeCell ref="W29:X29"/>
    <mergeCell ref="AK27:AL27"/>
    <mergeCell ref="AH30:AI30"/>
    <mergeCell ref="AK30:AL30"/>
    <mergeCell ref="AH29:AI29"/>
    <mergeCell ref="AK29:AL29"/>
    <mergeCell ref="L27:M27"/>
    <mergeCell ref="AH31:AI31"/>
    <mergeCell ref="B25:C25"/>
    <mergeCell ref="D25:F25"/>
    <mergeCell ref="G25:I25"/>
    <mergeCell ref="O25:P25"/>
    <mergeCell ref="R25:S25"/>
    <mergeCell ref="U25:V25"/>
    <mergeCell ref="W25:X25"/>
    <mergeCell ref="AH25:AI25"/>
    <mergeCell ref="B26:C26"/>
    <mergeCell ref="B24:C24"/>
    <mergeCell ref="D24:F24"/>
    <mergeCell ref="G24:I24"/>
    <mergeCell ref="G26:I26"/>
    <mergeCell ref="D26:F26"/>
    <mergeCell ref="O24:P24"/>
    <mergeCell ref="J24:K24"/>
    <mergeCell ref="L24:M24"/>
    <mergeCell ref="AK17:AL17"/>
    <mergeCell ref="J17:K17"/>
    <mergeCell ref="L17:M17"/>
    <mergeCell ref="R18:S18"/>
    <mergeCell ref="R23:S23"/>
    <mergeCell ref="U23:V23"/>
    <mergeCell ref="L21:M21"/>
    <mergeCell ref="B18:C18"/>
    <mergeCell ref="D18:F18"/>
    <mergeCell ref="G18:I18"/>
    <mergeCell ref="O18:P18"/>
    <mergeCell ref="J18:K18"/>
    <mergeCell ref="L18:M18"/>
    <mergeCell ref="AH16:AI16"/>
    <mergeCell ref="AK16:AL16"/>
    <mergeCell ref="B17:C17"/>
    <mergeCell ref="D17:F17"/>
    <mergeCell ref="G17:I17"/>
    <mergeCell ref="O17:P17"/>
    <mergeCell ref="R17:S17"/>
    <mergeCell ref="U17:V17"/>
    <mergeCell ref="W17:X17"/>
    <mergeCell ref="AH17:AI17"/>
    <mergeCell ref="R16:S16"/>
    <mergeCell ref="U16:V16"/>
    <mergeCell ref="W16:X16"/>
    <mergeCell ref="B15:C15"/>
    <mergeCell ref="B16:C16"/>
    <mergeCell ref="D16:F16"/>
    <mergeCell ref="G16:I16"/>
    <mergeCell ref="O16:P16"/>
    <mergeCell ref="J16:K16"/>
    <mergeCell ref="L16:M16"/>
    <mergeCell ref="AH15:AI15"/>
    <mergeCell ref="D15:F15"/>
    <mergeCell ref="G15:I15"/>
    <mergeCell ref="O15:P15"/>
    <mergeCell ref="R15:S15"/>
    <mergeCell ref="U15:V15"/>
    <mergeCell ref="W15:X15"/>
    <mergeCell ref="J15:K15"/>
    <mergeCell ref="L15:M15"/>
    <mergeCell ref="F8:K8"/>
    <mergeCell ref="B2:K2"/>
    <mergeCell ref="B3:K3"/>
    <mergeCell ref="B4:K5"/>
    <mergeCell ref="F6:K6"/>
    <mergeCell ref="F7:K7"/>
    <mergeCell ref="Z7:AF7"/>
    <mergeCell ref="AG7:AL7"/>
    <mergeCell ref="L2:AL2"/>
    <mergeCell ref="Z5:AF5"/>
    <mergeCell ref="AG5:AL5"/>
    <mergeCell ref="Z6:AF6"/>
    <mergeCell ref="L3:AL3"/>
    <mergeCell ref="AG6:AL6"/>
    <mergeCell ref="R6:Y6"/>
    <mergeCell ref="L6:Q6"/>
    <mergeCell ref="AH12:AI14"/>
    <mergeCell ref="AK12:AL14"/>
    <mergeCell ref="AA12:AA14"/>
    <mergeCell ref="AG12:AG14"/>
    <mergeCell ref="AF12:AF14"/>
    <mergeCell ref="AJ12:AJ14"/>
    <mergeCell ref="Z8:AF8"/>
    <mergeCell ref="AG10:AL10"/>
    <mergeCell ref="AD12:AD14"/>
    <mergeCell ref="Z12:Z14"/>
    <mergeCell ref="Z10:AF10"/>
    <mergeCell ref="AB12:AB14"/>
    <mergeCell ref="AE12:AE14"/>
    <mergeCell ref="AC12:AC14"/>
    <mergeCell ref="AG8:AL8"/>
    <mergeCell ref="Z9:AF9"/>
    <mergeCell ref="L5:Q5"/>
    <mergeCell ref="R5:Y5"/>
    <mergeCell ref="B12:C14"/>
    <mergeCell ref="D12:F14"/>
    <mergeCell ref="B6:E6"/>
    <mergeCell ref="B8:E8"/>
    <mergeCell ref="B9:E9"/>
    <mergeCell ref="B10:E10"/>
    <mergeCell ref="B7:E7"/>
    <mergeCell ref="F10:K10"/>
    <mergeCell ref="L7:Q7"/>
    <mergeCell ref="L10:Q10"/>
    <mergeCell ref="T12:T14"/>
    <mergeCell ref="R8:Y8"/>
    <mergeCell ref="L8:Q8"/>
    <mergeCell ref="L9:Q9"/>
    <mergeCell ref="N12:N14"/>
    <mergeCell ref="O12:P14"/>
    <mergeCell ref="Q12:Q14"/>
    <mergeCell ref="R7:Y7"/>
    <mergeCell ref="Y12:Y14"/>
    <mergeCell ref="F9:K9"/>
    <mergeCell ref="G12:I14"/>
    <mergeCell ref="J12:K14"/>
    <mergeCell ref="U12:V14"/>
    <mergeCell ref="W12:X14"/>
    <mergeCell ref="R12:S14"/>
    <mergeCell ref="L12:M14"/>
    <mergeCell ref="AG9:AL9"/>
    <mergeCell ref="R9:Y9"/>
    <mergeCell ref="R10:Y10"/>
    <mergeCell ref="W22:X22"/>
    <mergeCell ref="U20:V20"/>
    <mergeCell ref="R21:S21"/>
    <mergeCell ref="AK21:AL21"/>
    <mergeCell ref="U21:V21"/>
    <mergeCell ref="W21:X21"/>
    <mergeCell ref="AH21:AI21"/>
    <mergeCell ref="B23:C23"/>
    <mergeCell ref="D23:F23"/>
    <mergeCell ref="G23:I23"/>
    <mergeCell ref="O23:P23"/>
    <mergeCell ref="B22:C22"/>
    <mergeCell ref="D22:F22"/>
    <mergeCell ref="G22:I22"/>
    <mergeCell ref="O22:P22"/>
    <mergeCell ref="B21:C21"/>
    <mergeCell ref="D21:F21"/>
    <mergeCell ref="G21:I21"/>
    <mergeCell ref="J21:K21"/>
    <mergeCell ref="O21:P21"/>
    <mergeCell ref="W19:X19"/>
    <mergeCell ref="W20:X20"/>
    <mergeCell ref="B20:C20"/>
    <mergeCell ref="D20:F20"/>
    <mergeCell ref="G20:I20"/>
    <mergeCell ref="J20:K20"/>
    <mergeCell ref="L20:M20"/>
    <mergeCell ref="O20:P20"/>
    <mergeCell ref="R20:S20"/>
    <mergeCell ref="B19:C19"/>
    <mergeCell ref="D19:F19"/>
    <mergeCell ref="G19:I19"/>
    <mergeCell ref="J19:K19"/>
    <mergeCell ref="L19:M19"/>
    <mergeCell ref="O19:P19"/>
    <mergeCell ref="R19:S19"/>
    <mergeCell ref="U19:V19"/>
    <mergeCell ref="AH19:AI19"/>
    <mergeCell ref="AK19:AL19"/>
    <mergeCell ref="AH20:AI20"/>
    <mergeCell ref="AK20:AL20"/>
    <mergeCell ref="J26:K26"/>
    <mergeCell ref="U26:V26"/>
    <mergeCell ref="AK22:AL22"/>
    <mergeCell ref="W23:X23"/>
    <mergeCell ref="AH23:AI23"/>
    <mergeCell ref="AH22:AI22"/>
    <mergeCell ref="AK23:AL23"/>
    <mergeCell ref="R22:S22"/>
    <mergeCell ref="U22:V22"/>
    <mergeCell ref="AK26:AL26"/>
    <mergeCell ref="B28:C28"/>
    <mergeCell ref="D28:F28"/>
    <mergeCell ref="G28:I28"/>
    <mergeCell ref="J28:K28"/>
    <mergeCell ref="W28:X28"/>
    <mergeCell ref="AH28:AI28"/>
    <mergeCell ref="AK28:AL28"/>
    <mergeCell ref="L28:M28"/>
    <mergeCell ref="O28:P28"/>
    <mergeCell ref="R28:S28"/>
    <mergeCell ref="U28:V28"/>
    <mergeCell ref="AH26:AI26"/>
    <mergeCell ref="W27:X27"/>
    <mergeCell ref="AH27:AI27"/>
    <mergeCell ref="O27:P27"/>
    <mergeCell ref="R27:S27"/>
    <mergeCell ref="U27:V27"/>
    <mergeCell ref="AR12:AR14"/>
    <mergeCell ref="AS12:AS14"/>
    <mergeCell ref="AT12:AT14"/>
    <mergeCell ref="AN12:AN14"/>
    <mergeCell ref="AO12:AO14"/>
    <mergeCell ref="AP12:AP14"/>
    <mergeCell ref="AQ12:AQ14"/>
  </mergeCells>
  <hyperlinks>
    <hyperlink ref="F7" r:id="rId1" tooltip="markus.mayer@muster.de" display="joerg.stange@mahle.com"/>
  </hyperlinks>
  <pageMargins left="0.24" right="0.22" top="0.33" bottom="0.33" header="0.1968503937007874" footer="0.15748031496062992"/>
  <ignoredErrors>
    <ignoredError numberStoredAsText="1" sqref="A1:AU35"/>
  </ignoredErrors>
</worksheet>
</file>

<file path=xl/worksheets/sheet4.xml><?xml version="1.0" encoding="utf-8"?>
<worksheet xmlns="http://schemas.openxmlformats.org/spreadsheetml/2006/main" xmlns:r="http://schemas.openxmlformats.org/officeDocument/2006/relationships">
  <dimension ref="A1:AU36"/>
  <sheetViews>
    <sheetView workbookViewId="0" rightToLeft="0"/>
  </sheetViews>
  <sheetData>
    <row r="1" ht="7.5" customHeight="1"/>
    <row r="2" ht="30" customHeight="1">
      <c r="B2" t="s">
        <v>0</v>
      </c>
      <c r="L2" t="s">
        <v>1</v>
      </c>
    </row>
    <row r="3" ht="15" customHeight="1">
      <c r="B3" t="s">
        <v>2</v>
      </c>
      <c r="L3" t="s">
        <v>182</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12.75" customHeight="1">
      <c r="B12" t="s">
        <v>183</v>
      </c>
      <c r="D12" t="s">
        <v>184</v>
      </c>
      <c r="H12" t="s">
        <v>185</v>
      </c>
      <c r="N12" t="s">
        <v>186</v>
      </c>
      <c r="P12" t="s">
        <v>187</v>
      </c>
      <c r="Q12" t="s">
        <v>188</v>
      </c>
      <c r="S12" t="s">
        <v>189</v>
      </c>
      <c r="U12" t="s">
        <v>190</v>
      </c>
      <c r="W12" t="s">
        <v>191</v>
      </c>
      <c r="Y12" t="s">
        <v>192</v>
      </c>
      <c r="AA12" t="s">
        <v>193</v>
      </c>
      <c r="AD12" t="s">
        <v>194</v>
      </c>
      <c r="AF12" t="s">
        <v>195</v>
      </c>
      <c r="AH12" t="s">
        <v>196</v>
      </c>
      <c r="AJ12" t="s">
        <v>130</v>
      </c>
      <c r="AK12" t="s">
        <v>197</v>
      </c>
    </row>
    <row r="13"/>
    <row r="14" ht="90.75" customHeight="1"/>
    <row r="15" ht="23.25" customHeight="1">
      <c r="D15" t="s">
        <v>198</v>
      </c>
      <c r="H15" t="s">
        <v>199</v>
      </c>
      <c r="P15" s="8">
        <v>0.01</v>
      </c>
      <c r="Q15" s="8">
        <v>16.17</v>
      </c>
      <c r="Y15" s="7">
        <f>P15*Q15*SUM(S15:X15)/3600</f>
        <v>0</v>
      </c>
      <c r="AD15" s="7">
        <v>46.2</v>
      </c>
      <c r="AF15" s="7">
        <f>Q15*AD15/3600</f>
        <v>0.20751500000000003</v>
      </c>
      <c r="AH15" s="9">
        <f>Y15+AF15</f>
        <v>0.20751500000000003</v>
      </c>
      <c r="AJ15" s="8">
        <v>2</v>
      </c>
      <c r="AK15" s="9">
        <f>AH15*(1/(1-AJ15/100)-1)</f>
        <v>0.004235000000000005</v>
      </c>
    </row>
    <row r="16" ht="23.25" customHeight="1">
      <c r="D16" t="s">
        <v>200</v>
      </c>
      <c r="H16" t="s">
        <v>199</v>
      </c>
      <c r="P16" s="8">
        <v>0.1</v>
      </c>
      <c r="Q16" s="8">
        <v>35</v>
      </c>
      <c r="S16" s="7">
        <v>13.62</v>
      </c>
      <c r="U16" s="7">
        <v>11.58</v>
      </c>
      <c r="Y16" s="7">
        <f>P16*Q16*SUM(S16:X16)/3600</f>
        <v>0.0245</v>
      </c>
      <c r="AD16" s="7">
        <v>40.2</v>
      </c>
      <c r="AF16" s="7">
        <f>Q16*AD16/3600</f>
        <v>0.3908333333333333</v>
      </c>
      <c r="AH16" s="9">
        <f>Y16+AF16</f>
        <v>0.41533333333333333</v>
      </c>
      <c r="AJ16" s="8">
        <v>2</v>
      </c>
      <c r="AK16" s="9">
        <f>AH16*(1/(1-AJ16/100)-1)</f>
        <v>0.008476190476190486</v>
      </c>
    </row>
    <row r="17" ht="23.25" customHeight="1">
      <c r="D17" t="s">
        <v>201</v>
      </c>
      <c r="H17" t="s">
        <v>199</v>
      </c>
      <c r="P17" s="8">
        <v>0.01</v>
      </c>
      <c r="Q17" s="8">
        <v>16.17</v>
      </c>
      <c r="Y17" s="7">
        <f>P17*Q17*SUM(S17:X17)/3600</f>
        <v>0</v>
      </c>
      <c r="AD17" s="7">
        <v>46.2</v>
      </c>
      <c r="AF17" s="7">
        <f>Q17*AD17/3600</f>
        <v>0.20751500000000003</v>
      </c>
      <c r="AH17" s="9">
        <f>Y17+AF17</f>
        <v>0.20751500000000003</v>
      </c>
      <c r="AJ17" s="8">
        <v>2</v>
      </c>
      <c r="AK17" s="9">
        <f>AH17*(1/(1-AJ17/100)-1)</f>
        <v>0.004235000000000005</v>
      </c>
    </row>
    <row r="18" ht="23.25" customHeight="1">
      <c r="D18" t="s">
        <v>202</v>
      </c>
      <c r="H18" t="s">
        <v>199</v>
      </c>
      <c r="P18" s="8">
        <v>0.1</v>
      </c>
      <c r="Q18" s="8">
        <v>35</v>
      </c>
      <c r="S18" s="7">
        <v>13.62</v>
      </c>
      <c r="U18" s="7">
        <v>11.58</v>
      </c>
      <c r="Y18" s="7">
        <f>P18*Q18*SUM(S18:X18)/3600</f>
        <v>0.0245</v>
      </c>
      <c r="AD18" s="7">
        <v>40.2</v>
      </c>
      <c r="AF18" s="7">
        <f>Q18*AD18/3600</f>
        <v>0.3908333333333333</v>
      </c>
      <c r="AH18" s="9">
        <f>Y18+AF18</f>
        <v>0.41533333333333333</v>
      </c>
      <c r="AJ18" s="8">
        <v>2</v>
      </c>
      <c r="AK18" s="9">
        <f>AH18*(1/(1-AJ18/100)-1)</f>
        <v>0.008476190476190486</v>
      </c>
    </row>
    <row r="19" ht="23.25" customHeight="1">
      <c r="D19" t="s">
        <v>203</v>
      </c>
      <c r="H19" t="s">
        <v>204</v>
      </c>
      <c r="P19" s="8">
        <v>0.01</v>
      </c>
      <c r="Q19" s="8">
        <v>16.17</v>
      </c>
      <c r="Y19" s="7">
        <f>P19*Q19*SUM(S19:X19)/3600</f>
        <v>0</v>
      </c>
      <c r="AD19" s="7">
        <v>38.4</v>
      </c>
      <c r="AF19" s="7">
        <f>Q19*AD19/3600</f>
        <v>0.17248</v>
      </c>
      <c r="AH19" s="9">
        <f>Y19+AF19</f>
        <v>0.17248</v>
      </c>
      <c r="AJ19" s="8">
        <v>2</v>
      </c>
      <c r="AK19" s="9">
        <f>AH19*(1/(1-AJ19/100)-1)</f>
        <v>0.0035200000000000036</v>
      </c>
    </row>
    <row r="20" ht="23.25" customHeight="1">
      <c r="D20" t="s">
        <v>205</v>
      </c>
      <c r="H20" t="s">
        <v>204</v>
      </c>
      <c r="P20" s="8">
        <v>1.35</v>
      </c>
      <c r="Q20" s="8">
        <v>70</v>
      </c>
      <c r="S20" s="7">
        <v>13.62</v>
      </c>
      <c r="U20" s="7">
        <v>11.58</v>
      </c>
      <c r="Y20" s="7">
        <f>P20*Q20*SUM(S20:X20)/3600</f>
        <v>0.6615</v>
      </c>
      <c r="AD20" s="7">
        <v>18</v>
      </c>
      <c r="AF20" s="7">
        <f>Q20*AD20/3600</f>
        <v>0.35</v>
      </c>
      <c r="AH20" s="9">
        <f>Y20+AF20</f>
        <v>1.0114999999999998</v>
      </c>
      <c r="AJ20" s="8">
        <v>2</v>
      </c>
      <c r="AK20" s="9">
        <f>AH20*(1/(1-AJ20/100)-1)</f>
        <v>0.020642857142857164</v>
      </c>
    </row>
    <row r="21" ht="23.25" customHeight="1">
      <c r="D21" t="s">
        <v>206</v>
      </c>
      <c r="H21" t="s">
        <v>207</v>
      </c>
      <c r="P21" s="8">
        <v>0.01</v>
      </c>
      <c r="Q21" s="8">
        <v>16.17</v>
      </c>
      <c r="Y21" s="7">
        <f>P21*Q21*SUM(S21:X21)/3600</f>
        <v>0</v>
      </c>
      <c r="AD21" s="7">
        <v>37.2</v>
      </c>
      <c r="AF21" s="7">
        <f>Q21*AD21/3600</f>
        <v>0.16709000000000004</v>
      </c>
      <c r="AH21" s="9">
        <f>Y21+AF21</f>
        <v>0.16709000000000004</v>
      </c>
      <c r="AJ21" s="8">
        <v>2</v>
      </c>
      <c r="AK21" s="9">
        <f>AH21*(1/(1-AJ21/100)-1)</f>
        <v>0.0034100000000000046</v>
      </c>
    </row>
    <row r="22" ht="23.25" customHeight="1">
      <c r="D22" t="s">
        <v>208</v>
      </c>
      <c r="H22" t="s">
        <v>207</v>
      </c>
      <c r="P22" s="8">
        <v>0.65</v>
      </c>
      <c r="Q22" s="8">
        <v>70</v>
      </c>
      <c r="S22" s="7">
        <v>13.62</v>
      </c>
      <c r="U22" s="7">
        <v>11.58</v>
      </c>
      <c r="Y22" s="7">
        <f>P22*Q22*SUM(S22:X22)/3600</f>
        <v>0.31849999999999995</v>
      </c>
      <c r="AD22" s="7">
        <v>16.8</v>
      </c>
      <c r="AF22" s="7">
        <f>Q22*AD22/3600</f>
        <v>0.32666666666666666</v>
      </c>
      <c r="AH22" s="9">
        <f>Y22+AF22</f>
        <v>0.6451666666666667</v>
      </c>
      <c r="AJ22" s="8">
        <v>2</v>
      </c>
      <c r="AK22" s="9">
        <f>AH22*(1/(1-AJ22/100)-1)</f>
        <v>0.01316666666666668</v>
      </c>
    </row>
    <row r="23" ht="23.25" customHeight="1">
      <c r="D23" t="s">
        <v>209</v>
      </c>
      <c r="H23" t="s">
        <v>207</v>
      </c>
      <c r="P23" s="8">
        <v>0.01</v>
      </c>
      <c r="Q23" s="8">
        <v>16.17</v>
      </c>
      <c r="Y23" s="7">
        <f>P23*Q23*SUM(S23:X23)/3600</f>
        <v>0</v>
      </c>
      <c r="AD23" s="7">
        <v>39</v>
      </c>
      <c r="AF23" s="7">
        <f>Q23*AD23/3600</f>
        <v>0.17517500000000003</v>
      </c>
      <c r="AH23" s="9">
        <f>Y23+AF23</f>
        <v>0.17517500000000003</v>
      </c>
      <c r="AJ23" s="8">
        <v>2</v>
      </c>
      <c r="AK23" s="9">
        <f>AH23*(1/(1-AJ23/100)-1)</f>
        <v>0.0035750000000000044</v>
      </c>
    </row>
    <row r="24" ht="23.25" customHeight="1">
      <c r="D24" t="s">
        <v>210</v>
      </c>
      <c r="H24" t="s">
        <v>207</v>
      </c>
      <c r="P24" s="8">
        <v>1</v>
      </c>
      <c r="Q24" s="8">
        <v>70</v>
      </c>
      <c r="S24" s="7">
        <v>13.62</v>
      </c>
      <c r="U24" s="7">
        <v>11.58</v>
      </c>
      <c r="Y24" s="7">
        <f>P24*Q24*SUM(S24:X24)/3600</f>
        <v>0.49</v>
      </c>
      <c r="AD24" s="7">
        <v>18.6</v>
      </c>
      <c r="AF24" s="7">
        <f>Q24*AD24/3600</f>
        <v>0.3616666666666667</v>
      </c>
      <c r="AH24" s="9">
        <f>Y24+AF24</f>
        <v>0.8516666666666667</v>
      </c>
      <c r="AJ24" s="8">
        <v>2</v>
      </c>
      <c r="AK24" s="9">
        <f>AH24*(1/(1-AJ24/100)-1)</f>
        <v>0.0173809523809524</v>
      </c>
    </row>
    <row r="25" ht="23.25" customHeight="1">
      <c r="D25" t="s">
        <v>211</v>
      </c>
      <c r="H25" t="s">
        <v>207</v>
      </c>
      <c r="P25" s="8">
        <v>0.01</v>
      </c>
      <c r="Q25" s="8">
        <v>16.17</v>
      </c>
      <c r="Y25" s="7">
        <f>P25*Q25*SUM(S25:X25)/3600</f>
        <v>0</v>
      </c>
      <c r="AD25" s="7">
        <v>38.4</v>
      </c>
      <c r="AF25" s="7">
        <f>Q25*AD25/3600</f>
        <v>0.17248</v>
      </c>
      <c r="AH25" s="9">
        <f>Y25+AF25</f>
        <v>0.17248</v>
      </c>
      <c r="AJ25" s="8">
        <v>2</v>
      </c>
      <c r="AK25" s="9">
        <f>AH25*(1/(1-AJ25/100)-1)</f>
        <v>0.0035200000000000036</v>
      </c>
    </row>
    <row r="26" ht="23.25" customHeight="1">
      <c r="D26" t="s">
        <v>212</v>
      </c>
      <c r="H26" t="s">
        <v>207</v>
      </c>
      <c r="P26" s="8">
        <v>0.65</v>
      </c>
      <c r="Q26" s="8">
        <v>70</v>
      </c>
      <c r="S26" s="7">
        <v>13.62</v>
      </c>
      <c r="U26" s="7">
        <v>11.58</v>
      </c>
      <c r="Y26" s="7">
        <f>P26*Q26*SUM(S26:X26)/3600</f>
        <v>0.31849999999999995</v>
      </c>
      <c r="AD26" s="7">
        <v>18</v>
      </c>
      <c r="AF26" s="7">
        <f>Q26*AD26/3600</f>
        <v>0.35</v>
      </c>
      <c r="AH26" s="9">
        <f>Y26+AF26</f>
        <v>0.6684999999999999</v>
      </c>
      <c r="AJ26" s="8">
        <v>2</v>
      </c>
      <c r="AK26" s="9">
        <f>AH26*(1/(1-AJ26/100)-1)</f>
        <v>0.013642857142857156</v>
      </c>
    </row>
    <row r="27" ht="23.25" customHeight="1">
      <c r="D27" t="s">
        <v>213</v>
      </c>
      <c r="H27" t="s">
        <v>214</v>
      </c>
      <c r="P27" s="8">
        <v>0.01</v>
      </c>
      <c r="Q27" s="8">
        <v>16.17</v>
      </c>
      <c r="Y27" s="7">
        <f>P27*Q27*SUM(S27:X27)/3600</f>
        <v>0</v>
      </c>
      <c r="AD27" s="7">
        <v>36.6</v>
      </c>
      <c r="AF27" s="7">
        <f>Q27*AD27/3600</f>
        <v>0.16439500000000004</v>
      </c>
      <c r="AH27" s="9">
        <f>Y27+AF27</f>
        <v>0.16439500000000004</v>
      </c>
      <c r="AJ27" s="8">
        <v>2</v>
      </c>
      <c r="AK27" s="9">
        <f>AH27*(1/(1-AJ27/100)-1)</f>
        <v>0.0033550000000000047</v>
      </c>
    </row>
    <row r="28" ht="23.25" customHeight="1">
      <c r="D28" t="s">
        <v>215</v>
      </c>
      <c r="H28" t="s">
        <v>214</v>
      </c>
      <c r="P28" s="8">
        <v>0.1</v>
      </c>
      <c r="Q28" s="8">
        <v>70</v>
      </c>
      <c r="S28" s="7">
        <v>13.62</v>
      </c>
      <c r="U28" s="7">
        <v>11.58</v>
      </c>
      <c r="Y28" s="7">
        <f>P28*Q28*SUM(S28:X28)/3600</f>
        <v>0.049</v>
      </c>
      <c r="AD28" s="7">
        <v>16.2</v>
      </c>
      <c r="AF28" s="7">
        <f>Q28*AD28/3600</f>
        <v>0.315</v>
      </c>
      <c r="AH28" s="9">
        <f>Y28+AF28</f>
        <v>0.364</v>
      </c>
      <c r="AJ28" s="8">
        <v>2</v>
      </c>
      <c r="AK28" s="9">
        <f>AH28*(1/(1-AJ28/100)-1)</f>
        <v>0.007428571428571436</v>
      </c>
    </row>
    <row r="29" ht="23.25" customHeight="1">
      <c r="D29" t="s">
        <v>216</v>
      </c>
      <c r="H29" t="s">
        <v>214</v>
      </c>
      <c r="P29" s="8">
        <v>0.01</v>
      </c>
      <c r="Q29" s="8">
        <v>16.17</v>
      </c>
      <c r="Y29" s="7">
        <f>P29*Q29*SUM(S29:X29)/3600</f>
        <v>0</v>
      </c>
      <c r="AD29" s="7">
        <v>36.6</v>
      </c>
      <c r="AF29" s="7">
        <f>Q29*AD29/3600</f>
        <v>0.16439500000000004</v>
      </c>
      <c r="AH29" s="9">
        <f>Y29+AF29</f>
        <v>0.16439500000000004</v>
      </c>
      <c r="AJ29" s="8">
        <v>2</v>
      </c>
      <c r="AK29" s="9">
        <f>AH29*(1/(1-AJ29/100)-1)</f>
        <v>0.0033550000000000047</v>
      </c>
    </row>
    <row r="30" ht="23.25" customHeight="1">
      <c r="D30" t="s">
        <v>217</v>
      </c>
      <c r="H30" t="s">
        <v>214</v>
      </c>
      <c r="P30" s="8">
        <v>0.3</v>
      </c>
      <c r="Q30" s="8">
        <v>70</v>
      </c>
      <c r="S30" s="7">
        <v>13.62</v>
      </c>
      <c r="U30" s="7">
        <v>11.58</v>
      </c>
      <c r="Y30" s="7">
        <f>P30*Q30*SUM(S30:X30)/3600</f>
        <v>0.147</v>
      </c>
      <c r="AD30" s="7">
        <v>16.2</v>
      </c>
      <c r="AF30" s="7">
        <f>Q30*AD30/3600</f>
        <v>0.315</v>
      </c>
      <c r="AH30" s="9">
        <f>Y30+AF30</f>
        <v>0.46199999999999997</v>
      </c>
      <c r="AJ30" s="8">
        <v>2</v>
      </c>
      <c r="AK30" s="9">
        <f>AH30*(1/(1-AJ30/100)-1)</f>
        <v>0.009428571428571439</v>
      </c>
    </row>
    <row r="31" ht="15" customHeight="1">
      <c r="AA31" t="s">
        <v>162</v>
      </c>
      <c r="AK31" s="3">
        <f>SUM(AK15:AL30)</f>
        <v>0.1278478571428573</v>
      </c>
    </row>
    <row r="32" ht="18.75" customHeight="1">
      <c r="AA32" t="s">
        <v>218</v>
      </c>
      <c r="AH32" s="3">
        <f>SUM(AH15:AI30)</f>
        <v>6.264544999999999</v>
      </c>
    </row>
    <row r="33"/>
    <row r="34"/>
    <row r="35"/>
    <row r="36"/>
  </sheetData>
  <mergeCells count="289">
    <mergeCell ref="AA29:AC29"/>
    <mergeCell ref="AD29:AE29"/>
    <mergeCell ref="AF29:AG29"/>
    <mergeCell ref="AH29:AI29"/>
    <mergeCell ref="S29:T29"/>
    <mergeCell ref="U29:V29"/>
    <mergeCell ref="W29:X29"/>
    <mergeCell ref="Y29:Z29"/>
    <mergeCell ref="B29:C29"/>
    <mergeCell ref="D29:G29"/>
    <mergeCell ref="H29:M29"/>
    <mergeCell ref="N29:O29"/>
    <mergeCell ref="AF12:AG14"/>
    <mergeCell ref="Z10:AF10"/>
    <mergeCell ref="AG10:AL10"/>
    <mergeCell ref="R10:Y10"/>
    <mergeCell ref="Q12:R14"/>
    <mergeCell ref="S12:T14"/>
    <mergeCell ref="U12:V14"/>
    <mergeCell ref="AH12:AI14"/>
    <mergeCell ref="AJ12:AJ14"/>
    <mergeCell ref="AG8:AL8"/>
    <mergeCell ref="S15:T15"/>
    <mergeCell ref="R9:Y9"/>
    <mergeCell ref="Z9:AF9"/>
    <mergeCell ref="AG9:AL9"/>
    <mergeCell ref="AK12:AL14"/>
    <mergeCell ref="W12:X14"/>
    <mergeCell ref="Y12:Z14"/>
    <mergeCell ref="AA12:AC14"/>
    <mergeCell ref="AD12:AE14"/>
    <mergeCell ref="B6:E6"/>
    <mergeCell ref="B8:E8"/>
    <mergeCell ref="F8:K8"/>
    <mergeCell ref="R7:Y7"/>
    <mergeCell ref="F7:K7"/>
    <mergeCell ref="L6:Q6"/>
    <mergeCell ref="R6:Y6"/>
    <mergeCell ref="Z7:AF7"/>
    <mergeCell ref="Z8:AF8"/>
    <mergeCell ref="L9:Q9"/>
    <mergeCell ref="L10:Q10"/>
    <mergeCell ref="R8:Y8"/>
    <mergeCell ref="L7:Q7"/>
    <mergeCell ref="L8:Q8"/>
    <mergeCell ref="B2:K2"/>
    <mergeCell ref="B4:K5"/>
    <mergeCell ref="B3:K3"/>
    <mergeCell ref="L5:Q5"/>
    <mergeCell ref="L3:AL3"/>
    <mergeCell ref="L2:AL2"/>
    <mergeCell ref="R5:Y5"/>
    <mergeCell ref="AG5:AL5"/>
    <mergeCell ref="Z5:AF5"/>
    <mergeCell ref="Z6:AF6"/>
    <mergeCell ref="AG6:AL6"/>
    <mergeCell ref="AG7:AL7"/>
    <mergeCell ref="H16:M16"/>
    <mergeCell ref="Q15:R15"/>
    <mergeCell ref="N12:O14"/>
    <mergeCell ref="P12:P14"/>
    <mergeCell ref="H12:M14"/>
    <mergeCell ref="U15:V15"/>
    <mergeCell ref="W15:X15"/>
    <mergeCell ref="H17:M17"/>
    <mergeCell ref="N15:O15"/>
    <mergeCell ref="N16:O16"/>
    <mergeCell ref="H19:M19"/>
    <mergeCell ref="B9:E9"/>
    <mergeCell ref="F6:K6"/>
    <mergeCell ref="H18:M18"/>
    <mergeCell ref="B16:C16"/>
    <mergeCell ref="D16:G16"/>
    <mergeCell ref="B7:E7"/>
    <mergeCell ref="B15:C15"/>
    <mergeCell ref="D15:G15"/>
    <mergeCell ref="F9:K9"/>
    <mergeCell ref="H15:M15"/>
    <mergeCell ref="B10:E10"/>
    <mergeCell ref="B12:C14"/>
    <mergeCell ref="D12:G14"/>
    <mergeCell ref="F10:K10"/>
    <mergeCell ref="Y15:Z15"/>
    <mergeCell ref="AA15:AC15"/>
    <mergeCell ref="AD15:AE15"/>
    <mergeCell ref="AF15:AG15"/>
    <mergeCell ref="AK15:AL15"/>
    <mergeCell ref="AH15:AI15"/>
    <mergeCell ref="Q16:R16"/>
    <mergeCell ref="S16:T16"/>
    <mergeCell ref="U16:V16"/>
    <mergeCell ref="W16:X16"/>
    <mergeCell ref="Y16:Z16"/>
    <mergeCell ref="AA16:AC16"/>
    <mergeCell ref="AD16:AE16"/>
    <mergeCell ref="AF16:AG16"/>
    <mergeCell ref="AH16:AI16"/>
    <mergeCell ref="AK16:AL16"/>
    <mergeCell ref="B17:C17"/>
    <mergeCell ref="D17:G17"/>
    <mergeCell ref="N17:O17"/>
    <mergeCell ref="Q17:R17"/>
    <mergeCell ref="S17:T17"/>
    <mergeCell ref="U17:V17"/>
    <mergeCell ref="W17:X17"/>
    <mergeCell ref="Y17:Z17"/>
    <mergeCell ref="AA17:AC17"/>
    <mergeCell ref="AD17:AE17"/>
    <mergeCell ref="AF17:AG17"/>
    <mergeCell ref="AK17:AL17"/>
    <mergeCell ref="AH17:AI17"/>
    <mergeCell ref="B18:C18"/>
    <mergeCell ref="D18:G18"/>
    <mergeCell ref="N18:O18"/>
    <mergeCell ref="Q18:R18"/>
    <mergeCell ref="S18:T18"/>
    <mergeCell ref="U18:V18"/>
    <mergeCell ref="W18:X18"/>
    <mergeCell ref="Y18:Z18"/>
    <mergeCell ref="AA18:AC18"/>
    <mergeCell ref="AD18:AE18"/>
    <mergeCell ref="AF18:AG18"/>
    <mergeCell ref="AH18:AI18"/>
    <mergeCell ref="AK18:AL18"/>
    <mergeCell ref="B19:C19"/>
    <mergeCell ref="D19:G19"/>
    <mergeCell ref="N19:O19"/>
    <mergeCell ref="Q19:R19"/>
    <mergeCell ref="S19:T19"/>
    <mergeCell ref="U19:V19"/>
    <mergeCell ref="W19:X19"/>
    <mergeCell ref="Y19:Z19"/>
    <mergeCell ref="AA19:AC19"/>
    <mergeCell ref="AD19:AE19"/>
    <mergeCell ref="AF19:AG19"/>
    <mergeCell ref="AK19:AL19"/>
    <mergeCell ref="AH19:AI19"/>
    <mergeCell ref="B20:C20"/>
    <mergeCell ref="D20:G20"/>
    <mergeCell ref="N20:O20"/>
    <mergeCell ref="Q20:R20"/>
    <mergeCell ref="H20:M20"/>
    <mergeCell ref="S20:T20"/>
    <mergeCell ref="U20:V20"/>
    <mergeCell ref="W20:X20"/>
    <mergeCell ref="Y20:Z20"/>
    <mergeCell ref="AA20:AC20"/>
    <mergeCell ref="AD20:AE20"/>
    <mergeCell ref="AF20:AG20"/>
    <mergeCell ref="AH20:AI20"/>
    <mergeCell ref="AK20:AL20"/>
    <mergeCell ref="B21:C21"/>
    <mergeCell ref="D21:G21"/>
    <mergeCell ref="N21:O21"/>
    <mergeCell ref="Q21:R21"/>
    <mergeCell ref="H21:M21"/>
    <mergeCell ref="S21:T21"/>
    <mergeCell ref="U21:V21"/>
    <mergeCell ref="W21:X21"/>
    <mergeCell ref="Y21:Z21"/>
    <mergeCell ref="AA21:AC21"/>
    <mergeCell ref="AD21:AE21"/>
    <mergeCell ref="AF21:AG21"/>
    <mergeCell ref="AH21:AI21"/>
    <mergeCell ref="AK21:AL21"/>
    <mergeCell ref="B22:C22"/>
    <mergeCell ref="D22:G22"/>
    <mergeCell ref="N22:O22"/>
    <mergeCell ref="Q22:R22"/>
    <mergeCell ref="H22:M22"/>
    <mergeCell ref="S22:T22"/>
    <mergeCell ref="U22:V22"/>
    <mergeCell ref="W22:X22"/>
    <mergeCell ref="Y22:Z22"/>
    <mergeCell ref="AA22:AC22"/>
    <mergeCell ref="AD22:AE22"/>
    <mergeCell ref="AF22:AG22"/>
    <mergeCell ref="AH22:AI22"/>
    <mergeCell ref="AK22:AL22"/>
    <mergeCell ref="B23:C23"/>
    <mergeCell ref="D23:G23"/>
    <mergeCell ref="N23:O23"/>
    <mergeCell ref="Q23:R23"/>
    <mergeCell ref="S23:T23"/>
    <mergeCell ref="U23:V23"/>
    <mergeCell ref="W23:X23"/>
    <mergeCell ref="Y23:Z23"/>
    <mergeCell ref="AA23:AC23"/>
    <mergeCell ref="AD23:AE23"/>
    <mergeCell ref="AF23:AG23"/>
    <mergeCell ref="AK23:AL23"/>
    <mergeCell ref="AH23:AI23"/>
    <mergeCell ref="W24:X24"/>
    <mergeCell ref="Y24:Z24"/>
    <mergeCell ref="B24:C24"/>
    <mergeCell ref="D24:G24"/>
    <mergeCell ref="N24:O24"/>
    <mergeCell ref="Q24:R24"/>
    <mergeCell ref="H24:M24"/>
    <mergeCell ref="AF30:AG30"/>
    <mergeCell ref="AD30:AE30"/>
    <mergeCell ref="AK24:AL24"/>
    <mergeCell ref="AA24:AC24"/>
    <mergeCell ref="AD24:AE24"/>
    <mergeCell ref="AF24:AG24"/>
    <mergeCell ref="AH24:AI24"/>
    <mergeCell ref="AF25:AG25"/>
    <mergeCell ref="AF26:AG26"/>
    <mergeCell ref="AA25:AC25"/>
    <mergeCell ref="AK31:AL31"/>
    <mergeCell ref="AK30:AL30"/>
    <mergeCell ref="AH31:AI31"/>
    <mergeCell ref="AK25:AL25"/>
    <mergeCell ref="AH26:AI26"/>
    <mergeCell ref="AK26:AL26"/>
    <mergeCell ref="AH27:AI27"/>
    <mergeCell ref="AK27:AL27"/>
    <mergeCell ref="AH25:AI25"/>
    <mergeCell ref="AK29:AL29"/>
    <mergeCell ref="H23:M23"/>
    <mergeCell ref="H30:M30"/>
    <mergeCell ref="S30:T30"/>
    <mergeCell ref="U30:V30"/>
    <mergeCell ref="U25:V25"/>
    <mergeCell ref="N30:O30"/>
    <mergeCell ref="Q30:R30"/>
    <mergeCell ref="S24:T24"/>
    <mergeCell ref="U24:V24"/>
    <mergeCell ref="Q29:R29"/>
    <mergeCell ref="Q25:R25"/>
    <mergeCell ref="S25:T25"/>
    <mergeCell ref="B26:C26"/>
    <mergeCell ref="AH32:AI32"/>
    <mergeCell ref="AH30:AI30"/>
    <mergeCell ref="AA30:AC30"/>
    <mergeCell ref="W30:X30"/>
    <mergeCell ref="Y30:Z30"/>
    <mergeCell ref="B30:C30"/>
    <mergeCell ref="D30:G30"/>
    <mergeCell ref="B25:C25"/>
    <mergeCell ref="D25:G25"/>
    <mergeCell ref="H25:M25"/>
    <mergeCell ref="N25:O25"/>
    <mergeCell ref="AD25:AE25"/>
    <mergeCell ref="AA26:AC26"/>
    <mergeCell ref="AD26:AE26"/>
    <mergeCell ref="Q26:R26"/>
    <mergeCell ref="S26:T26"/>
    <mergeCell ref="U26:V26"/>
    <mergeCell ref="W26:X26"/>
    <mergeCell ref="W25:X25"/>
    <mergeCell ref="Y26:Z26"/>
    <mergeCell ref="Y25:Z25"/>
    <mergeCell ref="D26:G26"/>
    <mergeCell ref="H26:M26"/>
    <mergeCell ref="N26:O26"/>
    <mergeCell ref="B27:C27"/>
    <mergeCell ref="D27:G27"/>
    <mergeCell ref="H27:M27"/>
    <mergeCell ref="N27:O27"/>
    <mergeCell ref="Q27:R27"/>
    <mergeCell ref="S27:T27"/>
    <mergeCell ref="U27:V27"/>
    <mergeCell ref="W27:X27"/>
    <mergeCell ref="Y27:Z27"/>
    <mergeCell ref="AA27:AC27"/>
    <mergeCell ref="AD27:AE27"/>
    <mergeCell ref="AF27:AG27"/>
    <mergeCell ref="B28:C28"/>
    <mergeCell ref="D28:G28"/>
    <mergeCell ref="H28:M28"/>
    <mergeCell ref="N28:O28"/>
    <mergeCell ref="Q28:R28"/>
    <mergeCell ref="S28:T28"/>
    <mergeCell ref="U28:V28"/>
    <mergeCell ref="W28:X28"/>
    <mergeCell ref="Y28:Z28"/>
    <mergeCell ref="AK28:AL28"/>
    <mergeCell ref="AA28:AC28"/>
    <mergeCell ref="AD28:AE28"/>
    <mergeCell ref="AF28:AG28"/>
    <mergeCell ref="AH28:AI28"/>
    <mergeCell ref="AR12:AR14"/>
    <mergeCell ref="AS12:AS14"/>
    <mergeCell ref="AT12:AT14"/>
    <mergeCell ref="AN12:AN14"/>
    <mergeCell ref="AO12:AO14"/>
    <mergeCell ref="AP12:AP14"/>
    <mergeCell ref="AQ12:AQ14"/>
  </mergeCells>
  <hyperlinks>
    <hyperlink ref="F7" r:id="rId1" tooltip="markus.mayer@muster.de" display="joerg.stange@mahle.com"/>
  </hyperlinks>
  <pageMargins left="0.24" right="0.22" top="0.31" bottom="0.34" header="0.1968503937007874" footer="0.17"/>
  <ignoredErrors>
    <ignoredError numberStoredAsText="1" sqref="A1:AU36"/>
  </ignoredErrors>
</worksheet>
</file>

<file path=xl/worksheets/sheet5.xml><?xml version="1.0" encoding="utf-8"?>
<worksheet xmlns="http://schemas.openxmlformats.org/spreadsheetml/2006/main" xmlns:r="http://schemas.openxmlformats.org/officeDocument/2006/relationships">
  <dimension ref="A1:AU35"/>
  <sheetViews>
    <sheetView workbookViewId="0" rightToLeft="0"/>
  </sheetViews>
  <sheetData>
    <row r="1" ht="7.5" customHeight="1"/>
    <row r="2" ht="30" customHeight="1">
      <c r="B2" t="s">
        <v>0</v>
      </c>
      <c r="L2" t="s">
        <v>1</v>
      </c>
    </row>
    <row r="3" ht="15" customHeight="1">
      <c r="B3" t="s">
        <v>2</v>
      </c>
      <c r="L3" t="s">
        <v>219</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row r="12" ht="15" customHeight="1">
      <c r="B12" s="5" t="s">
        <v>220</v>
      </c>
      <c r="L12" t="s">
        <v>221</v>
      </c>
      <c r="Z12" t="s">
        <v>222</v>
      </c>
      <c r="AJ12" s="4">
        <v>778000</v>
      </c>
    </row>
    <row r="13" ht="65.25" customHeight="1">
      <c r="B13" s="5" t="s">
        <v>223</v>
      </c>
    </row>
    <row r="14" ht="65.25" customHeight="1"/>
    <row r="15" ht="15" customHeight="1">
      <c r="B15" s="5" t="s">
        <v>224</v>
      </c>
      <c r="L15" t="s">
        <v>225</v>
      </c>
      <c r="Z15" t="s">
        <v>226</v>
      </c>
      <c r="AJ15" s="4">
        <v>0</v>
      </c>
    </row>
    <row r="16" ht="65.25" customHeight="1">
      <c r="B16" s="5" t="s">
        <v>227</v>
      </c>
    </row>
    <row r="17" ht="65.25" customHeight="1"/>
    <row r="18" ht="37.5" customHeight="1">
      <c r="Z18" t="s">
        <v>228</v>
      </c>
      <c r="AJ18" s="4">
        <f>SUM(AJ12,AJ15)</f>
        <v>778000</v>
      </c>
    </row>
    <row r="19"/>
    <row r="20" ht="15" customHeight="1">
      <c r="B20" t="s">
        <v>229</v>
      </c>
      <c r="L20" t="s">
        <v>228</v>
      </c>
      <c r="U20" s="4">
        <f>AJ18</f>
        <v>778000</v>
      </c>
    </row>
    <row r="21" ht="15" customHeight="1">
      <c r="L21" t="s">
        <v>230</v>
      </c>
      <c r="U21" s="4">
        <v>0</v>
      </c>
      <c r="Z21" t="s">
        <v>231</v>
      </c>
      <c r="AJ21" s="4">
        <f>U20-U21</f>
        <v>778000</v>
      </c>
    </row>
    <row r="22" ht="15" customHeight="1">
      <c r="L22" t="s">
        <v>232</v>
      </c>
      <c r="U22" s="10">
        <v>0</v>
      </c>
      <c r="Z22" t="s">
        <v>233</v>
      </c>
      <c r="AJ22" s="4">
        <v>0</v>
      </c>
    </row>
    <row r="23" ht="15" customHeight="1">
      <c r="L23" t="s">
        <v>234</v>
      </c>
    </row>
    <row r="24" ht="37.5" customHeight="1">
      <c r="Z24" s="7" t="s">
        <v>235</v>
      </c>
      <c r="AJ24" s="7">
        <v>0</v>
      </c>
    </row>
    <row r="25"/>
    <row r="26"/>
    <row r="27"/>
    <row r="28"/>
    <row r="29"/>
    <row r="30"/>
    <row r="31"/>
    <row r="32"/>
    <row r="33"/>
    <row r="34"/>
    <row r="35"/>
  </sheetData>
  <sheetProtection sheet="1"/>
  <mergeCells count="64">
    <mergeCell ref="B13:K14"/>
    <mergeCell ref="B15:K15"/>
    <mergeCell ref="B20:K21"/>
    <mergeCell ref="F10:K10"/>
    <mergeCell ref="B10:E10"/>
    <mergeCell ref="F8:K8"/>
    <mergeCell ref="B8:E8"/>
    <mergeCell ref="B9:E9"/>
    <mergeCell ref="B7:E7"/>
    <mergeCell ref="L10:Q10"/>
    <mergeCell ref="AG10:AL10"/>
    <mergeCell ref="Z10:AF10"/>
    <mergeCell ref="R10:Y10"/>
    <mergeCell ref="AG5:AL5"/>
    <mergeCell ref="R5:Y5"/>
    <mergeCell ref="Z5:AF5"/>
    <mergeCell ref="R8:Y8"/>
    <mergeCell ref="R7:Y7"/>
    <mergeCell ref="Z6:AF6"/>
    <mergeCell ref="Z7:AF7"/>
    <mergeCell ref="Z8:AF8"/>
    <mergeCell ref="AG7:AL7"/>
    <mergeCell ref="AG8:AL8"/>
    <mergeCell ref="B4:K5"/>
    <mergeCell ref="L5:Q5"/>
    <mergeCell ref="F6:K6"/>
    <mergeCell ref="L6:Q6"/>
    <mergeCell ref="AG9:AL9"/>
    <mergeCell ref="B6:E6"/>
    <mergeCell ref="R6:Y6"/>
    <mergeCell ref="R9:Y9"/>
    <mergeCell ref="Z9:AF9"/>
    <mergeCell ref="L8:Q8"/>
    <mergeCell ref="L9:Q9"/>
    <mergeCell ref="L7:Q7"/>
    <mergeCell ref="F9:K9"/>
    <mergeCell ref="F7:K7"/>
    <mergeCell ref="AJ15:AL15"/>
    <mergeCell ref="AJ21:AL21"/>
    <mergeCell ref="AJ18:AL18"/>
    <mergeCell ref="B2:K2"/>
    <mergeCell ref="B16:K17"/>
    <mergeCell ref="B12:K12"/>
    <mergeCell ref="AG6:AL6"/>
    <mergeCell ref="B3:K3"/>
    <mergeCell ref="L2:AL2"/>
    <mergeCell ref="L3:AL3"/>
    <mergeCell ref="U20:W20"/>
    <mergeCell ref="U21:W21"/>
    <mergeCell ref="AJ12:AL12"/>
    <mergeCell ref="AJ24:AL24"/>
    <mergeCell ref="L12:Y14"/>
    <mergeCell ref="L15:Y17"/>
    <mergeCell ref="U23:AL23"/>
    <mergeCell ref="Z24:AI24"/>
    <mergeCell ref="U22:W22"/>
    <mergeCell ref="AJ22:AL22"/>
    <mergeCell ref="AS12:AS14"/>
    <mergeCell ref="AT12:AT14"/>
    <mergeCell ref="AN12:AN14"/>
    <mergeCell ref="AO12:AO14"/>
    <mergeCell ref="AP12:AP14"/>
    <mergeCell ref="AQ12:AQ14"/>
    <mergeCell ref="AR12:AR14"/>
  </mergeCells>
  <hyperlinks>
    <hyperlink ref="F7" r:id="rId1" tooltip="markus.mayer@muster.de" display="joerg.stange@mahle.com"/>
  </hyperlinks>
  <pageMargins left="0.24" right="0.22" top="0.32" bottom="0.34" header="0.1968503937007874" footer="0.15748031496062992"/>
  <ignoredErrors>
    <ignoredError numberStoredAsText="1" sqref="A1:AU35"/>
  </ignoredErrors>
</worksheet>
</file>

<file path=xl/worksheets/sheet6.xml><?xml version="1.0" encoding="utf-8"?>
<worksheet xmlns="http://schemas.openxmlformats.org/spreadsheetml/2006/main" xmlns:r="http://schemas.openxmlformats.org/officeDocument/2006/relationships">
  <dimension ref="A1:AU36"/>
  <sheetViews>
    <sheetView workbookViewId="0" rightToLeft="0"/>
  </sheetViews>
  <sheetData>
    <row r="1" ht="7.5" customHeight="1"/>
    <row r="2" ht="30" customHeight="1">
      <c r="B2" t="s">
        <v>0</v>
      </c>
      <c r="L2" t="s">
        <v>1</v>
      </c>
    </row>
    <row r="3" ht="15" customHeight="1">
      <c r="B3" t="s">
        <v>2</v>
      </c>
      <c r="L3" t="s">
        <v>236</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62.25" customHeight="1">
      <c r="B12" t="s">
        <v>237</v>
      </c>
      <c r="C12" t="s">
        <v>238</v>
      </c>
      <c r="D12" t="s">
        <v>114</v>
      </c>
      <c r="G12" t="s">
        <v>239</v>
      </c>
      <c r="H12" t="s">
        <v>240</v>
      </c>
      <c r="L12" t="s">
        <v>241</v>
      </c>
      <c r="P12" t="s">
        <v>242</v>
      </c>
      <c r="Q12" t="s">
        <v>243</v>
      </c>
      <c r="R12" t="s">
        <v>244</v>
      </c>
      <c r="V12" t="s">
        <v>245</v>
      </c>
      <c r="W12" t="s">
        <v>246</v>
      </c>
      <c r="Y12" t="s">
        <v>120</v>
      </c>
      <c r="Z12" t="s">
        <v>247</v>
      </c>
      <c r="AA12" t="s">
        <v>248</v>
      </c>
      <c r="AC12" t="s">
        <v>249</v>
      </c>
      <c r="AE12" t="s">
        <v>250</v>
      </c>
      <c r="AH12" t="s">
        <v>251</v>
      </c>
      <c r="AI12" t="s">
        <v>252</v>
      </c>
      <c r="AJ12" t="s">
        <v>253</v>
      </c>
      <c r="AK12" t="s">
        <v>254</v>
      </c>
    </row>
    <row r="13" ht="4.5" customHeight="1"/>
    <row r="14" ht="48" customHeight="1">
      <c r="AE14" t="s">
        <v>255</v>
      </c>
      <c r="AF14" t="s">
        <v>256</v>
      </c>
      <c r="AG14" t="s">
        <v>257</v>
      </c>
    </row>
    <row r="15" ht="23.25" customHeight="1">
      <c r="C15" t="s">
        <v>132</v>
      </c>
      <c r="D15" t="s">
        <v>258</v>
      </c>
      <c r="G15" t="s">
        <v>259</v>
      </c>
      <c r="H15" t="s">
        <v>260</v>
      </c>
      <c r="P15" s="11">
        <v>1</v>
      </c>
      <c r="Q15" s="8">
        <v>24</v>
      </c>
      <c r="R15" t="s">
        <v>261</v>
      </c>
      <c r="V15" t="s">
        <v>259</v>
      </c>
      <c r="W15" s="4">
        <v>40300</v>
      </c>
      <c r="Y15" t="s">
        <v>82</v>
      </c>
      <c r="Z15" s="7">
        <v>1</v>
      </c>
      <c r="AA15" s="4">
        <f>W15*Z15</f>
        <v>40300</v>
      </c>
      <c r="AC15" s="4">
        <v>1000</v>
      </c>
      <c r="AE15" s="10">
        <v>0.36</v>
      </c>
      <c r="AF15" s="10">
        <v>0.72</v>
      </c>
      <c r="AG15" s="10">
        <v>1.08</v>
      </c>
      <c r="AH15" s="11">
        <v>1</v>
      </c>
      <c r="AI15" s="4">
        <f>(AA15)*AH15</f>
        <v>40300</v>
      </c>
      <c r="AK15" s="7">
        <v>0.104</v>
      </c>
    </row>
    <row r="16" ht="23.25" customHeight="1">
      <c r="C16" t="s">
        <v>132</v>
      </c>
      <c r="D16" t="s">
        <v>258</v>
      </c>
      <c r="G16" t="s">
        <v>259</v>
      </c>
      <c r="H16" t="s">
        <v>262</v>
      </c>
      <c r="P16" s="11">
        <v>1</v>
      </c>
      <c r="Q16" s="8">
        <v>24</v>
      </c>
      <c r="R16" t="s">
        <v>261</v>
      </c>
      <c r="V16" t="s">
        <v>259</v>
      </c>
      <c r="W16" s="4">
        <v>69000</v>
      </c>
      <c r="Y16" t="s">
        <v>82</v>
      </c>
      <c r="Z16" s="7">
        <v>1</v>
      </c>
      <c r="AA16" s="4">
        <f>W16*Z16</f>
        <v>69000</v>
      </c>
      <c r="AC16" s="4">
        <v>1000</v>
      </c>
      <c r="AE16" s="10">
        <v>0.36</v>
      </c>
      <c r="AF16" s="10">
        <v>0.72</v>
      </c>
      <c r="AG16" s="10">
        <v>1.08</v>
      </c>
      <c r="AH16" s="11">
        <v>1</v>
      </c>
      <c r="AI16" s="4">
        <f>(AA16)*AH16</f>
        <v>69000</v>
      </c>
      <c r="AK16" s="7">
        <v>0.177</v>
      </c>
    </row>
    <row r="17" ht="23.25" customHeight="1">
      <c r="C17" t="s">
        <v>132</v>
      </c>
      <c r="D17" t="s">
        <v>258</v>
      </c>
      <c r="G17" t="s">
        <v>259</v>
      </c>
      <c r="H17" t="s">
        <v>212</v>
      </c>
      <c r="P17" s="11">
        <v>1</v>
      </c>
      <c r="Q17" s="8">
        <v>24</v>
      </c>
      <c r="R17" t="s">
        <v>261</v>
      </c>
      <c r="V17" t="s">
        <v>259</v>
      </c>
      <c r="W17" s="4">
        <v>34500</v>
      </c>
      <c r="Y17" t="s">
        <v>82</v>
      </c>
      <c r="Z17" s="7">
        <v>1</v>
      </c>
      <c r="AA17" s="4">
        <f>W17*Z17</f>
        <v>34500</v>
      </c>
      <c r="AC17" s="4">
        <v>1000</v>
      </c>
      <c r="AE17" s="10">
        <v>0.36</v>
      </c>
      <c r="AF17" s="10">
        <v>0.72</v>
      </c>
      <c r="AG17" s="10">
        <v>1.08</v>
      </c>
      <c r="AH17" s="11">
        <v>1</v>
      </c>
      <c r="AI17" s="4">
        <f>(AA17)*AH17</f>
        <v>34500</v>
      </c>
      <c r="AK17" s="7">
        <v>0.089</v>
      </c>
    </row>
    <row r="18" ht="23.25" customHeight="1">
      <c r="C18" t="s">
        <v>132</v>
      </c>
      <c r="D18" t="s">
        <v>258</v>
      </c>
      <c r="G18" t="s">
        <v>259</v>
      </c>
      <c r="H18" t="s">
        <v>263</v>
      </c>
      <c r="P18" s="11">
        <v>1</v>
      </c>
      <c r="Q18" s="8">
        <v>24</v>
      </c>
      <c r="R18" t="s">
        <v>261</v>
      </c>
      <c r="V18" t="s">
        <v>259</v>
      </c>
      <c r="W18" s="4">
        <v>71800</v>
      </c>
      <c r="Y18" t="s">
        <v>82</v>
      </c>
      <c r="Z18" s="7">
        <v>1</v>
      </c>
      <c r="AA18" s="4">
        <f>W18*Z18</f>
        <v>71800</v>
      </c>
      <c r="AC18" s="4">
        <v>1000</v>
      </c>
      <c r="AE18" s="10">
        <v>0.36</v>
      </c>
      <c r="AF18" s="10">
        <v>0.72</v>
      </c>
      <c r="AG18" s="10">
        <v>1.08</v>
      </c>
      <c r="AH18" s="11">
        <v>1</v>
      </c>
      <c r="AI18" s="4">
        <f>(AA18)*AH18</f>
        <v>71800</v>
      </c>
      <c r="AK18" s="7">
        <v>0.185</v>
      </c>
    </row>
    <row r="19" ht="23.25" customHeight="1">
      <c r="C19" t="s">
        <v>132</v>
      </c>
      <c r="D19" t="s">
        <v>258</v>
      </c>
      <c r="G19" t="s">
        <v>259</v>
      </c>
      <c r="H19" t="s">
        <v>264</v>
      </c>
      <c r="P19" s="11">
        <v>1</v>
      </c>
      <c r="Q19" s="8">
        <v>24</v>
      </c>
      <c r="R19" t="s">
        <v>261</v>
      </c>
      <c r="V19" t="s">
        <v>259</v>
      </c>
      <c r="W19" s="4">
        <v>71800</v>
      </c>
      <c r="Y19" t="s">
        <v>82</v>
      </c>
      <c r="Z19" s="7">
        <v>1</v>
      </c>
      <c r="AA19" s="4">
        <f>W19*Z19</f>
        <v>71800</v>
      </c>
      <c r="AC19" s="4">
        <v>1000</v>
      </c>
      <c r="AE19" s="10">
        <v>0.36</v>
      </c>
      <c r="AF19" s="10">
        <v>0.72</v>
      </c>
      <c r="AG19" s="10">
        <v>1.08</v>
      </c>
      <c r="AH19" s="11">
        <v>1</v>
      </c>
      <c r="AI19" s="4">
        <f>(AA19)*AH19</f>
        <v>71800</v>
      </c>
      <c r="AK19" s="7">
        <v>0.185</v>
      </c>
    </row>
    <row r="20" ht="23.25" customHeight="1">
      <c r="AA20" s="4">
        <f>W20*Z20</f>
        <v>0</v>
      </c>
      <c r="AI20" s="4">
        <f>(AA20)*AH20</f>
        <v>0</v>
      </c>
    </row>
    <row r="21" ht="23.25" customHeight="1">
      <c r="AA21" s="4">
        <f>W21*Z21</f>
        <v>0</v>
      </c>
      <c r="AI21" s="4">
        <f>(AA21)*AH21</f>
        <v>0</v>
      </c>
    </row>
    <row r="22" ht="23.25" customHeight="1">
      <c r="AA22" s="4">
        <f>W22*Z22</f>
        <v>0</v>
      </c>
      <c r="AI22" s="4">
        <f>(AA22)*AH22</f>
        <v>0</v>
      </c>
    </row>
    <row r="23" ht="23.25" customHeight="1">
      <c r="AA23" s="4">
        <f>W23*Z23</f>
        <v>0</v>
      </c>
      <c r="AI23" s="4">
        <f>(AA23)*AH23</f>
        <v>0</v>
      </c>
    </row>
    <row r="24" ht="23.25" customHeight="1">
      <c r="AA24" s="4">
        <f>W24*Z24</f>
        <v>0</v>
      </c>
      <c r="AI24" s="4">
        <f>(AA24)*AH24</f>
        <v>0</v>
      </c>
    </row>
    <row r="25" ht="23.25" customHeight="1">
      <c r="AA25" s="4">
        <f>W25*Z25</f>
        <v>0</v>
      </c>
      <c r="AI25" s="4">
        <f>(AA25)*AH25</f>
        <v>0</v>
      </c>
    </row>
    <row r="26" ht="23.25" customHeight="1">
      <c r="AA26" s="4">
        <f>W26*Z26</f>
        <v>0</v>
      </c>
      <c r="AI26" s="4">
        <f>(AA26)*AH26</f>
        <v>0</v>
      </c>
    </row>
    <row r="27" ht="23.25" customHeight="1">
      <c r="AA27" s="4">
        <f>W27*Z27</f>
        <v>0</v>
      </c>
      <c r="AI27" s="4">
        <f>(AA27)*AH27</f>
        <v>0</v>
      </c>
    </row>
    <row r="28" ht="23.25" customHeight="1">
      <c r="AA28" s="4">
        <f>W28*Z28</f>
        <v>0</v>
      </c>
      <c r="AI28" s="4">
        <f>(AA28)*AH28</f>
        <v>0</v>
      </c>
    </row>
    <row r="29" ht="23.25" customHeight="1">
      <c r="AA29" s="4">
        <f>W29*Z29</f>
        <v>0</v>
      </c>
      <c r="AI29" s="4">
        <f>(AA29)*AH29</f>
        <v>0</v>
      </c>
    </row>
    <row r="30" ht="23.25" customHeight="1">
      <c r="AA30" s="4">
        <f>W30*Z30</f>
        <v>0</v>
      </c>
      <c r="AI30" s="4">
        <f>(AA30)*AH30</f>
        <v>0</v>
      </c>
    </row>
    <row r="31" ht="18.75" customHeight="1">
      <c r="Y31" t="s">
        <v>265</v>
      </c>
      <c r="AI31" s="4">
        <f>SUM(AI15:AJ30)</f>
        <v>287400</v>
      </c>
    </row>
    <row r="32" ht="18.75" customHeight="1">
      <c r="Y32" t="s">
        <v>266</v>
      </c>
      <c r="AK32" s="7">
        <f>SUM(AK15:AL30)</f>
        <v>0.74</v>
      </c>
    </row>
    <row r="33"/>
    <row r="34"/>
    <row r="35"/>
    <row r="36"/>
  </sheetData>
  <sheetProtection sheet="1"/>
  <mergeCells count="214">
    <mergeCell ref="AG10:AL10"/>
    <mergeCell ref="R10:Y10"/>
    <mergeCell ref="R8:Y8"/>
    <mergeCell ref="Z8:AF8"/>
    <mergeCell ref="AG8:AL8"/>
    <mergeCell ref="R9:Y9"/>
    <mergeCell ref="Z9:AF9"/>
    <mergeCell ref="AG9:AL9"/>
    <mergeCell ref="Z6:AF6"/>
    <mergeCell ref="AG6:AL6"/>
    <mergeCell ref="R7:Y7"/>
    <mergeCell ref="Z7:AF7"/>
    <mergeCell ref="AG7:AL7"/>
    <mergeCell ref="R6:Y6"/>
    <mergeCell ref="R5:Y5"/>
    <mergeCell ref="Z5:AF5"/>
    <mergeCell ref="AG5:AL5"/>
    <mergeCell ref="B8:E8"/>
    <mergeCell ref="B6:E6"/>
    <mergeCell ref="B7:E7"/>
    <mergeCell ref="F7:K7"/>
    <mergeCell ref="B4:K5"/>
    <mergeCell ref="L5:Q5"/>
    <mergeCell ref="L6:Q6"/>
    <mergeCell ref="AI22:AJ22"/>
    <mergeCell ref="AK25:AL25"/>
    <mergeCell ref="AI26:AJ26"/>
    <mergeCell ref="AK26:AL26"/>
    <mergeCell ref="AI25:AJ25"/>
    <mergeCell ref="AI23:AJ23"/>
    <mergeCell ref="AK23:AL23"/>
    <mergeCell ref="AI24:AJ24"/>
    <mergeCell ref="AK24:AL24"/>
    <mergeCell ref="AK22:AL22"/>
    <mergeCell ref="AI21:AJ21"/>
    <mergeCell ref="AK21:AL21"/>
    <mergeCell ref="AK18:AL18"/>
    <mergeCell ref="AK19:AL19"/>
    <mergeCell ref="AK20:AL20"/>
    <mergeCell ref="AI18:AJ18"/>
    <mergeCell ref="AI19:AJ19"/>
    <mergeCell ref="AI20:AJ20"/>
    <mergeCell ref="AI17:AJ17"/>
    <mergeCell ref="AK17:AL17"/>
    <mergeCell ref="AI15:AJ15"/>
    <mergeCell ref="AK16:AL16"/>
    <mergeCell ref="AI16:AJ16"/>
    <mergeCell ref="AK15:AL15"/>
    <mergeCell ref="AC21:AD21"/>
    <mergeCell ref="AC20:AD20"/>
    <mergeCell ref="AC19:AD19"/>
    <mergeCell ref="AC18:AD18"/>
    <mergeCell ref="L9:Q9"/>
    <mergeCell ref="L10:Q10"/>
    <mergeCell ref="AC15:AD15"/>
    <mergeCell ref="AC17:AD17"/>
    <mergeCell ref="AC16:AD16"/>
    <mergeCell ref="Z10:AF10"/>
    <mergeCell ref="AA17:AB17"/>
    <mergeCell ref="AC12:AD14"/>
    <mergeCell ref="L12:O14"/>
    <mergeCell ref="L15:O15"/>
    <mergeCell ref="D16:F16"/>
    <mergeCell ref="H16:K16"/>
    <mergeCell ref="G12:G14"/>
    <mergeCell ref="F8:K8"/>
    <mergeCell ref="F9:K9"/>
    <mergeCell ref="H12:K14"/>
    <mergeCell ref="B10:E10"/>
    <mergeCell ref="D15:F15"/>
    <mergeCell ref="H15:K15"/>
    <mergeCell ref="AA18:AB18"/>
    <mergeCell ref="P12:P14"/>
    <mergeCell ref="V12:V14"/>
    <mergeCell ref="Y12:Y14"/>
    <mergeCell ref="W12:X14"/>
    <mergeCell ref="AA15:AB15"/>
    <mergeCell ref="AA12:AB14"/>
    <mergeCell ref="W15:X15"/>
    <mergeCell ref="R15:U15"/>
    <mergeCell ref="L2:AL2"/>
    <mergeCell ref="B2:K2"/>
    <mergeCell ref="AI12:AJ14"/>
    <mergeCell ref="AK12:AL14"/>
    <mergeCell ref="AE12:AG12"/>
    <mergeCell ref="F6:K6"/>
    <mergeCell ref="F10:K10"/>
    <mergeCell ref="Q12:Q14"/>
    <mergeCell ref="AI11:AJ11"/>
    <mergeCell ref="B3:K3"/>
    <mergeCell ref="L3:AL3"/>
    <mergeCell ref="R12:U14"/>
    <mergeCell ref="Z12:Z14"/>
    <mergeCell ref="B12:B14"/>
    <mergeCell ref="C12:C14"/>
    <mergeCell ref="D12:F14"/>
    <mergeCell ref="AH12:AH14"/>
    <mergeCell ref="B9:E9"/>
    <mergeCell ref="L7:Q7"/>
    <mergeCell ref="L8:Q8"/>
    <mergeCell ref="D18:F18"/>
    <mergeCell ref="W18:X18"/>
    <mergeCell ref="H18:K18"/>
    <mergeCell ref="R18:U18"/>
    <mergeCell ref="L18:O18"/>
    <mergeCell ref="H19:K19"/>
    <mergeCell ref="W19:X19"/>
    <mergeCell ref="AA20:AB20"/>
    <mergeCell ref="W21:X21"/>
    <mergeCell ref="L19:O19"/>
    <mergeCell ref="AA19:AB19"/>
    <mergeCell ref="H21:K21"/>
    <mergeCell ref="R19:U19"/>
    <mergeCell ref="D19:F19"/>
    <mergeCell ref="AA21:AB21"/>
    <mergeCell ref="D20:F20"/>
    <mergeCell ref="W20:X20"/>
    <mergeCell ref="H20:K20"/>
    <mergeCell ref="L20:O20"/>
    <mergeCell ref="L21:O21"/>
    <mergeCell ref="R21:U21"/>
    <mergeCell ref="R20:U20"/>
    <mergeCell ref="D21:F21"/>
    <mergeCell ref="L23:O23"/>
    <mergeCell ref="R22:U22"/>
    <mergeCell ref="D22:F22"/>
    <mergeCell ref="H22:K22"/>
    <mergeCell ref="D23:F23"/>
    <mergeCell ref="H23:K23"/>
    <mergeCell ref="R23:U23"/>
    <mergeCell ref="D30:F30"/>
    <mergeCell ref="L26:O26"/>
    <mergeCell ref="D27:F27"/>
    <mergeCell ref="W24:X24"/>
    <mergeCell ref="L24:O24"/>
    <mergeCell ref="L25:O25"/>
    <mergeCell ref="R24:U24"/>
    <mergeCell ref="R25:U25"/>
    <mergeCell ref="D26:F26"/>
    <mergeCell ref="H26:K26"/>
    <mergeCell ref="H24:K24"/>
    <mergeCell ref="AA30:AB30"/>
    <mergeCell ref="W26:X26"/>
    <mergeCell ref="AC30:AD30"/>
    <mergeCell ref="AC27:AD27"/>
    <mergeCell ref="W29:X29"/>
    <mergeCell ref="AA29:AB29"/>
    <mergeCell ref="AC29:AD29"/>
    <mergeCell ref="H25:K25"/>
    <mergeCell ref="AA26:AB26"/>
    <mergeCell ref="AI30:AJ30"/>
    <mergeCell ref="AK27:AL27"/>
    <mergeCell ref="H30:K30"/>
    <mergeCell ref="L30:O30"/>
    <mergeCell ref="R30:U30"/>
    <mergeCell ref="W30:X30"/>
    <mergeCell ref="AK30:AL30"/>
    <mergeCell ref="H27:K27"/>
    <mergeCell ref="L27:O27"/>
    <mergeCell ref="AA27:AB27"/>
    <mergeCell ref="AK31:AL31"/>
    <mergeCell ref="AI32:AJ32"/>
    <mergeCell ref="AK32:AL32"/>
    <mergeCell ref="AI31:AJ31"/>
    <mergeCell ref="AI27:AJ27"/>
    <mergeCell ref="W22:X22"/>
    <mergeCell ref="AC22:AD22"/>
    <mergeCell ref="AC26:AD26"/>
    <mergeCell ref="AA22:AB22"/>
    <mergeCell ref="W23:X23"/>
    <mergeCell ref="AC23:AD23"/>
    <mergeCell ref="AA23:AB23"/>
    <mergeCell ref="AC25:AD25"/>
    <mergeCell ref="AA25:AB25"/>
    <mergeCell ref="L16:O16"/>
    <mergeCell ref="R16:U16"/>
    <mergeCell ref="R26:U26"/>
    <mergeCell ref="AS12:AS14"/>
    <mergeCell ref="W16:X16"/>
    <mergeCell ref="AA16:AB16"/>
    <mergeCell ref="AR12:AR14"/>
    <mergeCell ref="AC24:AD24"/>
    <mergeCell ref="AA24:AB24"/>
    <mergeCell ref="W25:X25"/>
    <mergeCell ref="D25:F25"/>
    <mergeCell ref="D24:F24"/>
    <mergeCell ref="L22:O22"/>
    <mergeCell ref="AK28:AL28"/>
    <mergeCell ref="W28:X28"/>
    <mergeCell ref="AA28:AB28"/>
    <mergeCell ref="AC28:AD28"/>
    <mergeCell ref="AI28:AJ28"/>
    <mergeCell ref="R27:U27"/>
    <mergeCell ref="W27:X27"/>
    <mergeCell ref="AT12:AT14"/>
    <mergeCell ref="AN12:AN14"/>
    <mergeCell ref="AO12:AO14"/>
    <mergeCell ref="AP12:AP14"/>
    <mergeCell ref="AQ12:AQ14"/>
    <mergeCell ref="AK29:AL29"/>
    <mergeCell ref="D17:F17"/>
    <mergeCell ref="H17:K17"/>
    <mergeCell ref="L17:O17"/>
    <mergeCell ref="R17:U17"/>
    <mergeCell ref="W17:X17"/>
    <mergeCell ref="D28:F28"/>
    <mergeCell ref="H28:K28"/>
    <mergeCell ref="L28:O28"/>
    <mergeCell ref="R28:U28"/>
    <mergeCell ref="AI29:AJ29"/>
    <mergeCell ref="D29:F29"/>
    <mergeCell ref="H29:K29"/>
    <mergeCell ref="L29:O29"/>
    <mergeCell ref="R29:U29"/>
  </mergeCells>
  <hyperlinks>
    <hyperlink ref="F7" r:id="rId1" tooltip="markus.mayer@muster.de" display="joerg.stange@mahle.com"/>
  </hyperlinks>
  <pageMargins left="0.24" right="0.22" top="0.32" bottom="0.3" header="0.1968503937007874" footer="0.15748031496062992"/>
  <ignoredErrors>
    <ignoredError numberStoredAsText="1" sqref="A1:AU36"/>
  </ignoredErrors>
</worksheet>
</file>

<file path=xl/worksheets/sheet7.xml><?xml version="1.0" encoding="utf-8"?>
<worksheet xmlns="http://schemas.openxmlformats.org/spreadsheetml/2006/main" xmlns:r="http://schemas.openxmlformats.org/officeDocument/2006/relationships">
  <dimension ref="A1:AU40"/>
  <sheetViews>
    <sheetView workbookViewId="0" rightToLeft="0"/>
  </sheetViews>
  <sheetData>
    <row r="1" ht="7.5" customHeight="1"/>
    <row r="2" ht="30" customHeight="1">
      <c r="B2" t="s">
        <v>0</v>
      </c>
      <c r="L2" t="s">
        <v>1</v>
      </c>
    </row>
    <row r="3" ht="15" customHeight="1">
      <c r="B3" t="s">
        <v>2</v>
      </c>
      <c r="L3" t="s">
        <v>267</v>
      </c>
    </row>
    <row r="4" ht="7.5" customHeight="1">
      <c r="B4" s="1">
        <v>71</v>
      </c>
    </row>
    <row r="5" ht="12.75" customHeight="1">
      <c r="L5" t="s">
        <v>4</v>
      </c>
      <c r="R5" t="s">
        <f>Zusammenfassung!R5</f>
        <v>5</v>
      </c>
      <c r="Z5" t="s">
        <v>6</v>
      </c>
      <c r="AG5" s="5">
        <f>Zusammenfassung!AG5</f>
        <v>0</v>
      </c>
      <c r="AH5" t="e">
        <f>#REF!</f>
        <v>#REF!</v>
      </c>
    </row>
    <row r="6" ht="12.75" customHeight="1">
      <c r="B6" t="s">
        <v>7</v>
      </c>
      <c r="F6" s="5" t="s">
        <f>Zusammenfassung!F6</f>
        <v>8</v>
      </c>
      <c r="L6" t="s">
        <v>9</v>
      </c>
      <c r="R6" t="s">
        <f>Zusammenfassung!R6</f>
        <v>10</v>
      </c>
      <c r="Z6" t="s">
        <v>11</v>
      </c>
      <c r="AG6" s="5">
        <f>Zusammenfassung!AG6</f>
        <v>0</v>
      </c>
      <c r="AH6" t="e">
        <f>#REF!</f>
        <v>#REF!</v>
      </c>
    </row>
    <row r="7" ht="12.75" customHeight="1">
      <c r="B7" t="s">
        <v>12</v>
      </c>
      <c r="F7" s="5" t="s">
        <f>Zusammenfassung!F7</f>
        <v>13</v>
      </c>
      <c r="L7" t="s">
        <v>14</v>
      </c>
      <c r="R7" t="s">
        <f>Zusammenfassung!R7</f>
        <v>15</v>
      </c>
      <c r="Z7" t="s">
        <v>16</v>
      </c>
      <c r="AG7" s="5">
        <f>Zusammenfassung!AG7</f>
        <v>0</v>
      </c>
      <c r="AH7" t="e">
        <f>#REF!</f>
        <v>#REF!</v>
      </c>
    </row>
    <row r="8" ht="12.75" customHeight="1">
      <c r="B8" t="s">
        <v>17</v>
      </c>
      <c r="F8" s="5" t="s">
        <f>Zusammenfassung!F8</f>
        <v>18</v>
      </c>
      <c r="L8" t="s">
        <v>19</v>
      </c>
      <c r="R8">
        <f>Zusammenfassung!R8</f>
        <v>0</v>
      </c>
      <c r="Z8" t="s">
        <v>20</v>
      </c>
      <c r="AG8" s="5">
        <f>Zusammenfassung!AG8</f>
        <v>0</v>
      </c>
      <c r="AH8" t="e">
        <f>#REF!</f>
        <v>#REF!</v>
      </c>
    </row>
    <row r="9" ht="12.75" customHeight="1">
      <c r="B9" t="s">
        <v>21</v>
      </c>
      <c r="F9" s="2">
        <f>Zusammenfassung!F9</f>
        <v>40346</v>
      </c>
      <c r="L9" t="s">
        <v>22</v>
      </c>
      <c r="R9" t="s">
        <f>Zusammenfassung!R9</f>
        <v>23</v>
      </c>
      <c r="Z9" t="s">
        <v>24</v>
      </c>
      <c r="AG9" s="5">
        <f>Zusammenfassung!AG9</f>
        <v>0</v>
      </c>
      <c r="AH9" t="e">
        <f>#REF!</f>
        <v>#REF!</v>
      </c>
    </row>
    <row r="10" ht="12.75" customHeight="1">
      <c r="Z10" t="s">
        <v>25</v>
      </c>
      <c r="AG10" s="5">
        <f>Zusammenfassung!AG10</f>
        <v>0</v>
      </c>
      <c r="AH10" t="e">
        <f>#REF!</f>
        <v>#REF!</v>
      </c>
    </row>
    <row r="11" ht="22.5" customHeight="1"/>
    <row r="12" ht="62.25" customHeight="1">
      <c r="B12" t="s">
        <v>237</v>
      </c>
      <c r="C12" t="s">
        <v>238</v>
      </c>
      <c r="D12" t="s">
        <v>114</v>
      </c>
      <c r="F12" t="s">
        <v>239</v>
      </c>
      <c r="G12" t="s">
        <v>240</v>
      </c>
      <c r="J12" t="s">
        <v>241</v>
      </c>
      <c r="M12" t="s">
        <v>268</v>
      </c>
      <c r="O12" t="s">
        <v>269</v>
      </c>
      <c r="P12" t="s">
        <v>244</v>
      </c>
      <c r="S12" t="s">
        <v>245</v>
      </c>
      <c r="T12" t="s">
        <v>246</v>
      </c>
      <c r="V12" t="s">
        <v>120</v>
      </c>
      <c r="W12" t="s">
        <v>247</v>
      </c>
      <c r="X12" t="s">
        <v>248</v>
      </c>
      <c r="Z12" t="s">
        <v>249</v>
      </c>
      <c r="AB12" t="s">
        <v>250</v>
      </c>
      <c r="AE12" t="s">
        <v>251</v>
      </c>
      <c r="AF12" t="s">
        <v>253</v>
      </c>
      <c r="AH12" t="s">
        <v>270</v>
      </c>
      <c r="AJ12" t="s">
        <v>271</v>
      </c>
    </row>
    <row r="13" ht="4.5" customHeight="1"/>
    <row r="14" ht="48" customHeight="1">
      <c r="AB14" t="s">
        <v>255</v>
      </c>
      <c r="AC14" t="s">
        <v>256</v>
      </c>
      <c r="AD14" t="s">
        <v>257</v>
      </c>
    </row>
    <row r="15" ht="23.25" customHeight="1">
      <c r="C15" t="s">
        <v>132</v>
      </c>
      <c r="D15" t="s">
        <v>272</v>
      </c>
      <c r="F15" t="s">
        <v>259</v>
      </c>
      <c r="G15" t="s">
        <v>273</v>
      </c>
      <c r="J15" t="s">
        <v>274</v>
      </c>
      <c r="M15" s="11">
        <v>2</v>
      </c>
      <c r="O15" s="8">
        <v>24</v>
      </c>
      <c r="P15" t="s">
        <v>141</v>
      </c>
      <c r="T15" s="4">
        <v>207000</v>
      </c>
      <c r="V15" t="s">
        <v>82</v>
      </c>
      <c r="W15" s="3">
        <v>1</v>
      </c>
      <c r="X15" s="4">
        <f>T15*W15</f>
        <v>207000</v>
      </c>
      <c r="Z15" s="4">
        <v>1000</v>
      </c>
      <c r="AB15" s="10">
        <v>0.45</v>
      </c>
      <c r="AC15" s="10">
        <v>0.9</v>
      </c>
      <c r="AD15" s="10">
        <v>1.35</v>
      </c>
      <c r="AE15" s="11">
        <v>1</v>
      </c>
      <c r="AF15" s="4">
        <f>(X15)*AE15</f>
        <v>207000</v>
      </c>
      <c r="AJ15" t="s">
        <v>97</v>
      </c>
    </row>
    <row r="16" ht="23.25" customHeight="1">
      <c r="C16" t="s">
        <v>132</v>
      </c>
      <c r="D16" t="s">
        <v>258</v>
      </c>
      <c r="F16" t="s">
        <v>259</v>
      </c>
      <c r="G16" t="s">
        <v>275</v>
      </c>
      <c r="J16" t="s">
        <v>274</v>
      </c>
      <c r="M16" s="11">
        <v>1</v>
      </c>
      <c r="O16" s="8">
        <v>20</v>
      </c>
      <c r="P16" t="s">
        <v>141</v>
      </c>
      <c r="T16" s="4">
        <v>44850</v>
      </c>
      <c r="V16" t="s">
        <v>82</v>
      </c>
      <c r="W16" s="3">
        <v>1</v>
      </c>
      <c r="X16" s="4">
        <f>T16*W16</f>
        <v>44850</v>
      </c>
      <c r="Z16" s="4">
        <v>1000</v>
      </c>
      <c r="AB16" s="10">
        <v>0.36</v>
      </c>
      <c r="AC16" s="10">
        <v>0.72</v>
      </c>
      <c r="AD16" s="10">
        <v>1.08</v>
      </c>
      <c r="AE16" s="11">
        <v>1</v>
      </c>
      <c r="AF16" s="4">
        <f>(X16)*AE16</f>
        <v>44850</v>
      </c>
      <c r="AJ16" t="s">
        <v>97</v>
      </c>
    </row>
    <row r="17" ht="23.25" customHeight="1">
      <c r="C17" t="s">
        <v>132</v>
      </c>
      <c r="D17" t="s">
        <v>133</v>
      </c>
      <c r="F17" t="s">
        <v>135</v>
      </c>
      <c r="G17" t="s">
        <v>276</v>
      </c>
      <c r="J17" t="s">
        <v>274</v>
      </c>
      <c r="M17" s="11">
        <v>1</v>
      </c>
      <c r="O17" s="8">
        <v>20</v>
      </c>
      <c r="P17" t="s">
        <v>134</v>
      </c>
      <c r="S17" t="s">
        <v>135</v>
      </c>
      <c r="T17" s="4">
        <v>41800</v>
      </c>
      <c r="V17" t="s">
        <v>82</v>
      </c>
      <c r="W17" s="3">
        <v>1</v>
      </c>
      <c r="X17" s="4">
        <f>T17*W17</f>
        <v>41800</v>
      </c>
      <c r="Z17" s="4">
        <v>1000</v>
      </c>
      <c r="AE17" s="11">
        <v>1</v>
      </c>
      <c r="AF17" s="4">
        <f>(X17)*AE17</f>
        <v>41800</v>
      </c>
      <c r="AJ17" t="s">
        <v>134</v>
      </c>
    </row>
    <row r="18" ht="23.25" customHeight="1">
      <c r="C18" t="s">
        <v>132</v>
      </c>
      <c r="D18" t="s">
        <v>133</v>
      </c>
      <c r="F18" t="s">
        <v>135</v>
      </c>
      <c r="G18" t="s">
        <v>273</v>
      </c>
      <c r="J18" t="s">
        <v>274</v>
      </c>
      <c r="M18" s="11">
        <v>1</v>
      </c>
      <c r="O18" s="8">
        <v>20</v>
      </c>
      <c r="P18" t="s">
        <v>134</v>
      </c>
      <c r="S18" t="s">
        <v>135</v>
      </c>
      <c r="T18" s="4">
        <v>55800</v>
      </c>
      <c r="V18" t="s">
        <v>82</v>
      </c>
      <c r="W18" s="3">
        <v>1</v>
      </c>
      <c r="X18" s="4">
        <f>T18*W18</f>
        <v>55800</v>
      </c>
      <c r="Z18" s="4">
        <v>1000</v>
      </c>
      <c r="AE18" s="11">
        <v>1</v>
      </c>
      <c r="AF18" s="4">
        <f>(X18)*AE18</f>
        <v>55800</v>
      </c>
      <c r="AJ18" t="s">
        <v>134</v>
      </c>
    </row>
    <row r="19" ht="23.25" customHeight="1">
      <c r="C19" t="s">
        <v>132</v>
      </c>
      <c r="D19" t="s">
        <v>136</v>
      </c>
      <c r="F19" t="s">
        <v>135</v>
      </c>
      <c r="G19" t="s">
        <v>273</v>
      </c>
      <c r="J19" t="s">
        <v>274</v>
      </c>
      <c r="O19" s="8">
        <v>20</v>
      </c>
      <c r="P19" t="s">
        <v>134</v>
      </c>
      <c r="S19" t="s">
        <v>135</v>
      </c>
      <c r="T19" s="4">
        <v>52900</v>
      </c>
      <c r="V19" t="s">
        <v>82</v>
      </c>
      <c r="W19" s="3">
        <v>1</v>
      </c>
      <c r="X19" s="4">
        <f>T19*W19</f>
        <v>52900</v>
      </c>
      <c r="Z19" s="4">
        <v>1000</v>
      </c>
      <c r="AE19" s="11">
        <v>1</v>
      </c>
      <c r="AF19" s="4">
        <f>(X19)*AE19</f>
        <v>52900</v>
      </c>
      <c r="AJ19" t="s">
        <v>134</v>
      </c>
    </row>
    <row r="20" ht="23.25" customHeight="1">
      <c r="C20" t="s">
        <v>132</v>
      </c>
      <c r="D20" t="s">
        <v>137</v>
      </c>
      <c r="F20" t="s">
        <v>135</v>
      </c>
      <c r="G20" t="s">
        <v>273</v>
      </c>
      <c r="J20" t="s">
        <v>274</v>
      </c>
      <c r="O20" s="8">
        <v>20</v>
      </c>
      <c r="P20" t="s">
        <v>134</v>
      </c>
      <c r="S20" t="s">
        <v>135</v>
      </c>
      <c r="T20" s="4">
        <v>17300</v>
      </c>
      <c r="V20" t="s">
        <v>82</v>
      </c>
      <c r="W20" s="3">
        <v>1</v>
      </c>
      <c r="X20" s="4">
        <f>T20*W20</f>
        <v>17300</v>
      </c>
      <c r="Z20" s="4">
        <v>1000</v>
      </c>
      <c r="AE20" s="11">
        <v>1</v>
      </c>
      <c r="AF20" s="4">
        <f>(X20)*AE20</f>
        <v>17300</v>
      </c>
      <c r="AJ20" t="s">
        <v>134</v>
      </c>
    </row>
    <row r="21" ht="23.25" customHeight="1">
      <c r="C21" t="s">
        <v>132</v>
      </c>
      <c r="D21" t="s">
        <v>138</v>
      </c>
      <c r="F21" t="s">
        <v>135</v>
      </c>
      <c r="G21" t="s">
        <v>273</v>
      </c>
      <c r="J21" t="s">
        <v>274</v>
      </c>
      <c r="O21" s="8">
        <v>20</v>
      </c>
      <c r="P21" t="s">
        <v>139</v>
      </c>
      <c r="S21" t="s">
        <v>135</v>
      </c>
      <c r="T21" s="4">
        <v>44200</v>
      </c>
      <c r="V21" t="s">
        <v>82</v>
      </c>
      <c r="W21" s="3">
        <v>1</v>
      </c>
      <c r="X21" s="4">
        <f>T21*W21</f>
        <v>44200</v>
      </c>
      <c r="Z21" s="4">
        <v>1000</v>
      </c>
      <c r="AE21" s="11">
        <v>1</v>
      </c>
      <c r="AF21" s="4">
        <f>(X21)*AE21</f>
        <v>44200</v>
      </c>
      <c r="AJ21" t="s">
        <v>139</v>
      </c>
    </row>
    <row r="22" ht="23.25" customHeight="1">
      <c r="C22" t="s">
        <v>132</v>
      </c>
      <c r="D22" t="s">
        <v>140</v>
      </c>
      <c r="G22" t="s">
        <v>273</v>
      </c>
      <c r="J22" t="s">
        <v>274</v>
      </c>
      <c r="O22" s="8">
        <v>18</v>
      </c>
      <c r="P22" t="s">
        <v>141</v>
      </c>
      <c r="T22" s="4">
        <v>17300</v>
      </c>
      <c r="V22" t="s">
        <v>82</v>
      </c>
      <c r="W22" s="3">
        <v>1</v>
      </c>
      <c r="X22" s="4">
        <f>T22*W22</f>
        <v>17300</v>
      </c>
      <c r="Z22" s="4">
        <v>1000</v>
      </c>
      <c r="AE22" s="11">
        <v>1</v>
      </c>
      <c r="AF22" s="4">
        <f>(X22)*AE22</f>
        <v>17300</v>
      </c>
      <c r="AJ22" t="s">
        <v>116</v>
      </c>
    </row>
    <row r="23" ht="23.25" customHeight="1">
      <c r="C23" t="s">
        <v>132</v>
      </c>
      <c r="D23" t="s">
        <v>142</v>
      </c>
      <c r="G23" t="s">
        <v>273</v>
      </c>
      <c r="J23" t="s">
        <v>274</v>
      </c>
      <c r="O23" s="8">
        <v>18</v>
      </c>
      <c r="P23" t="s">
        <v>141</v>
      </c>
      <c r="T23" s="4">
        <v>20700</v>
      </c>
      <c r="V23" t="s">
        <v>82</v>
      </c>
      <c r="W23" s="3">
        <v>1</v>
      </c>
      <c r="X23" s="4">
        <f>T23*W23</f>
        <v>20700</v>
      </c>
      <c r="Z23" s="4">
        <v>1000</v>
      </c>
      <c r="AE23" s="11">
        <v>1</v>
      </c>
      <c r="AF23" s="4">
        <f>(X23)*AE23</f>
        <v>20700</v>
      </c>
      <c r="AJ23" t="s">
        <v>116</v>
      </c>
    </row>
    <row r="24" ht="23.25" customHeight="1">
      <c r="C24" t="s">
        <v>132</v>
      </c>
      <c r="D24" t="s">
        <v>143</v>
      </c>
      <c r="G24" t="s">
        <v>273</v>
      </c>
      <c r="J24" t="s">
        <v>274</v>
      </c>
      <c r="O24" s="8">
        <v>18</v>
      </c>
      <c r="P24" t="s">
        <v>141</v>
      </c>
      <c r="T24" s="4">
        <v>23000</v>
      </c>
      <c r="V24" t="s">
        <v>82</v>
      </c>
      <c r="W24" s="3">
        <v>1</v>
      </c>
      <c r="X24" s="4">
        <f>T24*W24</f>
        <v>23000</v>
      </c>
      <c r="Z24" s="4">
        <v>1000</v>
      </c>
      <c r="AE24" s="11">
        <v>1</v>
      </c>
      <c r="AF24" s="4">
        <f>(X24)*AE24</f>
        <v>23000</v>
      </c>
      <c r="AJ24" t="s">
        <v>116</v>
      </c>
    </row>
    <row r="25" ht="23.25" customHeight="1">
      <c r="C25" t="s">
        <v>132</v>
      </c>
      <c r="D25" t="s">
        <v>144</v>
      </c>
      <c r="G25" t="s">
        <v>273</v>
      </c>
      <c r="J25" t="s">
        <v>274</v>
      </c>
      <c r="O25" s="8">
        <v>18</v>
      </c>
      <c r="P25" t="s">
        <v>141</v>
      </c>
      <c r="T25" s="4">
        <v>25300</v>
      </c>
      <c r="V25" t="s">
        <v>82</v>
      </c>
      <c r="W25" s="3">
        <v>1</v>
      </c>
      <c r="X25" s="4">
        <f>T25*W25</f>
        <v>25300</v>
      </c>
      <c r="Z25" s="4">
        <v>1000</v>
      </c>
      <c r="AE25" s="11">
        <v>1</v>
      </c>
      <c r="AF25" s="4">
        <f>(X25)*AE25</f>
        <v>25300</v>
      </c>
      <c r="AJ25" t="s">
        <v>116</v>
      </c>
    </row>
    <row r="26" ht="23.25" customHeight="1">
      <c r="C26" t="s">
        <v>132</v>
      </c>
      <c r="D26" t="s">
        <v>277</v>
      </c>
      <c r="F26" t="s">
        <v>147</v>
      </c>
      <c r="G26" t="s">
        <v>273</v>
      </c>
      <c r="J26" t="s">
        <v>274</v>
      </c>
      <c r="O26" s="8">
        <v>18</v>
      </c>
      <c r="P26" t="s">
        <v>278</v>
      </c>
      <c r="S26" t="s">
        <v>147</v>
      </c>
      <c r="T26" s="4">
        <v>51800</v>
      </c>
      <c r="V26" t="s">
        <v>82</v>
      </c>
      <c r="W26" s="3">
        <v>1</v>
      </c>
      <c r="X26" s="4">
        <f>T26*W26</f>
        <v>51800</v>
      </c>
      <c r="Z26" s="4">
        <v>1000</v>
      </c>
      <c r="AE26" s="11">
        <v>1</v>
      </c>
      <c r="AF26" s="4">
        <f>(X26)*AE26</f>
        <v>51800</v>
      </c>
      <c r="AJ26" t="s">
        <v>278</v>
      </c>
    </row>
    <row r="27" ht="23.25" customHeight="1">
      <c r="C27" t="s">
        <v>132</v>
      </c>
      <c r="D27" t="s">
        <v>148</v>
      </c>
      <c r="F27" t="s">
        <v>135</v>
      </c>
      <c r="G27" t="s">
        <v>279</v>
      </c>
      <c r="J27" t="s">
        <v>274</v>
      </c>
      <c r="O27" s="8">
        <v>18</v>
      </c>
      <c r="P27" t="s">
        <v>153</v>
      </c>
      <c r="S27" t="s">
        <v>135</v>
      </c>
      <c r="T27" s="4">
        <v>12700</v>
      </c>
      <c r="V27" t="s">
        <v>82</v>
      </c>
      <c r="W27" s="3">
        <v>1</v>
      </c>
      <c r="X27" s="4">
        <f>T27*W27</f>
        <v>12700</v>
      </c>
      <c r="AE27" s="11">
        <v>0</v>
      </c>
      <c r="AF27" s="4">
        <f>(X27)*AE27</f>
        <v>0</v>
      </c>
      <c r="AJ27" t="s">
        <v>153</v>
      </c>
    </row>
    <row r="28" ht="23.25" customHeight="1">
      <c r="C28" t="s">
        <v>132</v>
      </c>
      <c r="D28" t="s">
        <v>280</v>
      </c>
      <c r="F28" t="s">
        <v>147</v>
      </c>
      <c r="G28" t="s">
        <v>279</v>
      </c>
      <c r="J28" t="s">
        <v>274</v>
      </c>
      <c r="O28" s="8">
        <v>18</v>
      </c>
      <c r="P28" t="s">
        <v>278</v>
      </c>
      <c r="S28" t="s">
        <v>147</v>
      </c>
      <c r="T28" s="4">
        <v>16500</v>
      </c>
      <c r="V28" t="s">
        <v>82</v>
      </c>
      <c r="W28" s="3">
        <v>1</v>
      </c>
      <c r="X28" s="4">
        <f>T28*W28</f>
        <v>16500</v>
      </c>
      <c r="AE28" s="11">
        <v>0</v>
      </c>
      <c r="AF28" s="4">
        <f>(X28)*AE28</f>
        <v>0</v>
      </c>
      <c r="AJ28" t="s">
        <v>278</v>
      </c>
    </row>
    <row r="29" ht="23.25" customHeight="1">
      <c r="C29" t="s">
        <v>132</v>
      </c>
      <c r="D29" t="s">
        <v>281</v>
      </c>
      <c r="G29" t="s">
        <v>279</v>
      </c>
      <c r="J29" t="s">
        <v>274</v>
      </c>
      <c r="O29" s="8">
        <v>18</v>
      </c>
      <c r="P29" t="s">
        <v>141</v>
      </c>
      <c r="T29" s="4">
        <v>38500</v>
      </c>
      <c r="V29" t="s">
        <v>82</v>
      </c>
      <c r="W29" s="3">
        <v>1</v>
      </c>
      <c r="X29" s="4">
        <f>T29*W29</f>
        <v>38500</v>
      </c>
      <c r="AE29" s="11">
        <v>0</v>
      </c>
      <c r="AF29" s="4">
        <f>(X29)*AE29</f>
        <v>0</v>
      </c>
      <c r="AJ29" t="s">
        <v>116</v>
      </c>
    </row>
    <row r="30" ht="23.25" customHeight="1">
      <c r="C30" t="s">
        <v>132</v>
      </c>
      <c r="D30" t="s">
        <v>155</v>
      </c>
      <c r="G30" t="s">
        <v>273</v>
      </c>
      <c r="J30" t="s">
        <v>274</v>
      </c>
      <c r="O30" s="8">
        <v>18</v>
      </c>
      <c r="P30" t="s">
        <v>141</v>
      </c>
      <c r="T30" s="4">
        <v>11500</v>
      </c>
      <c r="V30" t="s">
        <v>82</v>
      </c>
      <c r="W30" s="3">
        <v>1</v>
      </c>
      <c r="X30" s="4">
        <f>T30*W30</f>
        <v>11500</v>
      </c>
      <c r="Z30" s="4">
        <v>1000</v>
      </c>
      <c r="AE30" s="11">
        <v>1</v>
      </c>
      <c r="AF30" s="4">
        <f>(X30)*AE30</f>
        <v>11500</v>
      </c>
      <c r="AJ30" t="s">
        <v>116</v>
      </c>
    </row>
    <row r="31" ht="23.25" customHeight="1">
      <c r="C31" t="s">
        <v>132</v>
      </c>
      <c r="D31" t="s">
        <v>282</v>
      </c>
      <c r="G31" t="s">
        <v>276</v>
      </c>
      <c r="J31" t="s">
        <v>274</v>
      </c>
      <c r="O31" s="8">
        <v>18</v>
      </c>
      <c r="P31" t="s">
        <v>141</v>
      </c>
      <c r="T31" s="4">
        <v>104700</v>
      </c>
      <c r="V31" t="s">
        <v>82</v>
      </c>
      <c r="W31" s="3">
        <v>1</v>
      </c>
      <c r="X31" s="4">
        <f>T31*W31</f>
        <v>104700</v>
      </c>
      <c r="Z31" s="4">
        <v>1000</v>
      </c>
      <c r="AE31" s="11">
        <v>1</v>
      </c>
      <c r="AF31" s="4">
        <f>(X31)*AE31</f>
        <v>104700</v>
      </c>
      <c r="AJ31" t="s">
        <v>116</v>
      </c>
    </row>
    <row r="32" ht="23.25" customHeight="1">
      <c r="C32" t="s">
        <v>132</v>
      </c>
      <c r="D32" t="s">
        <v>160</v>
      </c>
      <c r="G32" t="s">
        <v>283</v>
      </c>
      <c r="J32" t="s">
        <v>274</v>
      </c>
      <c r="O32" s="8">
        <v>20</v>
      </c>
      <c r="P32" t="s">
        <v>141</v>
      </c>
      <c r="T32" s="4">
        <v>60400</v>
      </c>
      <c r="V32" t="s">
        <v>82</v>
      </c>
      <c r="W32" s="3">
        <v>1</v>
      </c>
      <c r="X32" s="4">
        <f>T32*W32</f>
        <v>60400</v>
      </c>
      <c r="Z32" s="4">
        <v>1000</v>
      </c>
      <c r="AE32" s="11">
        <v>1</v>
      </c>
      <c r="AF32" s="4">
        <f>(X32)*AE32</f>
        <v>60400</v>
      </c>
      <c r="AJ32" t="s">
        <v>116</v>
      </c>
    </row>
    <row r="33" ht="23.25" customHeight="1">
      <c r="C33" t="s">
        <v>132</v>
      </c>
      <c r="D33" t="s">
        <v>156</v>
      </c>
      <c r="F33" t="s">
        <v>135</v>
      </c>
      <c r="G33" t="s">
        <v>276</v>
      </c>
      <c r="J33" t="s">
        <v>274</v>
      </c>
      <c r="O33" s="8">
        <v>18</v>
      </c>
      <c r="P33" t="s">
        <v>157</v>
      </c>
      <c r="S33" t="s">
        <v>135</v>
      </c>
      <c r="T33" s="4">
        <v>28500</v>
      </c>
      <c r="V33" t="s">
        <v>82</v>
      </c>
      <c r="W33" s="3">
        <v>1</v>
      </c>
      <c r="X33" s="4">
        <f>T33*W33</f>
        <v>28500</v>
      </c>
      <c r="Z33" s="4">
        <v>1000</v>
      </c>
      <c r="AE33" s="11">
        <v>1</v>
      </c>
      <c r="AF33" s="4">
        <f>(X33)*AE33</f>
        <v>28500</v>
      </c>
      <c r="AJ33" t="s">
        <v>157</v>
      </c>
    </row>
    <row r="34" ht="18.75" customHeight="1"/>
    <row r="35" ht="18.75" customHeight="1">
      <c r="Y35" t="s">
        <v>284</v>
      </c>
      <c r="AF35" s="4">
        <f>SUM(AF15:AG33)</f>
        <v>807050</v>
      </c>
    </row>
    <row r="36" ht="18.75" customHeight="1"/>
    <row r="37"/>
    <row r="38"/>
    <row r="39"/>
    <row r="40"/>
  </sheetData>
  <mergeCells count="281">
    <mergeCell ref="AH19:AI19"/>
    <mergeCell ref="AJ19:AL19"/>
    <mergeCell ref="T19:U19"/>
    <mergeCell ref="X19:Y19"/>
    <mergeCell ref="Z19:AA19"/>
    <mergeCell ref="AF19:AG19"/>
    <mergeCell ref="G19:I19"/>
    <mergeCell ref="J19:L19"/>
    <mergeCell ref="M19:N19"/>
    <mergeCell ref="P19:R19"/>
    <mergeCell ref="Z20:AA20"/>
    <mergeCell ref="AF20:AG20"/>
    <mergeCell ref="AH20:AI20"/>
    <mergeCell ref="AJ20:AL20"/>
    <mergeCell ref="AF32:AG32"/>
    <mergeCell ref="AH32:AI32"/>
    <mergeCell ref="AJ32:AL32"/>
    <mergeCell ref="D20:E20"/>
    <mergeCell ref="G20:I20"/>
    <mergeCell ref="J20:L20"/>
    <mergeCell ref="M20:N20"/>
    <mergeCell ref="P20:R20"/>
    <mergeCell ref="T20:U20"/>
    <mergeCell ref="X20:Y20"/>
    <mergeCell ref="P32:R32"/>
    <mergeCell ref="T32:U32"/>
    <mergeCell ref="X32:Y32"/>
    <mergeCell ref="Z32:AA32"/>
    <mergeCell ref="D32:E32"/>
    <mergeCell ref="G32:I32"/>
    <mergeCell ref="J32:L32"/>
    <mergeCell ref="M32:N32"/>
    <mergeCell ref="AF31:AG31"/>
    <mergeCell ref="AH31:AI31"/>
    <mergeCell ref="AJ31:AL31"/>
    <mergeCell ref="P31:R31"/>
    <mergeCell ref="T31:U31"/>
    <mergeCell ref="X31:Y31"/>
    <mergeCell ref="Z31:AA31"/>
    <mergeCell ref="D31:E31"/>
    <mergeCell ref="G31:I31"/>
    <mergeCell ref="J31:L31"/>
    <mergeCell ref="M31:N31"/>
    <mergeCell ref="Z10:AF10"/>
    <mergeCell ref="AG10:AL10"/>
    <mergeCell ref="Z8:AF8"/>
    <mergeCell ref="R9:Y9"/>
    <mergeCell ref="Z9:AF9"/>
    <mergeCell ref="AG9:AL9"/>
    <mergeCell ref="Z21:AA21"/>
    <mergeCell ref="AH15:AI15"/>
    <mergeCell ref="S12:S14"/>
    <mergeCell ref="AF12:AG14"/>
    <mergeCell ref="AE12:AE14"/>
    <mergeCell ref="Z16:AA16"/>
    <mergeCell ref="Z15:AA15"/>
    <mergeCell ref="X15:Y15"/>
    <mergeCell ref="AF17:AG17"/>
    <mergeCell ref="AH17:AI17"/>
    <mergeCell ref="B4:K5"/>
    <mergeCell ref="L5:Q5"/>
    <mergeCell ref="L8:Q8"/>
    <mergeCell ref="L9:Q9"/>
    <mergeCell ref="F8:K8"/>
    <mergeCell ref="F9:K9"/>
    <mergeCell ref="F7:K7"/>
    <mergeCell ref="L6:Q6"/>
    <mergeCell ref="L7:Q7"/>
    <mergeCell ref="B6:E6"/>
    <mergeCell ref="X21:Y21"/>
    <mergeCell ref="L10:Q10"/>
    <mergeCell ref="R10:Y10"/>
    <mergeCell ref="M17:N17"/>
    <mergeCell ref="M15:N15"/>
    <mergeCell ref="T16:U16"/>
    <mergeCell ref="X16:Y16"/>
    <mergeCell ref="P16:R16"/>
    <mergeCell ref="P15:R15"/>
    <mergeCell ref="T15:U15"/>
    <mergeCell ref="AG6:AL6"/>
    <mergeCell ref="R8:Y8"/>
    <mergeCell ref="Z6:AF6"/>
    <mergeCell ref="Z7:AF7"/>
    <mergeCell ref="R6:Y6"/>
    <mergeCell ref="R7:Y7"/>
    <mergeCell ref="AG7:AL7"/>
    <mergeCell ref="AG8:AL8"/>
    <mergeCell ref="L3:AL3"/>
    <mergeCell ref="F6:K6"/>
    <mergeCell ref="W12:W14"/>
    <mergeCell ref="J22:L22"/>
    <mergeCell ref="AB12:AD12"/>
    <mergeCell ref="AJ15:AL15"/>
    <mergeCell ref="M18:N18"/>
    <mergeCell ref="AG5:AL5"/>
    <mergeCell ref="R5:Y5"/>
    <mergeCell ref="Z5:AF5"/>
    <mergeCell ref="B7:E7"/>
    <mergeCell ref="V12:V14"/>
    <mergeCell ref="T12:U14"/>
    <mergeCell ref="P22:R22"/>
    <mergeCell ref="J15:L15"/>
    <mergeCell ref="J16:L16"/>
    <mergeCell ref="J18:L18"/>
    <mergeCell ref="D15:E15"/>
    <mergeCell ref="G15:I15"/>
    <mergeCell ref="M21:N21"/>
    <mergeCell ref="B2:K2"/>
    <mergeCell ref="M16:N16"/>
    <mergeCell ref="Z18:AA18"/>
    <mergeCell ref="X18:Y18"/>
    <mergeCell ref="X12:Y14"/>
    <mergeCell ref="P12:R14"/>
    <mergeCell ref="J12:L14"/>
    <mergeCell ref="Z17:AA17"/>
    <mergeCell ref="X17:Y17"/>
    <mergeCell ref="B3:K3"/>
    <mergeCell ref="L2:AL2"/>
    <mergeCell ref="B12:B14"/>
    <mergeCell ref="C12:C14"/>
    <mergeCell ref="D12:E14"/>
    <mergeCell ref="F12:F14"/>
    <mergeCell ref="AH12:AI14"/>
    <mergeCell ref="F10:K10"/>
    <mergeCell ref="AJ12:AL14"/>
    <mergeCell ref="O12:O14"/>
    <mergeCell ref="Z12:AA14"/>
    <mergeCell ref="G12:I14"/>
    <mergeCell ref="M12:N14"/>
    <mergeCell ref="D16:E16"/>
    <mergeCell ref="G16:I16"/>
    <mergeCell ref="AJ16:AL16"/>
    <mergeCell ref="AF15:AG15"/>
    <mergeCell ref="AF16:AG16"/>
    <mergeCell ref="AH16:AI16"/>
    <mergeCell ref="AJ17:AL17"/>
    <mergeCell ref="D18:E18"/>
    <mergeCell ref="G18:I18"/>
    <mergeCell ref="T18:U18"/>
    <mergeCell ref="AF18:AG18"/>
    <mergeCell ref="P18:R18"/>
    <mergeCell ref="AH18:AI18"/>
    <mergeCell ref="AJ18:AL18"/>
    <mergeCell ref="D17:E17"/>
    <mergeCell ref="D21:E21"/>
    <mergeCell ref="G17:I17"/>
    <mergeCell ref="T17:U17"/>
    <mergeCell ref="P17:R17"/>
    <mergeCell ref="J17:L17"/>
    <mergeCell ref="G21:I21"/>
    <mergeCell ref="T21:U21"/>
    <mergeCell ref="P21:R21"/>
    <mergeCell ref="J21:L21"/>
    <mergeCell ref="D19:E19"/>
    <mergeCell ref="AF21:AG21"/>
    <mergeCell ref="AH21:AI21"/>
    <mergeCell ref="AJ21:AL21"/>
    <mergeCell ref="AF22:AG22"/>
    <mergeCell ref="AH22:AI22"/>
    <mergeCell ref="AJ22:AL22"/>
    <mergeCell ref="Z24:AA24"/>
    <mergeCell ref="X24:Y24"/>
    <mergeCell ref="AF24:AG24"/>
    <mergeCell ref="D22:E22"/>
    <mergeCell ref="G22:I22"/>
    <mergeCell ref="T22:U22"/>
    <mergeCell ref="Z22:AA22"/>
    <mergeCell ref="X22:Y22"/>
    <mergeCell ref="M22:N22"/>
    <mergeCell ref="D24:E24"/>
    <mergeCell ref="G24:I24"/>
    <mergeCell ref="T24:U24"/>
    <mergeCell ref="P24:R24"/>
    <mergeCell ref="J24:L24"/>
    <mergeCell ref="M24:N24"/>
    <mergeCell ref="D23:E23"/>
    <mergeCell ref="G23:I23"/>
    <mergeCell ref="J23:L23"/>
    <mergeCell ref="M23:N23"/>
    <mergeCell ref="P23:R23"/>
    <mergeCell ref="G25:I25"/>
    <mergeCell ref="T25:U25"/>
    <mergeCell ref="Z25:AA25"/>
    <mergeCell ref="X25:Y25"/>
    <mergeCell ref="M25:N25"/>
    <mergeCell ref="J25:L25"/>
    <mergeCell ref="P25:R25"/>
    <mergeCell ref="T23:U23"/>
    <mergeCell ref="X23:Y23"/>
    <mergeCell ref="D25:E25"/>
    <mergeCell ref="X33:Y33"/>
    <mergeCell ref="AF33:AG33"/>
    <mergeCell ref="AH33:AI33"/>
    <mergeCell ref="D33:E33"/>
    <mergeCell ref="G33:I33"/>
    <mergeCell ref="T33:U33"/>
    <mergeCell ref="P33:R33"/>
    <mergeCell ref="J33:L33"/>
    <mergeCell ref="M33:N33"/>
    <mergeCell ref="Z23:AA23"/>
    <mergeCell ref="AF23:AG23"/>
    <mergeCell ref="AH23:AI23"/>
    <mergeCell ref="AF35:AG35"/>
    <mergeCell ref="AH35:AI35"/>
    <mergeCell ref="AH24:AI24"/>
    <mergeCell ref="AF26:AG26"/>
    <mergeCell ref="AH26:AI26"/>
    <mergeCell ref="AH27:AI27"/>
    <mergeCell ref="AH28:AI28"/>
    <mergeCell ref="AH29:AI29"/>
    <mergeCell ref="AK35:AL35"/>
    <mergeCell ref="AI34:AJ34"/>
    <mergeCell ref="AK34:AL34"/>
    <mergeCell ref="AJ30:AL30"/>
    <mergeCell ref="AJ33:AL33"/>
    <mergeCell ref="AF34:AG34"/>
    <mergeCell ref="B8:E8"/>
    <mergeCell ref="B9:E9"/>
    <mergeCell ref="B10:E10"/>
    <mergeCell ref="AF25:AG25"/>
    <mergeCell ref="D27:E27"/>
    <mergeCell ref="G27:I27"/>
    <mergeCell ref="J27:L27"/>
    <mergeCell ref="M27:N27"/>
    <mergeCell ref="P27:R27"/>
    <mergeCell ref="AH25:AI25"/>
    <mergeCell ref="AJ25:AL25"/>
    <mergeCell ref="AJ24:AL24"/>
    <mergeCell ref="Z33:AA33"/>
    <mergeCell ref="Z27:AA27"/>
    <mergeCell ref="AF27:AG27"/>
    <mergeCell ref="Z28:AA28"/>
    <mergeCell ref="AF28:AG28"/>
    <mergeCell ref="AJ27:AL27"/>
    <mergeCell ref="AJ28:AL28"/>
    <mergeCell ref="AJ23:AL23"/>
    <mergeCell ref="D26:E26"/>
    <mergeCell ref="G26:I26"/>
    <mergeCell ref="J26:L26"/>
    <mergeCell ref="M26:N26"/>
    <mergeCell ref="P26:R26"/>
    <mergeCell ref="T26:U26"/>
    <mergeCell ref="X26:Y26"/>
    <mergeCell ref="Z26:AA26"/>
    <mergeCell ref="AJ26:AL26"/>
    <mergeCell ref="T27:U27"/>
    <mergeCell ref="X27:Y27"/>
    <mergeCell ref="Z29:AA29"/>
    <mergeCell ref="AF29:AG29"/>
    <mergeCell ref="X28:Y28"/>
    <mergeCell ref="X29:Y29"/>
    <mergeCell ref="D28:E28"/>
    <mergeCell ref="G28:I28"/>
    <mergeCell ref="J28:L28"/>
    <mergeCell ref="M28:N28"/>
    <mergeCell ref="X30:Y30"/>
    <mergeCell ref="J29:L29"/>
    <mergeCell ref="M29:N29"/>
    <mergeCell ref="P28:R28"/>
    <mergeCell ref="T28:U28"/>
    <mergeCell ref="P30:R30"/>
    <mergeCell ref="T30:U30"/>
    <mergeCell ref="P29:R29"/>
    <mergeCell ref="T29:U29"/>
    <mergeCell ref="Z30:AA30"/>
    <mergeCell ref="AJ29:AL29"/>
    <mergeCell ref="D30:E30"/>
    <mergeCell ref="G30:I30"/>
    <mergeCell ref="J30:L30"/>
    <mergeCell ref="M30:N30"/>
    <mergeCell ref="AF30:AG30"/>
    <mergeCell ref="AH30:AI30"/>
    <mergeCell ref="D29:E29"/>
    <mergeCell ref="G29:I29"/>
    <mergeCell ref="AR12:AR14"/>
    <mergeCell ref="AS12:AS14"/>
    <mergeCell ref="AT12:AT14"/>
    <mergeCell ref="AN12:AN14"/>
    <mergeCell ref="AO12:AO14"/>
    <mergeCell ref="AP12:AP14"/>
    <mergeCell ref="AQ12:AQ14"/>
  </mergeCells>
  <hyperlinks>
    <hyperlink ref="F7" r:id="rId1" tooltip="markus.mayer@muster.de" display="joerg.stange@mahle.com"/>
  </hyperlinks>
  <pageMargins left="0.24" right="0.22" top="0.32" bottom="0.32" header="0.1968503937007874" footer="0.15748031496062992"/>
  <ignoredErrors>
    <ignoredError numberStoredAsText="1" sqref="A1:AU40"/>
  </ignoredErrors>
</worksheet>
</file>

<file path=docProps/app.xml><?xml version="1.0" encoding="utf-8"?>
<Properties xmlns="http://schemas.openxmlformats.org/officeDocument/2006/extended-properties" xmlns:vt="http://schemas.openxmlformats.org/officeDocument/2006/docPropsVTypes">
  <Application>SheetJS</Application>
  <AppVersion>9.6926</AppVersion>
  <Company>BMW AG</Company>
  <DocSecurity>0</DocSecurity>
  <HyperlinksChanged>false</HyperlinksChanged>
  <SharedDoc>false</SharedDoc>
  <LinksUpToDate>false</LinksUpToDate>
  <ScaleCrop>false</ScaleCrop>
  <HeadingPairs>
    <vt:vector size="2" baseType="variant">
      <vt:variant>
        <vt:lpstr>Worksheets</vt:lpstr>
      </vt:variant>
      <vt:variant>
        <vt:i4>7</vt:i4>
      </vt:variant>
    </vt:vector>
  </HeadingPairs>
  <TitlesOfParts>
    <vt:vector size="7" baseType="lpstr">
      <vt:lpstr>Zusammenfassung</vt:lpstr>
      <vt:lpstr>Kaufteile</vt:lpstr>
      <vt:lpstr>Rohmaterial</vt:lpstr>
      <vt:lpstr>Fertigungskosten</vt:lpstr>
      <vt:lpstr>E-Kosten</vt:lpstr>
      <vt:lpstr>Sondereinzelk. d. Fertigung</vt:lpstr>
      <vt:lpstr>Sonderbetriebsmittel SBM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2003-02-10T17:53:54Z</dcterms:created>
  <dcterms:modified xsi:type="dcterms:W3CDTF">2010-06-17T17:35:55Z</dcterms:modified>
  <cp:lastModifiedBy>STANGEJ</cp:lastModifiedBy>
  <cp:lastPrinted>2010-06-17T16:26:21Z</cp:lastPrinted>
  <dc:creator>BMW Group Materialwirtschaft</dc:creator>
  <dc:description>Version 23.05.2006</dc:description>
  <dc:title>Quotation Analysis Form Version 7</dc:title>
</cp:coreProperties>
</file>