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Material" sheetId="2" r:id="rId2"/>
    <sheet name="Fertigungskosten" sheetId="3" r:id="rId3"/>
    <sheet name="SBM-SEKOF-FWZ" sheetId="4" r:id="rId4"/>
    <sheet name="SBM Inventarisierung" sheetId="5" r:id="rId5"/>
    <sheet name="Rohstoffrisiken" sheetId="6" r:id="rId6"/>
    <sheet name="Prämissenblatt" sheetId="7" r:id="rId7"/>
    <sheet name="Prämissenblatt SBM" sheetId="8" r:id="rId8" state="hidden"/>
    <sheet name="Prämissenblatt_Rohstoff" sheetId="9" r:id="rId9" state="hidden"/>
    <sheet name="Protokoll" sheetId="10" r:id="rId10" state="hidden"/>
    <sheet name="Temp" sheetId="11" r:id="rId11"/>
  </sheets>
  <definedNames>
    <definedName name="_xlnm._FilterDatabase" localSheetId="8">'Prämissenblatt_Rohstoff'!$A$3:$H$68</definedName>
    <definedName name="Abwicklungsmodelle">'Prämissenblatt_Rohstoff'!$H$73:$H$76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Material!$D$48</definedName>
    <definedName name="bottomProcesses">Fertigungskosten!$D$50</definedName>
    <definedName name="bottomSBMInvent">'SBM Inventarisierung'!$D$30</definedName>
    <definedName name="bottomTools">'SBM-SEKOF-FWZ'!$C$31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2">Fertigungskosten!$A$1:$X$55</definedName>
    <definedName name="_xlnm.Print_Area" localSheetId="1">Material!$A$1:$AC$53</definedName>
    <definedName name="_xlnm.Print_Area" localSheetId="6">'Prämissenblatt'!$O$6:$U$48</definedName>
    <definedName name="_xlnm.Print_Area" localSheetId="5">Rohstoffrisiken!$A$1:$V$35</definedName>
    <definedName name="_xlnm.Print_Area" localSheetId="4">'SBM Inventarisierung'!$A$1:$U$35</definedName>
    <definedName name="_xlnm.Print_Area" localSheetId="3">'SBM-SEKOF-FWZ'!$A$1:$V$36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'Prämissenblatt_Rohstoff'!$B$80:$B$87</definedName>
    <definedName name="ES">'Prämissenblatt SBM'!$BU$8:$BU$57</definedName>
    <definedName name="FI">'Prämissenblatt SBM'!$AC$8:$AC$13</definedName>
    <definedName name="Folgewerkzeug">'Prämissenblatt'!$O$8:$O$47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aufteil">'Prämissenblatt'!$W$8</definedName>
    <definedName name="KR">'Prämissenblatt SBM'!$BW$8:$BW$22</definedName>
    <definedName name="list_Ländercode">'Prämissenblatt SBM'!$E$8:$F$87</definedName>
    <definedName name="list_Regioncode">'Prämissenblatt SBM'!$L$8:$M$1501</definedName>
    <definedName name="list_Rohstoffschlüssel">'Prämissenblatt_Rohstoff'!$B$4:$D$74</definedName>
    <definedName name="listAngebotsWährungen" localSheetId="7">#REF!</definedName>
    <definedName name="listAngebotsWährungen">Zusammenfassung!$C$26:$C$28</definedName>
    <definedName name="listFlächeneinheit">'Prämissenblatt'!$AC$8:$AC$10</definedName>
    <definedName name="listLändernamen" localSheetId="7">'Prämissenblatt SBM'!$E$8:$E$87</definedName>
    <definedName name="listLändernamen">'Prämissenblatt'!$K$8:$K$87</definedName>
    <definedName name="listMengeneinheiten">'Prämissenblatt'!$W$8:$W$27</definedName>
    <definedName name="listRohstoffschlüssel" localSheetId="7">#REF!</definedName>
    <definedName name="listRohstoffschlüssel">'Prämissenblatt'!$B$8:$B$57</definedName>
    <definedName name="listRohstoffschlüssel_Neu">'Prämissenblatt_Rohstoff'!$G$4:$G$64</definedName>
    <definedName name="listSBMIAngebotswährungen" localSheetId="7">'SBM-Inventarisierung'!$H$28:$H$30</definedName>
    <definedName name="listSBMPositivliste" localSheetId="7">'Prämissenblatt SBM'!$I$8:$I$47</definedName>
    <definedName name="listSBMWKZ">'Prämissenblatt SBM'!$I$8:$I$47</definedName>
    <definedName name="listVerrechnungsformen">'Prämissenblatt'!$AA$8:$AA$11</definedName>
    <definedName name="listVorhanden">'Prämissenblatt'!$Y$8:$Y$9</definedName>
    <definedName name="listZulässigeAngebotswährungen" localSheetId="7">'Prämissenblatt SBM'!$B$8:$B$24</definedName>
    <definedName name="listZulässigeAngebotswährungen">'Prämissenblatt'!$E$8:$E$40</definedName>
    <definedName name="listZulässigeBeschaffungswährungen">'Prämissenblatt'!$H$8:$H$63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rämie">'Prämissenblatt'!$W$16</definedName>
    <definedName name="PT">'Prämissenblatt SBM'!$BK$8:$BK$37</definedName>
    <definedName name="QAF_MAPPING_GEWINN_1">Zusammenfassung!$P$26</definedName>
    <definedName name="QAF_MAPPING_GEWINN_2">Zusammenfassung!$O$26</definedName>
    <definedName name="QAF_MAPPING_GEWINN_3">Zusammenfassung!$N$26</definedName>
    <definedName name="QAF_MAPPING_SBM_1">Zusammenfassung!$P$36</definedName>
    <definedName name="QAF_MAPPING_SBM_2">Zusammenfassung!$O$36</definedName>
    <definedName name="QAF_MAPPING_SBM_3">Zusammenfassung!$N$36</definedName>
    <definedName name="QAF_MAPPING_ZUSCHLAG_1">Zusammenfassung!$P$18</definedName>
    <definedName name="QAF_MAPPING_ZUSCHLAG_2">Zusammenfassung!$O$18</definedName>
    <definedName name="QAF_MAPPING_ZUSCHLAG_3">Zusammenfassung!$N$18</definedName>
    <definedName name="RO">'Prämissenblatt SBM'!$BL$8:$BL$48</definedName>
    <definedName name="RU">'Prämissenblatt SBM'!$BM$8:$BM$96</definedName>
    <definedName name="SBM">'Prämissenblatt'!$O$8:$O$47</definedName>
    <definedName name="SBM_2">'Prämissenblatt'!$O$8:$P$47</definedName>
    <definedName name="SBMFeld">'Prämissenblatt'!$O$6</definedName>
    <definedName name="SE">'Prämissenblatt SBM'!$BO$8:$BO$28</definedName>
    <definedName name="SEKOF">'Prämissenblatt'!$S$8:$S$42</definedName>
    <definedName name="SEKOF_2">'Prämissenblatt'!$S$8:$T$42</definedName>
    <definedName name="SEKOFFeld">'Prämissenblatt'!$S$6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'Prämissenblatt'!$AH$8</definedName>
    <definedName name="WerkzeugwartungFeld">'Prämissenblatt'!$AH$6</definedName>
    <definedName name="ZA">'Prämissenblatt SBM'!$BV$8:$BV$11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<sst xmlns="http://schemas.openxmlformats.org/spreadsheetml/2006/main" count="5882" uniqueCount="2898">
  <si>
    <t>BMW Group</t>
  </si>
  <si>
    <t>QUOTATION ANALYSIS FORM</t>
  </si>
  <si>
    <t xml:space="preserve">        Hilfe und Dokumentation</t>
  </si>
  <si>
    <t>b2b.bmw.com</t>
  </si>
  <si>
    <t>VERTRAULICH</t>
  </si>
  <si>
    <t>ZUSAMMENFASSUNG</t>
  </si>
  <si>
    <t xml:space="preserve">             (siehe Nutzerleitfaden QAF Version 8.1)</t>
  </si>
  <si>
    <t>QAF Version 8.1.05.02 © BMW AG</t>
  </si>
  <si>
    <t>Bearbeiter Lieferant:</t>
  </si>
  <si>
    <t>Susanne Matzke</t>
  </si>
  <si>
    <t>Anbieter/Lieferant:</t>
  </si>
  <si>
    <t>Prevent TWB GmbH &amp; Co. KG</t>
  </si>
  <si>
    <t>Teilebenennung:</t>
  </si>
  <si>
    <t>MCV Hintersitzlehne</t>
  </si>
  <si>
    <t>E-Mail:</t>
  </si>
  <si>
    <t>susanne.matzke@prevent-twb.com</t>
  </si>
  <si>
    <t>BMW Lieferanten-Nr.:</t>
  </si>
  <si>
    <t>Änderungsindex (AI):</t>
  </si>
  <si>
    <t>Telefon:</t>
  </si>
  <si>
    <t>02331 9166 273</t>
  </si>
  <si>
    <t>BMW Projekt:</t>
  </si>
  <si>
    <t>MCV</t>
  </si>
  <si>
    <t>Anfragenummer / Version:</t>
  </si>
  <si>
    <t>Angebotsdatum:</t>
  </si>
  <si>
    <t>BMW Sachnummer:</t>
  </si>
  <si>
    <t>Variante:</t>
  </si>
  <si>
    <t xml:space="preserve"> </t>
  </si>
  <si>
    <t>Allgemeine Prämissen</t>
  </si>
  <si>
    <t>Währungen</t>
  </si>
  <si>
    <t/>
  </si>
  <si>
    <t>EUR</t>
  </si>
  <si>
    <t>1.</t>
  </si>
  <si>
    <t>Materialkosten</t>
  </si>
  <si>
    <t>2.</t>
  </si>
  <si>
    <t>Fertigungskosten</t>
  </si>
  <si>
    <t>Serienlaufzeit [Jahre] :</t>
  </si>
  <si>
    <t>SUMME HERSTELLKOSTEN</t>
  </si>
  <si>
    <t>(1.+ 2.)</t>
  </si>
  <si>
    <t>Gesamtvolumen gem. Anfrage [Teile]:</t>
  </si>
  <si>
    <t>Enthaltene Verpackung und Transport</t>
  </si>
  <si>
    <t>Peakvolumen Jahr [Teile / Jahr] :</t>
  </si>
  <si>
    <t>Enthaltene Zölle</t>
  </si>
  <si>
    <t>Plankapazität [Teile / Jahr] :</t>
  </si>
  <si>
    <t>Fertigungslosgröße [Teile]:</t>
  </si>
  <si>
    <t>3.</t>
  </si>
  <si>
    <t>Zuschläge</t>
  </si>
  <si>
    <t>Produktionsstart (SOP) [mm.jjjj] :</t>
  </si>
  <si>
    <t>Vertriebs- und Verwaltungsgemeinkosten</t>
  </si>
  <si>
    <t>Erläuterung:</t>
  </si>
  <si>
    <t>Prämissen Lieferant</t>
  </si>
  <si>
    <t>kumul. Ausschuss</t>
  </si>
  <si>
    <t>Andere Kosten</t>
  </si>
  <si>
    <t>Fertigungsstandort (Land / Ort):</t>
  </si>
  <si>
    <t>4.</t>
  </si>
  <si>
    <t>SEKOF und Folgewerkzeuge</t>
  </si>
  <si>
    <t>Arbeitsstunden / Jahr [h]:</t>
  </si>
  <si>
    <t>5.</t>
  </si>
  <si>
    <t>Ausschusskosten</t>
  </si>
  <si>
    <t>Material</t>
  </si>
  <si>
    <t>Schichten / Woche:</t>
  </si>
  <si>
    <t>Fertigung</t>
  </si>
  <si>
    <t xml:space="preserve">Wechselkurse zur Bestell-
währung [AW1]
(rein informativ)</t>
  </si>
  <si>
    <t>GESAMTKOSTEN</t>
  </si>
  <si>
    <t>(1.+ 2.+ 3.+ 4.+ 5.)</t>
  </si>
  <si>
    <t>1. (Bestell-) Währung 1 [AW1]:</t>
  </si>
  <si>
    <t>6.</t>
  </si>
  <si>
    <t>Gewinn</t>
  </si>
  <si>
    <t>2. Angebotswährung 2 [AW2] (optional):</t>
  </si>
  <si>
    <t>ANGEBOTSBASISPREIS</t>
  </si>
  <si>
    <t>(1.+ 2.+ 3.+ 4.+ 5.+ 6.)</t>
  </si>
  <si>
    <t>3. Angebotswährung 3 [AW3] (optional):</t>
  </si>
  <si>
    <t>7.</t>
  </si>
  <si>
    <t>Rohstoff Preisanteil</t>
  </si>
  <si>
    <t>Sonstige Daten</t>
  </si>
  <si>
    <t>8.</t>
  </si>
  <si>
    <t>Zölle  Lieferant - BMW</t>
  </si>
  <si>
    <t>9.</t>
  </si>
  <si>
    <t>Transportkosten  Lieferant - BMW</t>
  </si>
  <si>
    <t>ANGEBOTSPREIS</t>
  </si>
  <si>
    <t>(Summe 1. bis 9.)</t>
  </si>
  <si>
    <t>Teileabmessungen (LxBxH) [mm]:</t>
  </si>
  <si>
    <t>Preisindikation in Bestellwährung [AW1]</t>
  </si>
  <si>
    <t>Teilegewicht unverpackt [kg]:</t>
  </si>
  <si>
    <t>Gesamtgewicht [kg]:</t>
  </si>
  <si>
    <t>Einmal- und Tranchenzahlungen</t>
  </si>
  <si>
    <t>Lieferbedingungen:</t>
  </si>
  <si>
    <t>10.</t>
  </si>
  <si>
    <t>Entwicklungskosten</t>
  </si>
  <si>
    <t>Versorgungsart/KOVP Abrufstatus:</t>
  </si>
  <si>
    <t>11.</t>
  </si>
  <si>
    <t>Sonderbetriebsmittel</t>
  </si>
  <si>
    <t>Bemerkungen:</t>
  </si>
  <si>
    <t xml:space="preserve">   QUOTATION ANALYSIS FORM</t>
  </si>
  <si>
    <t xml:space="preserve">   Hilfe und Dokumentation</t>
  </si>
  <si>
    <t xml:space="preserve">     1. Material</t>
  </si>
  <si>
    <t xml:space="preserve">      (siehe Nutzerleitfaden QAF Version 8.1)</t>
  </si>
  <si>
    <t>Bearbeiter:</t>
  </si>
  <si>
    <t>Beschreibung</t>
  </si>
  <si>
    <t>Beschaffungswährung</t>
  </si>
  <si>
    <t>Angaben in Angebotswährung</t>
  </si>
  <si>
    <t>Befüllung nach Vorgabe BMW Einkauf</t>
  </si>
  <si>
    <t xml:space="preserve"> Positionsnummer
 Fertigungsschritt</t>
  </si>
  <si>
    <t xml:space="preserve"> Teilebenennung</t>
  </si>
  <si>
    <t xml:space="preserve"> Benennung
 Rohmaterial / Kaufteil</t>
  </si>
  <si>
    <t xml:space="preserve"> Lieferant</t>
  </si>
  <si>
    <t xml:space="preserve"> Technische Funktion
 des Bauteils</t>
  </si>
  <si>
    <t xml:space="preserve"> Mengeneinheit</t>
  </si>
  <si>
    <t xml:space="preserve"> Beschaffungswährung [BW]</t>
  </si>
  <si>
    <t xml:space="preserve"> Preis pro
 Mengeneinheit [BW]</t>
  </si>
  <si>
    <t xml:space="preserve"> Angebotswährung [AW]</t>
  </si>
  <si>
    <t xml:space="preserve"> Wechselkurs [AW/BW]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</si>
  <si>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</si>
  <si>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</si>
  <si>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</si>
  <si>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 xml:space="preserve"> Materialgemeinkosten
 MGK [%]</t>
  </si>
  <si>
    <t xml:space="preserve"> Materialkosten
 pro Mengeneinheit [AW]</t>
  </si>
  <si>
    <t xml:space="preserve"> Einsatzmenge [Einheiten]
 (nur Rohmaterial)</t>
  </si>
  <si>
    <t xml:space="preserve"> Nettomenge [Einheiten]
 (nur Rohmaterial)</t>
  </si>
  <si>
    <t xml:space="preserve"> Rückvergütung [AW]
 (nur Rohmaterial)</t>
  </si>
  <si>
    <t xml:space="preserve"> Anzahl pro Angebotsteil</t>
  </si>
  <si>
    <t xml:space="preserve"> Materialkosten [AW]</t>
  </si>
  <si>
    <t xml:space="preserve"> Materialausschuss [%]</t>
  </si>
  <si>
    <t xml:space="preserve"> Ausschusskosten
 Material [AW]</t>
  </si>
  <si>
    <t xml:space="preserve"> Rohstoffbezeichnung</t>
  </si>
  <si>
    <t xml:space="preserve"> Bezugsgewicht [kg]</t>
  </si>
  <si>
    <t xml:space="preserve"> Rohstoffnotierung
 Ro [AW/kg]</t>
  </si>
  <si>
    <t xml:space="preserve"> Rohstofffzuschlag
 RoZ0 [AW]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</si>
  <si>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</si>
  <si>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</si>
  <si>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</si>
  <si>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Materialgemeinkosten
 Angebot [AW]</t>
  </si>
  <si>
    <t xml:space="preserve"> Rückwand li/re</t>
  </si>
  <si>
    <t xml:space="preserve"> Band 0,80 x 600 mm AlMg4,5Mn0,4 (102732)</t>
  </si>
  <si>
    <t>kg</t>
  </si>
  <si>
    <t xml:space="preserve"> MCV-Rohr unten (50176099)</t>
  </si>
  <si>
    <t>Stück (Kaufteil)</t>
  </si>
  <si>
    <t xml:space="preserve"> Deckel li/re</t>
  </si>
  <si>
    <t xml:space="preserve"> Band 2,00 x 260 mm HC420-LA (102740)</t>
  </si>
  <si>
    <t xml:space="preserve"> Lager mitte rechts</t>
  </si>
  <si>
    <t xml:space="preserve"> Band 3,00 x 220 mm HC340-LA (102738)</t>
  </si>
  <si>
    <t xml:space="preserve"> Profil senkrecht</t>
  </si>
  <si>
    <t xml:space="preserve"> Band 1,50 x 465 mm HC380 LA (102734)</t>
  </si>
  <si>
    <t xml:space="preserve"> Profil oben</t>
  </si>
  <si>
    <t xml:space="preserve"> Band 0,80 x 519 mm HC420LA (102733)</t>
  </si>
  <si>
    <t>Halter Außenlager Lehne</t>
  </si>
  <si>
    <t>IM RECLINER</t>
  </si>
  <si>
    <t xml:space="preserve">Halter Außenlager   </t>
  </si>
  <si>
    <t xml:space="preserve"> Halter Kopfstütze</t>
  </si>
  <si>
    <t xml:space="preserve"> Band 0,80 x 180 mm HC420-LA (102739)</t>
  </si>
  <si>
    <t>Halter Entriegelung</t>
  </si>
  <si>
    <t>ENTFALLEN</t>
  </si>
  <si>
    <t xml:space="preserve"> MCV Mittellager (20250903)</t>
  </si>
  <si>
    <t xml:space="preserve"> Band 3,00 x 1222 mm HC420-LA (102762)</t>
  </si>
  <si>
    <t xml:space="preserve"> MCV Deckel Mittellager (20251105)</t>
  </si>
  <si>
    <t>Kopfstützrohr li/re</t>
  </si>
  <si>
    <t xml:space="preserve"> MCV Kunststoffbuchse</t>
  </si>
  <si>
    <t xml:space="preserve"> MCV-Top Tether (50176299)</t>
  </si>
  <si>
    <t xml:space="preserve"> MCV ZSB Recliner</t>
  </si>
  <si>
    <t>Betätigung mit Bowdenzug</t>
  </si>
  <si>
    <t xml:space="preserve"> MCV-Lagerbolzen mitte (50177199)</t>
  </si>
  <si>
    <t xml:space="preserve"> MCV Blende Recliner (90041000/1100)</t>
  </si>
  <si>
    <t>Teppich</t>
  </si>
  <si>
    <t>Rundschweißmutter</t>
  </si>
  <si>
    <t>IN EXT. LOHNFERTIGUNG</t>
  </si>
  <si>
    <t xml:space="preserve"> MCV Blende Top Tether (90041200)</t>
  </si>
  <si>
    <t xml:space="preserve"> Profil diagonal li/re</t>
  </si>
  <si>
    <t xml:space="preserve"> Band 1,50 x 610 mm HC380 LA (102735)</t>
  </si>
  <si>
    <t xml:space="preserve"> Knotenblech oben li/re</t>
  </si>
  <si>
    <t xml:space="preserve"> Band 1,50 x 115 mm HC380 LA (102736)</t>
  </si>
  <si>
    <t xml:space="preserve"> MCV Deckblech</t>
  </si>
  <si>
    <t xml:space="preserve"> MCV Rahmen Top Tether</t>
  </si>
  <si>
    <t xml:space="preserve"> MCV-Entriegelungshebel (50179599)</t>
  </si>
  <si>
    <t xml:space="preserve"> MCV-Blindniet (50179799)</t>
  </si>
  <si>
    <t xml:space="preserve"> MCV-Zugschlaufe Gepäckraum (50179899)</t>
  </si>
  <si>
    <t xml:space="preserve"> MCV-Zugschlaufe Innenraum (50179999)</t>
  </si>
  <si>
    <t xml:space="preserve"> MCV-Kleber (50195699)</t>
  </si>
  <si>
    <t>MCV Lack/Chemie</t>
  </si>
  <si>
    <t xml:space="preserve"> AG 10 Schweissen extern</t>
  </si>
  <si>
    <t>Summen</t>
  </si>
  <si>
    <t>Verpackung</t>
  </si>
  <si>
    <t>Transport</t>
  </si>
  <si>
    <t>Zoll</t>
  </si>
  <si>
    <t>MGK</t>
  </si>
  <si>
    <t>Ausschuss</t>
  </si>
  <si>
    <t>Rohstoff - Preisanteil</t>
  </si>
  <si>
    <t>Zusätzliche Zeile: Leerzeile kopieren und vor letzter Zeile einfügen</t>
  </si>
  <si>
    <t>Hilfe und Dokumentation</t>
  </si>
  <si>
    <t xml:space="preserve">     2. Fertigungskosten</t>
  </si>
  <si>
    <t>(siehe Nutzerleitfaden QAF Version 8.1)</t>
  </si>
  <si>
    <t>Anfragenr. / Version:</t>
  </si>
  <si>
    <t xml:space="preserve">    Angaben in Beschaffungswährung</t>
  </si>
  <si>
    <t xml:space="preserve">    Angaben in Angebotswährung</t>
  </si>
  <si>
    <t xml:space="preserve"> Prozessbezeichnung</t>
  </si>
  <si>
    <t xml:space="preserve"> Bezeichnung
 Anlage/Maschine/Typ</t>
  </si>
  <si>
    <t xml:space="preserve"> Standort</t>
  </si>
  <si>
    <t xml:space="preserve"> Beschaffungswährung BW</t>
  </si>
  <si>
    <t xml:space="preserve"> Zykluszeit [s]</t>
  </si>
  <si>
    <t xml:space="preserve"> Teile pro Zyklus</t>
  </si>
  <si>
    <t xml:space="preserve"> Anzahl direkte Mitarbeiter</t>
  </si>
  <si>
    <t xml:space="preserve"> Direkter Lohn [BW/h]</t>
  </si>
  <si>
    <t xml:space="preserve"> Sozialgemeinkosten
 SGK [%]</t>
  </si>
  <si>
    <t xml:space="preserve"> Maschinenstundensatz
 MSS [BW/h]</t>
  </si>
  <si>
    <t xml:space="preserve"> Rüstkosten pro Stück [BW]</t>
  </si>
  <si>
    <t xml:space="preserve"> Fertigungseinzelkosten
 FEK [BW]</t>
  </si>
  <si>
    <t xml:space="preserve"> Restfertigungsgemeinkosten
 (RFGK) Stundensatz [BW/h]</t>
  </si>
  <si>
    <t xml:space="preserve"> Fertigungskosten FK [BW]</t>
  </si>
  <si>
    <t xml:space="preserve"> Angebotswährung AW</t>
  </si>
  <si>
    <t xml:space="preserve"> Fertigungskosten FK [AW]</t>
  </si>
  <si>
    <t xml:space="preserve"> Ausschuss pro
 Prozessschritt [%]</t>
  </si>
  <si>
    <t xml:space="preserve"> Ausschusskosten
 Fertigung [AW]</t>
  </si>
  <si>
    <t xml:space="preserve"> Personalkosten
 Angebot [AW]</t>
  </si>
  <si>
    <t xml:space="preserve"> Maschinenkosten
 Angebot [AW]</t>
  </si>
  <si>
    <t xml:space="preserve"> Rüstkosten [AW]</t>
  </si>
  <si>
    <t xml:space="preserve"> Fertigungseinzel-
 kosten Angebot [AW]</t>
  </si>
  <si>
    <t xml:space="preserve"> Restfertigungsgemein-
 kosten Angebot [AW]</t>
  </si>
  <si>
    <t>Pressen</t>
  </si>
  <si>
    <t>Eur</t>
  </si>
  <si>
    <t>MCV - HSL links / rechts</t>
  </si>
  <si>
    <t>kleben</t>
  </si>
  <si>
    <t>Hagen</t>
  </si>
  <si>
    <t>MCV LBG  links / rechts</t>
  </si>
  <si>
    <t>lackieren</t>
  </si>
  <si>
    <t>MCV - Deckel  Mittellager (30389805)</t>
  </si>
  <si>
    <t>MCV - ZSB Mittellager (30389705)</t>
  </si>
  <si>
    <t>aufhängen KTL</t>
  </si>
  <si>
    <t>MCV - HSL links /  rechts</t>
  </si>
  <si>
    <t>montieren</t>
  </si>
  <si>
    <t>MCV SBG MAG links / rechts</t>
  </si>
  <si>
    <t>schweißen</t>
  </si>
  <si>
    <t>MCV SBG Laser links /  rechts</t>
  </si>
  <si>
    <t>MCV SBG MAG ZSB Mittellager</t>
  </si>
  <si>
    <t>Personal</t>
  </si>
  <si>
    <t>Maschine</t>
  </si>
  <si>
    <t>Rüsten</t>
  </si>
  <si>
    <t>FEK</t>
  </si>
  <si>
    <t>RFGK</t>
  </si>
  <si>
    <t xml:space="preserve">     3.  SBM, SEKOF und Folgewerkzeuge</t>
  </si>
  <si>
    <t xml:space="preserve">     Angaben in Beschaffungswährung</t>
  </si>
  <si>
    <t xml:space="preserve"> Verrechnungsform</t>
  </si>
  <si>
    <t xml:space="preserve"> WAF vorhanden [ja/nein]</t>
  </si>
  <si>
    <t xml:space="preserve"> Werkzeug-/
 Vorrichtungsart</t>
  </si>
  <si>
    <t xml:space="preserve"> Bemerkung</t>
  </si>
  <si>
    <t xml:space="preserve"> Auslegung / Kavitäten [x-fach]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</si>
  <si>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</si>
  <si>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</si>
  <si>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</si>
  <si>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 xml:space="preserve"> Standzeit [Zyklen]</t>
  </si>
  <si>
    <t xml:space="preserve"> Auftragszeit [Wochen]</t>
  </si>
  <si>
    <t xml:space="preserve"> Standort des Herstellers</t>
  </si>
  <si>
    <t xml:space="preserve"> Werkzeug- /
 Vorrichtungskosten [BW]</t>
  </si>
  <si>
    <t xml:space="preserve"> Anzahl Werkzeuge /
 Vorrichtungen</t>
  </si>
  <si>
    <t xml:space="preserve"> Summe Werkzeug- /
 Vorrichtungskosten [AW]</t>
  </si>
  <si>
    <t xml:space="preserve"> Summe Werkzeug- /
 Vorrichtungskosten
 SBM [AW]</t>
  </si>
  <si>
    <t xml:space="preserve"> SEKOF + Folgewerkzeuge
 + Werkzeuginstandhaltung
 pro Stück [AW]</t>
  </si>
  <si>
    <t xml:space="preserve"> Plausibilitätsprüfung
 "Verrechnungsform"</t>
  </si>
  <si>
    <t xml:space="preserve"> Plausibilitätsprüfung
 "Werkzeugart"</t>
  </si>
  <si>
    <t>SEKOF</t>
  </si>
  <si>
    <t>allgemein</t>
  </si>
  <si>
    <t>Werkzeuginstandhaltung</t>
  </si>
  <si>
    <t>SBM</t>
  </si>
  <si>
    <t xml:space="preserve">SEKOF + 
FWZ + IH</t>
  </si>
  <si>
    <t xml:space="preserve">   SBM Inventarisierung</t>
  </si>
  <si>
    <t xml:space="preserve">      4. SBM Inventarisierung</t>
  </si>
  <si>
    <t xml:space="preserve">Bestell-Nr. </t>
  </si>
  <si>
    <t>Änderungsmeldungsnummer</t>
  </si>
  <si>
    <t>Angaben in Bestellwährung</t>
  </si>
  <si>
    <t>Werkzeugstandort</t>
  </si>
  <si>
    <t>Positionsnummer für Bestellung</t>
  </si>
  <si>
    <t>Teilebenennung / Fertigungsschritt (Basis QAF)</t>
  </si>
  <si>
    <t xml:space="preserve">Werkzeug-/
Vorrichtungsart</t>
  </si>
  <si>
    <t xml:space="preserve"> Bestellwährung</t>
  </si>
  <si>
    <t>Werkzeugkosten SBM</t>
  </si>
  <si>
    <t>Anzahl Werkzeuge / Vorrichtungen</t>
  </si>
  <si>
    <t>Summe Werkzeugkosten SBM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</si>
  <si>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</si>
  <si>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</si>
  <si>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</si>
  <si>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Straße und Str.-Nr.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</si>
  <si>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</si>
  <si>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</si>
  <si>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</si>
  <si>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</si>
  <si>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</si>
  <si>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</si>
  <si>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</si>
  <si>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</t>
  </si>
  <si>
    <t>001</t>
  </si>
  <si>
    <t>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</si>
  <si>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</si>
  <si>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</si>
  <si>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</si>
  <si>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</si>
  <si>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</si>
  <si>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</si>
  <si>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</si>
  <si>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</si>
  <si>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</si>
  <si>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</si>
  <si>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</si>
  <si>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</si>
  <si>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</si>
  <si>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</si>
  <si>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</si>
  <si>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</si>
  <si>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bottomSBMInventarisierung</t>
  </si>
  <si>
    <t>Diese Zeile bitte nicht entfernen oder überschreiben</t>
  </si>
  <si>
    <t>Bestellwährung</t>
  </si>
  <si>
    <t>Hinweis für Einkauf BMW: Für Upload in TBB/SRM diese Seite speichern als ".csv" (Trennzeichen-getrennt)</t>
  </si>
  <si>
    <t xml:space="preserve">Zusätzliche Zeile:
Leerzeile kopieren und vor letzter Zeile einfügen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</si>
  <si>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</si>
  <si>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</si>
  <si>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</si>
  <si>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</si>
  <si>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</si>
  <si>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</si>
  <si>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 xml:space="preserve"> Rohstoffschlüssel</t>
  </si>
  <si>
    <t xml:space="preserve"> Rohstoffnotierung R0 [AW/kg]</t>
  </si>
  <si>
    <t xml:space="preserve"> Rohstoff-Zuschlag [AW]
 RoZ0</t>
  </si>
  <si>
    <t xml:space="preserve"> Abwicklungsmodell 
 (siehe Anfrageunterlagen)</t>
  </si>
  <si>
    <t xml:space="preserve"> Indexbezeichnung
 (siehe Anfrageunterlagen)</t>
  </si>
  <si>
    <t xml:space="preserve"> Indexnotierung RoI0 [AW/kg]
 im Durchschnittzeitraum</t>
  </si>
  <si>
    <t xml:space="preserve"> BMW Beteiligungsquote BQ  [in%]
 (siehe Anfrageunterlagen)</t>
  </si>
  <si>
    <t xml:space="preserve"> Schwellwert SW [in%]
 (siehe Anfrageunterlagen)</t>
  </si>
  <si>
    <t xml:space="preserve"> Hinweismeldung, bei 
 Detaillierungsbedarf gegenüber
 dem Material-Blatt</t>
  </si>
  <si>
    <t>Summe von  Bezugsgewicht [kg]</t>
  </si>
  <si>
    <t>Ergebnis</t>
  </si>
  <si>
    <t>Zur Aktuallisierung der Pivot-Tabelle bitte im Bereich der Tabelle die rechte Maus-Taste drücken --&gt; "Aktualisieren!"</t>
  </si>
  <si>
    <t>Ergänzungsumfänge die sich aus der Hinweismeldung ergeben.</t>
  </si>
  <si>
    <t>ENTWURF - VERTRAULICH</t>
  </si>
  <si>
    <t>Prämissenblatt</t>
  </si>
  <si>
    <t>QAF Version 8 © BMW AG</t>
  </si>
  <si>
    <t xml:space="preserve">Stand </t>
  </si>
  <si>
    <t>Liste der Rohstoffschlüssel</t>
  </si>
  <si>
    <t>Liste der zulässigen Angebotswährungen</t>
  </si>
  <si>
    <t>Liste der zulässigen Beschaffungswährungen</t>
  </si>
  <si>
    <t>Länderliste</t>
  </si>
  <si>
    <t>ISO-Ländercode</t>
  </si>
  <si>
    <t>Iso-Währungs-code</t>
  </si>
  <si>
    <t>Werkzeugliste SBM bzw. Folgewerkzeuge</t>
  </si>
  <si>
    <t>Werkzeugarten- nummer</t>
  </si>
  <si>
    <t>Werkzeugliste SEKOF</t>
  </si>
  <si>
    <t>Verrechnungsform</t>
  </si>
  <si>
    <t>Einheitenliste Material</t>
  </si>
  <si>
    <t>Liste Ja / Nein</t>
  </si>
  <si>
    <t xml:space="preserve">Werkzeug-
verrechnungsform</t>
  </si>
  <si>
    <t xml:space="preserve">Einheitenliste
Fläche</t>
  </si>
  <si>
    <t>Änderungshistorie</t>
  </si>
  <si>
    <t>AL01</t>
  </si>
  <si>
    <t>ALUMINIUM</t>
  </si>
  <si>
    <t>Euro</t>
  </si>
  <si>
    <t>Ägypten</t>
  </si>
  <si>
    <t>EG</t>
  </si>
  <si>
    <t>EGP</t>
  </si>
  <si>
    <t>Beschneide -/ Lochwerkzeug</t>
  </si>
  <si>
    <t>Aufspannvorrichtung BAZ</t>
  </si>
  <si>
    <t>ja</t>
  </si>
  <si>
    <t>qm</t>
  </si>
  <si>
    <t>Berücksichtigung Rohstoffschlüssel</t>
  </si>
  <si>
    <t>AL02</t>
  </si>
  <si>
    <t>ALUMINIUM SCHROTT</t>
  </si>
  <si>
    <t>USD</t>
  </si>
  <si>
    <t>US-Dollar</t>
  </si>
  <si>
    <t>Albanien</t>
  </si>
  <si>
    <t>AL</t>
  </si>
  <si>
    <t>ALL</t>
  </si>
  <si>
    <t>Biegewerkzeug(z.B.Rohrbiegen)</t>
  </si>
  <si>
    <t>Beflockungsaufnahme</t>
  </si>
  <si>
    <t>nein</t>
  </si>
  <si>
    <t>sq.ft</t>
  </si>
  <si>
    <t>Aktualisierung Formel Preisgleitklausel</t>
  </si>
  <si>
    <t>AL03</t>
  </si>
  <si>
    <t>ALUMINIUM SCHROTT 2</t>
  </si>
  <si>
    <t>GBP</t>
  </si>
  <si>
    <t>Britisches Pfund</t>
  </si>
  <si>
    <t>Argentinien</t>
  </si>
  <si>
    <t>AR</t>
  </si>
  <si>
    <t>ARS</t>
  </si>
  <si>
    <t>Blaswerkzeug</t>
  </si>
  <si>
    <t>Brechschablone</t>
  </si>
  <si>
    <t>g</t>
  </si>
  <si>
    <t>Folgewerkzeug</t>
  </si>
  <si>
    <t>sq.yd</t>
  </si>
  <si>
    <t>Berücksichtigung WZ_IH_Kosten</t>
  </si>
  <si>
    <t>AL04</t>
  </si>
  <si>
    <t>REINALUMINIUMPRAEMIE (ECDP/ECDU)</t>
  </si>
  <si>
    <t>CNY</t>
  </si>
  <si>
    <t>Chinesischer Renminbi</t>
  </si>
  <si>
    <t>Australien</t>
  </si>
  <si>
    <t>AU</t>
  </si>
  <si>
    <t>AUD</t>
  </si>
  <si>
    <t>Direktes / Indirektes Warmumformwerkzeug</t>
  </si>
  <si>
    <t>Diadekor/ Diakopie</t>
  </si>
  <si>
    <t>m³</t>
  </si>
  <si>
    <t>"Unnötige Formel" Deckblatt entfernt</t>
  </si>
  <si>
    <t>KU01</t>
  </si>
  <si>
    <t>Kunststoff-ABS,</t>
  </si>
  <si>
    <t>Argentinische Peso</t>
  </si>
  <si>
    <t>Albanischer Lek</t>
  </si>
  <si>
    <t>Bangladesch</t>
  </si>
  <si>
    <t>BD</t>
  </si>
  <si>
    <t>BDT</t>
  </si>
  <si>
    <t>Druckgusswerkzeug</t>
  </si>
  <si>
    <t>Druckaufnahme (Tampondruck) / Klischees</t>
  </si>
  <si>
    <t>m²</t>
  </si>
  <si>
    <t>zulässige Beschaffungswährungen aktualisiert</t>
  </si>
  <si>
    <t>KU02</t>
  </si>
  <si>
    <t>Kunststoff-ABS-PC,</t>
  </si>
  <si>
    <t>Australische Dollar</t>
  </si>
  <si>
    <t>AED</t>
  </si>
  <si>
    <t>VAE Dirham</t>
  </si>
  <si>
    <t>Belgien</t>
  </si>
  <si>
    <t>BE</t>
  </si>
  <si>
    <t>Elastomerpresswerkzeug</t>
  </si>
  <si>
    <t>Filmauftragvorrichtung</t>
  </si>
  <si>
    <t>m</t>
  </si>
  <si>
    <t>WZ_IH_Kosten aus Fertigungskosten entfernt</t>
  </si>
  <si>
    <t>KU03</t>
  </si>
  <si>
    <t>Kunststoff-PVC,</t>
  </si>
  <si>
    <t>BGN</t>
  </si>
  <si>
    <t>Lew</t>
  </si>
  <si>
    <t>Bosnien und Herzegowina</t>
  </si>
  <si>
    <t>BA</t>
  </si>
  <si>
    <t>BAM</t>
  </si>
  <si>
    <t>Extrudierwerkzeug</t>
  </si>
  <si>
    <t>Galvanikgestelle</t>
  </si>
  <si>
    <t>mm</t>
  </si>
  <si>
    <t>Aktualisierung Plausibilitätsprüfung SEKOF/SBM</t>
  </si>
  <si>
    <t>KU04</t>
  </si>
  <si>
    <t>KUNSTSTOFF-PA,</t>
  </si>
  <si>
    <t>BRL</t>
  </si>
  <si>
    <t>Brasilianische Real</t>
  </si>
  <si>
    <t>Brasilien</t>
  </si>
  <si>
    <t>BR</t>
  </si>
  <si>
    <t>Feinguss</t>
  </si>
  <si>
    <t>Glaspressform (Pressbiegeform)</t>
  </si>
  <si>
    <t>l</t>
  </si>
  <si>
    <t>Plausibilitätsprüfung WZ-IH Kosten aktualisiert</t>
  </si>
  <si>
    <t>KU05</t>
  </si>
  <si>
    <t>Kunststoff-POM,</t>
  </si>
  <si>
    <t>CAD</t>
  </si>
  <si>
    <t>Canadische Dollar</t>
  </si>
  <si>
    <t>Bosnische Mark</t>
  </si>
  <si>
    <t>Bulgarien</t>
  </si>
  <si>
    <t>BG</t>
  </si>
  <si>
    <t>Feinschneidwerkzeug</t>
  </si>
  <si>
    <t>In-Circuit-Tester-Adapter (LP) inkl. Software, Funktionsprüfadapter, Endprüfadapter(ZB)</t>
  </si>
  <si>
    <t>Prämie (kg)</t>
  </si>
  <si>
    <t>bedingte Formatierung WZ-IH aktualisiert</t>
  </si>
  <si>
    <t>KU06</t>
  </si>
  <si>
    <t>KUNSTSTOFF-PP-TVXX,</t>
  </si>
  <si>
    <t>CHF</t>
  </si>
  <si>
    <t>Schweizer Franken</t>
  </si>
  <si>
    <t>Bangladeschischer Taka</t>
  </si>
  <si>
    <t>China</t>
  </si>
  <si>
    <t>CN</t>
  </si>
  <si>
    <t>Folgeverbundwerkzeug</t>
  </si>
  <si>
    <t>Kaschier- / Umbugwerkzeugwerkzeug für Sondermaschine</t>
  </si>
  <si>
    <t>lb</t>
  </si>
  <si>
    <t>Überarbeitung SBM und SEKOF-Tabellen + Wertebereich</t>
  </si>
  <si>
    <t>KU07</t>
  </si>
  <si>
    <t>KUNSTSTOFF-PP, -</t>
  </si>
  <si>
    <t>CZK</t>
  </si>
  <si>
    <t>Tschechische Krone</t>
  </si>
  <si>
    <t>bulgarischer Lew</t>
  </si>
  <si>
    <t>Dänemark</t>
  </si>
  <si>
    <t>DK</t>
  </si>
  <si>
    <t>DKK</t>
  </si>
  <si>
    <t>Galvanowerkzeug</t>
  </si>
  <si>
    <t>Klebeaufnahme</t>
  </si>
  <si>
    <t>oz</t>
  </si>
  <si>
    <t>SBM Liste in beiden Prämissenblätter gleichgestellt.</t>
  </si>
  <si>
    <t>KU08</t>
  </si>
  <si>
    <t>Kunststoff-PP-GFxx,</t>
  </si>
  <si>
    <t>Dänische Krone</t>
  </si>
  <si>
    <t>Deutschland</t>
  </si>
  <si>
    <t>DE</t>
  </si>
  <si>
    <t>Gesamtschnitt-/ Verbund Werkzeug</t>
  </si>
  <si>
    <t>Konfektionswerkzeug</t>
  </si>
  <si>
    <t>yd</t>
  </si>
  <si>
    <t>Löschhinweis in Blatt "SBM Inventarisierung"</t>
  </si>
  <si>
    <t>KU09</t>
  </si>
  <si>
    <t>Kunststoff-PE,</t>
  </si>
  <si>
    <t>Ägyptische Pfund</t>
  </si>
  <si>
    <t>BYR</t>
  </si>
  <si>
    <t>Weißrussischer Rubel</t>
  </si>
  <si>
    <t>Dubai</t>
  </si>
  <si>
    <t>AE</t>
  </si>
  <si>
    <t>UAE</t>
  </si>
  <si>
    <t>Hinterschäumwerkzeuge / -form</t>
  </si>
  <si>
    <t>Lackiergestelle/-aufnahmen</t>
  </si>
  <si>
    <t>ft</t>
  </si>
  <si>
    <t>Schriftart auf BMW Group light umgestellt.</t>
  </si>
  <si>
    <t>KU10</t>
  </si>
  <si>
    <t>Kunststoff-Polyol,</t>
  </si>
  <si>
    <t>HKD</t>
  </si>
  <si>
    <t>Hongkong Dollar</t>
  </si>
  <si>
    <t>Estland</t>
  </si>
  <si>
    <t>EE</t>
  </si>
  <si>
    <t>IHU-Werkzeug</t>
  </si>
  <si>
    <t>Lötrahmen</t>
  </si>
  <si>
    <t>in</t>
  </si>
  <si>
    <t>Feld Änderungsindex auf "Text formatiert"</t>
  </si>
  <si>
    <t>KU11</t>
  </si>
  <si>
    <t>KUNSTSTOFF-MDI,</t>
  </si>
  <si>
    <t>HUF</t>
  </si>
  <si>
    <t>Forint</t>
  </si>
  <si>
    <t>Finnland</t>
  </si>
  <si>
    <t>FI</t>
  </si>
  <si>
    <t>Kaltpressen (Massivumformen)</t>
  </si>
  <si>
    <t>Maskieren</t>
  </si>
  <si>
    <t>Spalte "E" in SBM Inventarisierung mit Zeilenumbruch formatiert</t>
  </si>
  <si>
    <t>KU12</t>
  </si>
  <si>
    <t>Kunststoff-EPDM,</t>
  </si>
  <si>
    <t>IDR</t>
  </si>
  <si>
    <t>Rupiah</t>
  </si>
  <si>
    <t>Frankreich</t>
  </si>
  <si>
    <t>FR</t>
  </si>
  <si>
    <t xml:space="preserve">Kaschier-Umbugwerkzeug für Standard M. </t>
  </si>
  <si>
    <t>Mechanisierungszubehör (Greifer,Feeder,Entbutzen)</t>
  </si>
  <si>
    <t>Verknüpfung SNR mit Zusammenfassungsblatt</t>
  </si>
  <si>
    <t>KU13</t>
  </si>
  <si>
    <t>Kunststoff-Naturkautschuk</t>
  </si>
  <si>
    <t>INR</t>
  </si>
  <si>
    <t>Rupie</t>
  </si>
  <si>
    <t>Griechenland</t>
  </si>
  <si>
    <t>GR</t>
  </si>
  <si>
    <t>Kernkasten</t>
  </si>
  <si>
    <t>Messaufnahme/-Vorrichtungen spezifisch</t>
  </si>
  <si>
    <t>sq.in</t>
  </si>
  <si>
    <t>Ländercode Shanghai ="020" anstatt "20"</t>
  </si>
  <si>
    <t>KU14</t>
  </si>
  <si>
    <t>EPOXIDHARZ</t>
  </si>
  <si>
    <t>JPY</t>
  </si>
  <si>
    <t>Yen</t>
  </si>
  <si>
    <t>Großbritannien</t>
  </si>
  <si>
    <t>GB</t>
  </si>
  <si>
    <t xml:space="preserve">Kokillenwerkzeug </t>
  </si>
  <si>
    <t>Montagevorrichtungen aller Art</t>
  </si>
  <si>
    <t>cu.yd</t>
  </si>
  <si>
    <t>SNR-Verlinkung mit Zusammenfassungsblatt</t>
  </si>
  <si>
    <t>KU15</t>
  </si>
  <si>
    <t>SYNTHESEKAUTSCHUK</t>
  </si>
  <si>
    <t>KRW</t>
  </si>
  <si>
    <t>Won</t>
  </si>
  <si>
    <t>Hongkong</t>
  </si>
  <si>
    <t>HK</t>
  </si>
  <si>
    <t>NC-Programme aller Art</t>
  </si>
  <si>
    <t>cu.ft.</t>
  </si>
  <si>
    <t>Ländercodes für Dänemark, Finnland und Schweden auf dreistellig umgestellt</t>
  </si>
  <si>
    <t>KU99</t>
  </si>
  <si>
    <t>Kunststoff-Allgemein</t>
  </si>
  <si>
    <t>MXN</t>
  </si>
  <si>
    <t>Mexikanische Peso</t>
  </si>
  <si>
    <t>HRK</t>
  </si>
  <si>
    <t>Kroatische Kuna</t>
  </si>
  <si>
    <t>Indien</t>
  </si>
  <si>
    <t>IN</t>
  </si>
  <si>
    <t>Nachformwerkzeug</t>
  </si>
  <si>
    <t>Poliervorrichtung</t>
  </si>
  <si>
    <t>cu.in</t>
  </si>
  <si>
    <t>Verknüpfung für Auswahl "Argentinien" --&gt; Orte richtig gestellt</t>
  </si>
  <si>
    <t>SO01</t>
  </si>
  <si>
    <t>KUPFER,</t>
  </si>
  <si>
    <t>MYR</t>
  </si>
  <si>
    <t>Ringgit</t>
  </si>
  <si>
    <t>Ungarische Forint</t>
  </si>
  <si>
    <t>Indonesien</t>
  </si>
  <si>
    <t>ID</t>
  </si>
  <si>
    <t>Nasspressen (CFK)</t>
  </si>
  <si>
    <t>Prüfaufnahme/-Vorrichtungen spezifisch</t>
  </si>
  <si>
    <t>Land "Oman" und "Hongkong" hinzugefügt (inkl. Regionen)</t>
  </si>
  <si>
    <t>SO02</t>
  </si>
  <si>
    <t>BLEI,</t>
  </si>
  <si>
    <t>NOK</t>
  </si>
  <si>
    <t>Norwegische Krone</t>
  </si>
  <si>
    <t>Indonesische Rupiah</t>
  </si>
  <si>
    <t>Iran</t>
  </si>
  <si>
    <t>IR</t>
  </si>
  <si>
    <t>IRR</t>
  </si>
  <si>
    <t>Platinenschnitt</t>
  </si>
  <si>
    <t>Rollensatz</t>
  </si>
  <si>
    <t xml:space="preserve">email-Adresse als Hyperlink anzeigen:
=HYPERLINK(VERKETTEN("mailto:";C6);C6)</t>
  </si>
  <si>
    <t>SO03</t>
  </si>
  <si>
    <t>Nickel,</t>
  </si>
  <si>
    <t>PHP</t>
  </si>
  <si>
    <t>Philippinische Peso</t>
  </si>
  <si>
    <t>ILS</t>
  </si>
  <si>
    <t>Israelische Schekel</t>
  </si>
  <si>
    <t>Irland</t>
  </si>
  <si>
    <t>IE</t>
  </si>
  <si>
    <t>Preformwerkzeug</t>
  </si>
  <si>
    <t>Schneidaufnahme allgemein</t>
  </si>
  <si>
    <t>Kommentarfelder von Hr. Eibl löschen</t>
  </si>
  <si>
    <t>SO04</t>
  </si>
  <si>
    <t>Magnesium,</t>
  </si>
  <si>
    <t>PLN</t>
  </si>
  <si>
    <t>Złoty</t>
  </si>
  <si>
    <t>Indische Rupie</t>
  </si>
  <si>
    <t>Island</t>
  </si>
  <si>
    <t>IS</t>
  </si>
  <si>
    <t>ISK</t>
  </si>
  <si>
    <t>Presswerkzeug (ausgenommen Metall)</t>
  </si>
  <si>
    <t>Schweißaufnahme/-gestelle</t>
  </si>
  <si>
    <t>Format Anfragenummer/Version = Text</t>
  </si>
  <si>
    <t>SO05</t>
  </si>
  <si>
    <t>GLAS,</t>
  </si>
  <si>
    <t>RON</t>
  </si>
  <si>
    <t>Leu</t>
  </si>
  <si>
    <t>Iranischer Rial</t>
  </si>
  <si>
    <t>Israel</t>
  </si>
  <si>
    <t>IL</t>
  </si>
  <si>
    <t>Presswerkzeuge (Straßen-/ Transferwerkzeuge etc.)</t>
  </si>
  <si>
    <t>Schweißwerkzeug für Sondermaschine</t>
  </si>
  <si>
    <t xml:space="preserve">Benennung der Währungsspalte 2 und 3 auf dem
Zusammenfassungsblatt</t>
  </si>
  <si>
    <t>SO06</t>
  </si>
  <si>
    <t>Fluids,</t>
  </si>
  <si>
    <t>RUB</t>
  </si>
  <si>
    <t>Rubel</t>
  </si>
  <si>
    <t>Isländische Krone</t>
  </si>
  <si>
    <t>Italien</t>
  </si>
  <si>
    <t>IT</t>
  </si>
  <si>
    <t>RTM-Werkzeug(Harzinjektor)</t>
  </si>
  <si>
    <t>Siebdruckschablone</t>
  </si>
  <si>
    <t>Text auf links formatiert, Lieferbed. Im Zus.Blatt</t>
  </si>
  <si>
    <t>SO07</t>
  </si>
  <si>
    <t>Prozessmaterial</t>
  </si>
  <si>
    <t>SAR</t>
  </si>
  <si>
    <t>Riyal</t>
  </si>
  <si>
    <t>Japanischer YEN</t>
  </si>
  <si>
    <t>Japan</t>
  </si>
  <si>
    <t>JP</t>
  </si>
  <si>
    <t>Sandguss</t>
  </si>
  <si>
    <t>Siebe</t>
  </si>
  <si>
    <t>Zeilenhöhe Z.11 auf Blatt Fertigung erhöht, damit Text von RFGK zweizeilig angezeigt wird.</t>
  </si>
  <si>
    <t>SO08</t>
  </si>
  <si>
    <t>FERROCHROM</t>
  </si>
  <si>
    <t>SEK</t>
  </si>
  <si>
    <t>Schwedische Krone</t>
  </si>
  <si>
    <t>KHR</t>
  </si>
  <si>
    <t>Kambodschanischer Riel</t>
  </si>
  <si>
    <t>Kambodscha</t>
  </si>
  <si>
    <t>KH</t>
  </si>
  <si>
    <t>Schäumform</t>
  </si>
  <si>
    <t>Sonderwerkzeug mech. Fertigung</t>
  </si>
  <si>
    <t>Farbformatierung bei Fertigungsblatt unten bei der Zusammenfassung (Bereiche falsch definiert)</t>
  </si>
  <si>
    <t>SO09</t>
  </si>
  <si>
    <t>CHROMIUM</t>
  </si>
  <si>
    <t>SGD</t>
  </si>
  <si>
    <t>Singapur Dollar</t>
  </si>
  <si>
    <t>Südkoreanischer Won</t>
  </si>
  <si>
    <t>Kanada</t>
  </si>
  <si>
    <t>CA</t>
  </si>
  <si>
    <t>Schweißwerkzeug für Standardmaschine</t>
  </si>
  <si>
    <t>Spannvorrichtung</t>
  </si>
  <si>
    <t>Zusammenfassungsblatt, Spalte L verbreitert.</t>
  </si>
  <si>
    <t>SO20</t>
  </si>
  <si>
    <t>PLATIN (NUR MG-5)</t>
  </si>
  <si>
    <t>THB</t>
  </si>
  <si>
    <t>Baht</t>
  </si>
  <si>
    <t>LTL</t>
  </si>
  <si>
    <t>Litauische Litas</t>
  </si>
  <si>
    <t>Kroatien</t>
  </si>
  <si>
    <t>HR</t>
  </si>
  <si>
    <t>Sinterwerkzeug</t>
  </si>
  <si>
    <t>Spannvorrichtung mech. Fertigung</t>
  </si>
  <si>
    <t>Blatt SBM/SEKOF --&gt; Zeilenhöhe Z34 angepasst, Text war nicht vollständig lesbar.</t>
  </si>
  <si>
    <t>SO23</t>
  </si>
  <si>
    <t>TRY</t>
  </si>
  <si>
    <t>Türkische Lira</t>
  </si>
  <si>
    <t>LVL</t>
  </si>
  <si>
    <t>Lettische Lats</t>
  </si>
  <si>
    <t>Lettland</t>
  </si>
  <si>
    <t>LV</t>
  </si>
  <si>
    <t xml:space="preserve">Spritzgießwerkzeug </t>
  </si>
  <si>
    <t>Stanzwerkzeug für LP-Nutzen</t>
  </si>
  <si>
    <t>Eingabefeld "Änderungsmeldungsnummer" auf Text umformartiert, führende Null wird angezeigt.</t>
  </si>
  <si>
    <t>SO24</t>
  </si>
  <si>
    <t>PALLADIUM (NUR MG-5)</t>
  </si>
  <si>
    <t>TWD</t>
  </si>
  <si>
    <t>Taiwan Dollar</t>
  </si>
  <si>
    <t>MAD</t>
  </si>
  <si>
    <t>Marokkanischer Dirham</t>
  </si>
  <si>
    <t>Liechtenstein</t>
  </si>
  <si>
    <t>LI</t>
  </si>
  <si>
    <t>Sprühformwerkzeug</t>
  </si>
  <si>
    <t>Teileförderer bauteilbezogen</t>
  </si>
  <si>
    <t>Feldformatierung von Währungsspalte, die nach auswahl eingeblendet werden richtig gestellt.</t>
  </si>
  <si>
    <t>SO30</t>
  </si>
  <si>
    <t>NEODYM</t>
  </si>
  <si>
    <t>ZAR</t>
  </si>
  <si>
    <t>Rand</t>
  </si>
  <si>
    <t>MDL</t>
  </si>
  <si>
    <t>Moldawischer Leu</t>
  </si>
  <si>
    <t>Litauen</t>
  </si>
  <si>
    <t>LT</t>
  </si>
  <si>
    <t>Stanzentgratwerkzeug</t>
  </si>
  <si>
    <t>Transportgestelle,- behälter (Waschen, Wärmebehandeln usw.)</t>
  </si>
  <si>
    <t>SO31</t>
  </si>
  <si>
    <t>DYSPROSIUM</t>
  </si>
  <si>
    <t>MKD</t>
  </si>
  <si>
    <t>Mazedonischer Denar</t>
  </si>
  <si>
    <t>Luxemburg</t>
  </si>
  <si>
    <t>LU</t>
  </si>
  <si>
    <t>Strangpressdüse</t>
  </si>
  <si>
    <t>Walzwerkzeug (mit Bauteilbezogener Narbung)</t>
  </si>
  <si>
    <t>SO99</t>
  </si>
  <si>
    <t>SONSTIGES</t>
  </si>
  <si>
    <t>Malaysia</t>
  </si>
  <si>
    <t>MY</t>
  </si>
  <si>
    <t>Streckbiegewerkzeug</t>
  </si>
  <si>
    <t>Werkstückträger</t>
  </si>
  <si>
    <t>ST01</t>
  </si>
  <si>
    <t>STAHLBLECH HAUS (HDG)</t>
  </si>
  <si>
    <t>Malayische Ringgit</t>
  </si>
  <si>
    <t>Malta</t>
  </si>
  <si>
    <t>MT</t>
  </si>
  <si>
    <t xml:space="preserve">Thixomolding </t>
  </si>
  <si>
    <t>ST02</t>
  </si>
  <si>
    <t>Stahl-Edelstahl (Austenit),</t>
  </si>
  <si>
    <t>Marokko</t>
  </si>
  <si>
    <t>MA</t>
  </si>
  <si>
    <t>Tubenziehwerkzeug</t>
  </si>
  <si>
    <t>ST03</t>
  </si>
  <si>
    <t>Stahl-Edelstahl (Ferrit),</t>
  </si>
  <si>
    <t>NZD</t>
  </si>
  <si>
    <t>Neuseeland-Dollar</t>
  </si>
  <si>
    <t>Mazedonien</t>
  </si>
  <si>
    <t>MK</t>
  </si>
  <si>
    <t>Vulkanisationswerkzeug</t>
  </si>
  <si>
    <t>ST04</t>
  </si>
  <si>
    <t>Stahl-Eisenguss,</t>
  </si>
  <si>
    <t>Mexiko</t>
  </si>
  <si>
    <t>MX</t>
  </si>
  <si>
    <t>Warmpressen (Schmieden)</t>
  </si>
  <si>
    <t>ST05</t>
  </si>
  <si>
    <t>Stahl-Schmiedestahl,</t>
  </si>
  <si>
    <t>PKR</t>
  </si>
  <si>
    <t>Pakistanische Rupie</t>
  </si>
  <si>
    <t>Moldawien</t>
  </si>
  <si>
    <t>MD</t>
  </si>
  <si>
    <t>Ziehwerkzeug</t>
  </si>
  <si>
    <t>ST06</t>
  </si>
  <si>
    <t>Stahl-Walzdraht,</t>
  </si>
  <si>
    <t>Polnische Złoty</t>
  </si>
  <si>
    <t>Monaco</t>
  </si>
  <si>
    <t>MC</t>
  </si>
  <si>
    <t>ST07</t>
  </si>
  <si>
    <t>STAHL- STAHLSCHROTT</t>
  </si>
  <si>
    <t>Rumänischer Leu</t>
  </si>
  <si>
    <t>Montenegro</t>
  </si>
  <si>
    <t>ME</t>
  </si>
  <si>
    <t>ST08</t>
  </si>
  <si>
    <t>EDELSTAHL BASISSTAHL</t>
  </si>
  <si>
    <t>RSD</t>
  </si>
  <si>
    <t>Serbischer Dinar</t>
  </si>
  <si>
    <t>Neuseeland</t>
  </si>
  <si>
    <t>NZ</t>
  </si>
  <si>
    <t>ST09</t>
  </si>
  <si>
    <t>STAHLBLECH KAUF (HDG)</t>
  </si>
  <si>
    <t>Russische Rubel</t>
  </si>
  <si>
    <t>Niederlande</t>
  </si>
  <si>
    <t>NL</t>
  </si>
  <si>
    <t>ST10</t>
  </si>
  <si>
    <t>STAHLBLECH WARMBAND (HRC)</t>
  </si>
  <si>
    <t>Saudi Rial</t>
  </si>
  <si>
    <t>Norwegen</t>
  </si>
  <si>
    <t>NO</t>
  </si>
  <si>
    <t>NEK</t>
  </si>
  <si>
    <t>ST11</t>
  </si>
  <si>
    <t>STAHLBLECH US (HDG)</t>
  </si>
  <si>
    <t>Oman</t>
  </si>
  <si>
    <t>OM</t>
  </si>
  <si>
    <t>OMR</t>
  </si>
  <si>
    <t>ST12</t>
  </si>
  <si>
    <t>STAHLBLECH US (HRC)</t>
  </si>
  <si>
    <t>Österreich</t>
  </si>
  <si>
    <t>AT</t>
  </si>
  <si>
    <t>ST30</t>
  </si>
  <si>
    <t>ELEKTROBLECH</t>
  </si>
  <si>
    <t>Thailändische Baht</t>
  </si>
  <si>
    <t>Pakistan</t>
  </si>
  <si>
    <t>PK</t>
  </si>
  <si>
    <t>LZ</t>
  </si>
  <si>
    <t>Legierungszuschlag</t>
  </si>
  <si>
    <t>TND</t>
  </si>
  <si>
    <t>Tunesischer Dinar</t>
  </si>
  <si>
    <t>Philippinen</t>
  </si>
  <si>
    <t>PH</t>
  </si>
  <si>
    <t>ST99</t>
  </si>
  <si>
    <t>STAHL-ALLGEMEIN</t>
  </si>
  <si>
    <t>Polen</t>
  </si>
  <si>
    <t>PL</t>
  </si>
  <si>
    <t>Portugal</t>
  </si>
  <si>
    <t>PT</t>
  </si>
  <si>
    <t>UAH</t>
  </si>
  <si>
    <t>Ukrainische Hrywnja</t>
  </si>
  <si>
    <t>Rumänien</t>
  </si>
  <si>
    <t>RO</t>
  </si>
  <si>
    <t>UYU</t>
  </si>
  <si>
    <t>Uruguayischer Peso</t>
  </si>
  <si>
    <t>Russland</t>
  </si>
  <si>
    <t>RU</t>
  </si>
  <si>
    <t>VEF</t>
  </si>
  <si>
    <t>Venezolanischer Bolivar</t>
  </si>
  <si>
    <t>Saudi-Arabien</t>
  </si>
  <si>
    <t>SA</t>
  </si>
  <si>
    <t>VND</t>
  </si>
  <si>
    <t>Vietnamesischer Dong</t>
  </si>
  <si>
    <t>Schweden</t>
  </si>
  <si>
    <t>SE</t>
  </si>
  <si>
    <t>Südafrikanischer Rand</t>
  </si>
  <si>
    <t>Schweiz</t>
  </si>
  <si>
    <t>CH</t>
  </si>
  <si>
    <t>Serbien</t>
  </si>
  <si>
    <t>RS</t>
  </si>
  <si>
    <t>Singapur</t>
  </si>
  <si>
    <t>SG</t>
  </si>
  <si>
    <t>Slowakei</t>
  </si>
  <si>
    <t>SK</t>
  </si>
  <si>
    <t>Slowenien</t>
  </si>
  <si>
    <t>SI</t>
  </si>
  <si>
    <t>Spanien</t>
  </si>
  <si>
    <t>ES</t>
  </si>
  <si>
    <t>Südafrika</t>
  </si>
  <si>
    <t>ZA</t>
  </si>
  <si>
    <t>Südkorea</t>
  </si>
  <si>
    <t>KR</t>
  </si>
  <si>
    <t>Taiwan</t>
  </si>
  <si>
    <t>TW</t>
  </si>
  <si>
    <t>Thailand</t>
  </si>
  <si>
    <t>TH</t>
  </si>
  <si>
    <t>Tschechien</t>
  </si>
  <si>
    <t>CZ</t>
  </si>
  <si>
    <t>Tunesien</t>
  </si>
  <si>
    <t>TN</t>
  </si>
  <si>
    <t>Türkei</t>
  </si>
  <si>
    <t>TR</t>
  </si>
  <si>
    <t>Ukraine</t>
  </si>
  <si>
    <t>UA</t>
  </si>
  <si>
    <t>Ungarn</t>
  </si>
  <si>
    <t>HU</t>
  </si>
  <si>
    <t>Uruguay</t>
  </si>
  <si>
    <t>UY</t>
  </si>
  <si>
    <t>USA</t>
  </si>
  <si>
    <t>US</t>
  </si>
  <si>
    <t>Vatikanstadt</t>
  </si>
  <si>
    <t>VA</t>
  </si>
  <si>
    <t>Venezuela</t>
  </si>
  <si>
    <t>VE</t>
  </si>
  <si>
    <t>Vietnam</t>
  </si>
  <si>
    <t>VN</t>
  </si>
  <si>
    <t>Weißrussland</t>
  </si>
  <si>
    <t>BY</t>
  </si>
  <si>
    <t>Weiteres Land</t>
  </si>
  <si>
    <t>xx</t>
  </si>
  <si>
    <t>yy</t>
  </si>
  <si>
    <t>zz</t>
  </si>
  <si>
    <t>Zypern</t>
  </si>
  <si>
    <t>CY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</si>
  <si>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</si>
  <si>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</si>
  <si>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</si>
  <si>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</si>
  <si>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</si>
  <si>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</si>
  <si>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</si>
  <si>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</si>
  <si>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</si>
  <si>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</si>
  <si>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</si>
  <si>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</si>
  <si>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</si>
  <si>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</si>
  <si>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</si>
  <si>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</si>
  <si>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</si>
  <si>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</si>
  <si>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</si>
  <si>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</si>
  <si>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</si>
  <si>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</si>
  <si>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</si>
  <si>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</si>
  <si>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</si>
  <si>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</si>
  <si>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</si>
  <si>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</si>
  <si>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</si>
  <si>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</si>
  <si>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</si>
  <si>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</si>
  <si>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</si>
  <si>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</si>
  <si>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</si>
  <si>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</si>
  <si>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</si>
  <si>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</si>
  <si>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</si>
  <si>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</si>
  <si>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</si>
  <si>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</si>
  <si>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</si>
  <si>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</si>
  <si>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</si>
  <si>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</si>
  <si>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</si>
  <si>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</si>
  <si>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</si>
  <si>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</si>
  <si>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</si>
  <si>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</si>
  <si>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</si>
  <si>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</si>
  <si>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</si>
  <si>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</si>
  <si>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</si>
  <si>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</si>
  <si>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</si>
  <si>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</si>
  <si>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</si>
  <si>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</si>
  <si>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</si>
  <si>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</si>
  <si>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</si>
  <si>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</si>
  <si>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</si>
  <si>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</si>
  <si>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</si>
  <si>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</si>
  <si>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</si>
  <si>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</si>
  <si>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</si>
  <si>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</si>
  <si>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</si>
  <si>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</si>
  <si>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</si>
  <si>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</si>
  <si>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</si>
  <si>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</si>
  <si>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</si>
  <si>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</si>
  <si>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</si>
  <si>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</si>
  <si>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</si>
  <si>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</si>
  <si>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</si>
  <si>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</si>
  <si>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</si>
  <si>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</si>
  <si>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</si>
  <si>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</si>
  <si>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</si>
  <si>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</si>
  <si>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</si>
  <si>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Kowloon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</si>
  <si>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</si>
  <si>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</si>
  <si>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</si>
  <si>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</si>
  <si>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</si>
  <si>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</si>
  <si>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</si>
  <si>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</si>
  <si>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</si>
  <si>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</si>
  <si>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</si>
  <si>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</si>
  <si>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</si>
  <si>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</si>
  <si>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</si>
  <si>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</si>
  <si>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</si>
  <si>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</si>
  <si>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</si>
  <si>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 xml:space="preserve"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</si>
  <si>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</si>
  <si>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</si>
  <si>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</si>
  <si>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</si>
  <si>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</si>
  <si>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</si>
  <si>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</si>
  <si>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</si>
  <si>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</si>
  <si>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</si>
  <si>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</si>
  <si>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</si>
  <si>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</si>
  <si>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</si>
  <si>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</si>
  <si>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</si>
  <si>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</si>
  <si>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</si>
  <si>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</si>
  <si>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</si>
  <si>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</si>
  <si>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</si>
  <si>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</si>
  <si>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</si>
  <si>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</si>
  <si>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New Territories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</si>
  <si>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</si>
  <si>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</si>
  <si>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</si>
  <si>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</si>
  <si>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</si>
  <si>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</si>
  <si>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</si>
  <si>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</si>
  <si>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</si>
  <si>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</si>
  <si>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</si>
  <si>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</si>
  <si>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</si>
  <si>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</si>
  <si>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</si>
  <si>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</si>
  <si>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</si>
  <si>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</si>
  <si>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</si>
  <si>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</si>
  <si>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 xml:space="preserve"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</si>
  <si>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</si>
  <si>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</si>
  <si>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</si>
  <si>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</si>
  <si>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</si>
  <si>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</si>
  <si>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</si>
  <si>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</si>
  <si>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</si>
  <si>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</si>
  <si>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</si>
  <si>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</si>
  <si>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</si>
  <si>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</si>
  <si>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</si>
  <si>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</si>
  <si>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</si>
  <si>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</si>
  <si>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</si>
  <si>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</si>
  <si>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</si>
  <si>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</si>
  <si>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</si>
  <si>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</si>
  <si>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</si>
  <si>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</si>
  <si>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</si>
  <si>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</si>
  <si>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</si>
  <si>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</si>
  <si>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</si>
  <si>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</si>
  <si>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</si>
  <si>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</si>
  <si>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</si>
  <si>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</si>
  <si>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</si>
  <si>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</si>
  <si>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</si>
  <si>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</si>
  <si>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</si>
  <si>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</si>
  <si>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</si>
  <si>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</si>
  <si>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 xml:space="preserve"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</si>
  <si>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</si>
  <si>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</si>
  <si>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</si>
  <si>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</si>
  <si>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</si>
  <si>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</si>
  <si>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</si>
  <si>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</si>
  <si>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</si>
  <si>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</si>
  <si>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</si>
  <si>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</si>
  <si>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</si>
  <si>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</si>
  <si>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</si>
  <si>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</si>
  <si>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</si>
  <si>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</si>
  <si>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</si>
  <si>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</si>
  <si>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</si>
  <si>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</si>
  <si>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</si>
  <si>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</si>
  <si>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</si>
  <si>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</si>
  <si>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</si>
  <si>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</si>
  <si>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</si>
  <si>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</si>
  <si>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</si>
  <si>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</si>
  <si>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</si>
  <si>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</si>
  <si>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</si>
  <si>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</si>
  <si>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</si>
  <si>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</si>
  <si>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</si>
  <si>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</si>
  <si>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</si>
  <si>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</si>
  <si>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</si>
  <si>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</si>
  <si>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</si>
  <si>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</si>
  <si>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</si>
  <si>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</si>
  <si>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</si>
  <si>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</si>
  <si>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</si>
  <si>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</si>
  <si>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</si>
  <si>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</si>
  <si>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</si>
  <si>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</si>
  <si>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</si>
  <si>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</si>
  <si>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</si>
  <si>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</si>
  <si>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</si>
  <si>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</si>
  <si>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</si>
  <si>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</si>
  <si>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</si>
  <si>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</si>
  <si>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</si>
  <si>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</si>
  <si>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</si>
  <si>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</si>
  <si>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</si>
  <si>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</si>
  <si>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</si>
  <si>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</si>
  <si>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</si>
  <si>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</si>
  <si>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</si>
  <si>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</si>
  <si>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</si>
  <si>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</si>
  <si>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</si>
  <si>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</si>
  <si>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</si>
  <si>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</si>
  <si>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</si>
  <si>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</si>
  <si>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</si>
  <si>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</si>
  <si>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</si>
  <si>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</si>
  <si>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</si>
  <si>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</si>
  <si>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</si>
  <si>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</si>
  <si>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</si>
  <si>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</si>
  <si>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</si>
  <si>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</si>
  <si>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</si>
  <si>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</si>
  <si>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</si>
  <si>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</si>
  <si>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</si>
  <si>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</si>
  <si>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</si>
  <si>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</si>
  <si>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</si>
  <si>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</si>
  <si>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</si>
  <si>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</si>
  <si>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</si>
  <si>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</si>
  <si>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</si>
  <si>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</si>
  <si>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</si>
  <si>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</si>
  <si>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</si>
  <si>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 xml:space="preserve"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</si>
  <si>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</si>
  <si>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</si>
  <si>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</si>
  <si>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</si>
  <si>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</si>
  <si>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</si>
  <si>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</si>
  <si>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</si>
  <si>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</si>
  <si>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</si>
  <si>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</si>
  <si>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</si>
  <si>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</si>
  <si>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</si>
  <si>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</si>
  <si>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</si>
  <si>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</si>
  <si>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</si>
  <si>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</si>
  <si>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</si>
  <si>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</si>
  <si>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</si>
  <si>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</si>
  <si>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</si>
  <si>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</si>
  <si>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</si>
  <si>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</si>
  <si>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</si>
  <si>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</si>
  <si>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</si>
  <si>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</si>
  <si>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</si>
  <si>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</si>
  <si>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</si>
  <si>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</si>
  <si>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</si>
  <si>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</si>
  <si>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 xml:space="preserve"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</si>
  <si>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</si>
  <si>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</si>
  <si>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</si>
  <si>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</si>
  <si>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</si>
  <si>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</si>
  <si>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</si>
  <si>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</si>
  <si>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</si>
  <si>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</si>
  <si>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</si>
  <si>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</si>
  <si>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</si>
  <si>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</si>
  <si>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</si>
  <si>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</si>
  <si>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</si>
  <si>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</si>
  <si>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</si>
  <si>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</si>
  <si>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</si>
  <si>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</si>
  <si>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</si>
  <si>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</si>
  <si>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</si>
  <si>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</si>
  <si>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</si>
  <si>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</si>
  <si>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</si>
  <si>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</si>
  <si>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</si>
  <si>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</si>
  <si>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</si>
  <si>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</si>
  <si>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</si>
  <si>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</si>
  <si>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</si>
  <si>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</si>
  <si>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</si>
  <si>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</si>
  <si>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</si>
  <si>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</si>
  <si>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</si>
  <si>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</si>
  <si>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</si>
  <si>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</si>
  <si>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</si>
  <si>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</si>
  <si>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</si>
  <si>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</si>
  <si>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</si>
  <si>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</si>
  <si>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</si>
  <si>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</si>
  <si>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</si>
  <si>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</si>
  <si>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</si>
  <si>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</si>
  <si>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</si>
  <si>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</si>
  <si>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</si>
  <si>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</si>
  <si>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</si>
  <si>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</si>
  <si>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</si>
  <si>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</si>
  <si>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</si>
  <si>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</si>
  <si>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</si>
  <si>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 xml:space="preserve"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</si>
  <si>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</si>
  <si>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</si>
  <si>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</si>
  <si>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</si>
  <si>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</si>
  <si>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</si>
  <si>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</si>
  <si>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</si>
  <si>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</si>
  <si>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</si>
  <si>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</si>
  <si>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</si>
  <si>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</si>
  <si>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</si>
  <si>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</si>
  <si>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</si>
  <si>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</si>
  <si>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</si>
  <si>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</si>
  <si>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</si>
  <si>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</si>
  <si>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</si>
  <si>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</si>
  <si>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</si>
  <si>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</si>
  <si>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</si>
  <si>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</si>
  <si>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</si>
  <si>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</si>
  <si>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</si>
  <si>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</si>
  <si>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</si>
  <si>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</si>
  <si>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</si>
  <si>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</si>
  <si>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</si>
  <si>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</si>
  <si>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</si>
  <si>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</si>
  <si>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</si>
  <si>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</si>
  <si>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</si>
  <si>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</si>
  <si>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</si>
  <si>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</si>
  <si>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</si>
  <si>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</si>
  <si>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</si>
  <si>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</si>
  <si>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</si>
  <si>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</si>
  <si>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</si>
  <si>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</si>
  <si>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</si>
  <si>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</si>
  <si>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</si>
  <si>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</si>
  <si>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</si>
  <si>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</si>
  <si>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</si>
  <si>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</si>
  <si>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</si>
  <si>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</si>
  <si>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</si>
  <si>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</si>
  <si>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</si>
  <si>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</si>
  <si>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</si>
  <si>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 xml:space="preserve"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</si>
  <si>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</si>
  <si>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</si>
  <si>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</si>
  <si>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</si>
  <si>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</si>
  <si>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</si>
  <si>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</si>
  <si>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</si>
  <si>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</si>
  <si>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</si>
  <si>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</si>
  <si>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</si>
  <si>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</si>
  <si>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</si>
  <si>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</si>
  <si>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</si>
  <si>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</si>
  <si>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</si>
  <si>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</si>
  <si>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</si>
  <si>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</si>
  <si>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</si>
  <si>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</si>
  <si>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</si>
  <si>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</si>
  <si>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</si>
  <si>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</si>
  <si>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</si>
  <si>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</si>
  <si>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</si>
  <si>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 xml:space="preserve"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</si>
  <si>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</si>
  <si>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</si>
  <si>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</si>
  <si>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</si>
  <si>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</si>
  <si>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</si>
  <si>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</si>
  <si>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</si>
  <si>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</si>
  <si>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</si>
  <si>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</si>
  <si>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</si>
  <si>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</si>
  <si>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</si>
  <si>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</si>
  <si>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</si>
  <si>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</si>
  <si>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</si>
  <si>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</si>
  <si>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</si>
  <si>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</si>
  <si>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</si>
  <si>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</si>
  <si>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</si>
  <si>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</si>
  <si>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</si>
  <si>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</si>
  <si>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</si>
  <si>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 xml:space="preserve"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</si>
  <si>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</si>
  <si>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</si>
  <si>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</si>
  <si>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</si>
  <si>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</si>
  <si>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</si>
  <si>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</si>
  <si>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</si>
  <si>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</si>
  <si>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</si>
  <si>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</si>
  <si>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</si>
  <si>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</si>
  <si>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</si>
  <si>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</si>
  <si>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</si>
  <si>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</si>
  <si>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</si>
  <si>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</si>
  <si>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</si>
  <si>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</si>
  <si>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</si>
  <si>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</si>
  <si>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</si>
  <si>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</si>
  <si>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</si>
  <si>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</si>
  <si>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</si>
  <si>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</si>
  <si>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</si>
  <si>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</si>
  <si>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</si>
  <si>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</si>
  <si>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</si>
  <si>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</si>
  <si>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</si>
  <si>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</si>
  <si>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</si>
  <si>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</si>
  <si>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</si>
  <si>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</si>
  <si>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</si>
  <si>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</si>
  <si>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</si>
  <si>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</si>
  <si>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</si>
  <si>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</si>
  <si>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</si>
  <si>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</si>
  <si>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</si>
  <si>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</si>
  <si>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</si>
  <si>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</si>
  <si>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</si>
  <si>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</si>
  <si>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</si>
  <si>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</si>
  <si>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</si>
  <si>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</si>
  <si>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</si>
  <si>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</si>
  <si>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</si>
  <si>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</si>
  <si>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</si>
  <si>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</si>
  <si>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</si>
  <si>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</si>
  <si>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</si>
  <si>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</si>
  <si>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</si>
  <si>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</si>
  <si>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</si>
  <si>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</si>
  <si>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</si>
  <si>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</si>
  <si>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</si>
  <si>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</si>
  <si>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</si>
  <si>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</si>
  <si>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</si>
  <si>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</si>
  <si>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</si>
  <si>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</si>
  <si>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</si>
  <si>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</si>
  <si>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</si>
  <si>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</si>
  <si>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</si>
  <si>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</si>
  <si>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</si>
  <si>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</si>
  <si>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</si>
  <si>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</si>
  <si>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</si>
  <si>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</si>
  <si>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</si>
  <si>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</si>
  <si>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</si>
  <si>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</si>
  <si>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</si>
  <si>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</si>
  <si>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</si>
  <si>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</si>
  <si>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</si>
  <si>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</si>
  <si>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</si>
  <si>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</si>
  <si>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</si>
  <si>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</si>
  <si>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</si>
  <si>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</si>
  <si>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</si>
  <si>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</si>
  <si>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</si>
  <si>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</si>
  <si>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</si>
  <si>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</si>
  <si>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</si>
  <si>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</si>
  <si>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</si>
  <si>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</si>
  <si>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</si>
  <si>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</si>
  <si>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</si>
  <si>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</si>
  <si>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</si>
  <si>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</si>
  <si>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</si>
  <si>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</si>
  <si>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</si>
  <si>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</si>
  <si>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</si>
  <si>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</si>
  <si>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</si>
  <si>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</si>
  <si>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</si>
  <si>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</si>
  <si>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</si>
  <si>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</si>
  <si>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</si>
  <si>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</si>
  <si>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</si>
  <si>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</si>
  <si>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</si>
  <si>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</si>
  <si>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</si>
  <si>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</si>
  <si>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</si>
  <si>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</si>
  <si>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</si>
  <si>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</si>
  <si>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</si>
  <si>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</si>
  <si>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</si>
  <si>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</si>
  <si>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</si>
  <si>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</si>
  <si>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</si>
  <si>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 xml:space="preserve"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</si>
  <si>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</si>
  <si>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</si>
  <si>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</si>
  <si>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</si>
  <si>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</si>
  <si>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</si>
  <si>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</si>
  <si>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</si>
  <si>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</si>
  <si>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</si>
  <si>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</si>
  <si>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</si>
  <si>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</si>
  <si>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</si>
  <si>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</si>
  <si>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</si>
  <si>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</si>
  <si>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</si>
  <si>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</si>
  <si>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</si>
  <si>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</si>
  <si>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</si>
  <si>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</si>
  <si>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</si>
  <si>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</si>
  <si>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</si>
  <si>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</si>
  <si>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</si>
  <si>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</si>
  <si>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</si>
  <si>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</si>
  <si>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</si>
  <si>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</si>
  <si>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</si>
  <si>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</si>
  <si>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</si>
  <si>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</si>
  <si>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</si>
  <si>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</si>
  <si>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</si>
  <si>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</si>
  <si>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</si>
  <si>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</si>
  <si>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</si>
  <si>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</si>
  <si>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</si>
  <si>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</si>
  <si>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</si>
  <si>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</si>
  <si>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</si>
  <si>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</si>
  <si>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</si>
  <si>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</si>
  <si>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</si>
  <si>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</si>
  <si>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</si>
  <si>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</si>
  <si>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</si>
  <si>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</si>
  <si>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</si>
  <si>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</si>
  <si>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</si>
  <si>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</si>
  <si>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</si>
  <si>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</si>
  <si>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</si>
  <si>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</si>
  <si>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</si>
  <si>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</si>
  <si>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</si>
  <si>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</si>
  <si>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</si>
  <si>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</si>
  <si>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</si>
  <si>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</si>
  <si>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</si>
  <si>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</si>
  <si>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</si>
  <si>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</si>
  <si>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</si>
  <si>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</si>
  <si>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</si>
  <si>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</si>
  <si>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</si>
  <si>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</si>
  <si>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</si>
  <si>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</si>
  <si>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</si>
  <si>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</si>
  <si>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</si>
  <si>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</si>
  <si>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</si>
  <si>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</si>
  <si>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</si>
  <si>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</si>
  <si>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</si>
  <si>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</si>
  <si>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</si>
  <si>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</si>
  <si>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</si>
  <si>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</si>
  <si>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</si>
  <si>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</si>
  <si>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</si>
  <si>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</si>
  <si>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</si>
  <si>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</si>
  <si>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</si>
  <si>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</si>
  <si>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</si>
  <si>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</si>
  <si>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</si>
  <si>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</si>
  <si>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</si>
  <si>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</si>
  <si>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</si>
  <si>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</si>
  <si>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</si>
  <si>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</si>
  <si>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</si>
  <si>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</si>
  <si>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</si>
  <si>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</si>
  <si>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</si>
  <si>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</si>
  <si>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</si>
  <si>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</si>
  <si>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</si>
  <si>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</si>
  <si>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</si>
  <si>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</si>
  <si>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</si>
  <si>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</si>
  <si>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</si>
  <si>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</si>
  <si>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</si>
  <si>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</si>
  <si>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</si>
  <si>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</si>
  <si>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</si>
  <si>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</si>
  <si>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</si>
  <si>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</si>
  <si>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</si>
  <si>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</si>
  <si>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</si>
  <si>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</si>
  <si>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</si>
  <si>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</si>
  <si>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</si>
  <si>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</si>
  <si>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</si>
  <si>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</si>
  <si>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</si>
  <si>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</si>
  <si>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</si>
  <si>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</si>
  <si>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</si>
  <si>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</si>
  <si>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</si>
  <si>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</si>
  <si>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</si>
  <si>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</si>
  <si>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</si>
  <si>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</si>
  <si>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</si>
  <si>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</si>
  <si>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</si>
  <si>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</si>
  <si>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</si>
  <si>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</si>
  <si>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</si>
  <si>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</si>
  <si>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</si>
  <si>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</si>
  <si>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</si>
  <si>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</si>
  <si>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</si>
  <si>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</si>
  <si>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</si>
  <si>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</si>
  <si>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</si>
  <si>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</si>
  <si>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</si>
  <si>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</si>
  <si>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</si>
  <si>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</si>
  <si>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</si>
  <si>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</si>
  <si>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</si>
  <si>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</si>
  <si>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</si>
  <si>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</si>
  <si>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</si>
  <si>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</si>
  <si>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</si>
  <si>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</si>
  <si>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</si>
  <si>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</si>
  <si>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</si>
  <si>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</si>
  <si>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</si>
  <si>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</si>
  <si>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</si>
  <si>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</si>
  <si>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</si>
  <si>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</si>
  <si>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</si>
  <si>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</si>
  <si>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</si>
  <si>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</si>
  <si>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</si>
  <si>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</si>
  <si>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</si>
  <si>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</si>
  <si>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</si>
  <si>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</si>
  <si>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</si>
  <si>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</si>
  <si>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</si>
  <si>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</si>
  <si>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</si>
  <si>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</si>
  <si>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</si>
  <si>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</si>
  <si>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</si>
  <si>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</si>
  <si>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</si>
  <si>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</si>
  <si>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</si>
  <si>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</si>
  <si>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</si>
  <si>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</si>
  <si>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</si>
  <si>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</si>
  <si>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</si>
  <si>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</si>
  <si>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</si>
  <si>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</si>
  <si>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</si>
  <si>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</si>
  <si>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</si>
  <si>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</si>
  <si>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</si>
  <si>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</si>
  <si>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</si>
  <si>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</si>
  <si>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</si>
  <si>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</si>
  <si>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</si>
  <si>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</si>
  <si>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</si>
  <si>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</si>
  <si>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</si>
  <si>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</si>
  <si>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</si>
  <si>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</si>
  <si>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</si>
  <si>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</si>
  <si>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</si>
  <si>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</si>
  <si>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</si>
  <si>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</si>
  <si>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</si>
  <si>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</si>
  <si>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</si>
  <si>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</si>
  <si>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</si>
  <si>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</si>
  <si>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</si>
  <si>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</si>
  <si>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</si>
  <si>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</si>
  <si>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</si>
  <si>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</si>
  <si>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</si>
  <si>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</si>
  <si>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</si>
  <si>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</si>
  <si>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</si>
  <si>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</si>
  <si>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</si>
  <si>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</si>
  <si>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</si>
  <si>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</si>
  <si>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</si>
  <si>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</si>
  <si>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</si>
  <si>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</si>
  <si>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</si>
  <si>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</si>
  <si>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</si>
  <si>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</si>
  <si>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</si>
  <si>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</si>
  <si>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</si>
  <si>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</si>
  <si>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</si>
  <si>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</si>
  <si>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</si>
  <si>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</si>
  <si>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</si>
  <si>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</si>
  <si>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</si>
  <si>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</si>
  <si>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</si>
  <si>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</si>
  <si>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</si>
  <si>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</si>
  <si>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</si>
  <si>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</si>
  <si>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</si>
  <si>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</si>
  <si>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</si>
  <si>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</si>
  <si>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</si>
  <si>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</si>
  <si>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</si>
  <si>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</si>
  <si>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</si>
  <si>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</si>
  <si>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</si>
  <si>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</si>
  <si>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</si>
  <si>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</si>
  <si>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</si>
  <si>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</si>
  <si>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</si>
  <si>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</si>
  <si>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</si>
  <si>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</si>
  <si>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</si>
  <si>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</si>
  <si>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</si>
  <si>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</si>
  <si>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</si>
  <si>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</si>
  <si>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</si>
  <si>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</si>
  <si>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</si>
  <si>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</si>
  <si>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</si>
  <si>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</si>
  <si>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</si>
  <si>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</si>
  <si>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</si>
  <si>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</si>
  <si>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</si>
  <si>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</si>
  <si>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</si>
  <si>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</si>
  <si>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</si>
  <si>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</si>
  <si>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</si>
  <si>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</si>
  <si>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</si>
  <si>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</si>
  <si>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</si>
  <si>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</si>
  <si>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</si>
  <si>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</si>
  <si>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</si>
  <si>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</si>
  <si>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</si>
  <si>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</si>
  <si>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</si>
  <si>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</si>
  <si>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</si>
  <si>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</si>
  <si>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</si>
  <si>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</si>
  <si>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</si>
  <si>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</si>
  <si>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</si>
  <si>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</si>
  <si>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</si>
  <si>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</si>
  <si>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</si>
  <si>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</si>
  <si>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</si>
  <si>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</si>
  <si>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</si>
  <si>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</si>
  <si>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</si>
  <si>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</si>
  <si>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</si>
  <si>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</si>
  <si>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</si>
  <si>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</si>
  <si>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</si>
  <si>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</si>
  <si>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</si>
  <si>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</si>
  <si>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</si>
  <si>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</si>
  <si>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</si>
  <si>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</si>
  <si>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</si>
  <si>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</si>
  <si>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</si>
  <si>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</si>
  <si>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</si>
  <si>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</si>
  <si>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</si>
  <si>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</si>
  <si>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</si>
  <si>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</si>
  <si>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</si>
  <si>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</si>
  <si>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</si>
  <si>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</si>
  <si>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</si>
  <si>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</si>
  <si>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</si>
  <si>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</si>
  <si>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</si>
  <si>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</si>
  <si>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</si>
  <si>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</si>
  <si>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</si>
  <si>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</si>
  <si>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</si>
  <si>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</si>
  <si>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</si>
  <si>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</si>
  <si>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</si>
  <si>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</si>
  <si>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</si>
  <si>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</si>
  <si>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</si>
  <si>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</si>
  <si>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</si>
  <si>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</si>
  <si>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</si>
  <si>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</si>
  <si>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</si>
  <si>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</si>
  <si>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</si>
  <si>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</si>
  <si>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</si>
  <si>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</si>
  <si>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</si>
  <si>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</si>
  <si>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</si>
  <si>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</si>
  <si>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</si>
  <si>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</si>
  <si>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</si>
  <si>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</si>
  <si>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</si>
  <si>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</si>
  <si>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</si>
  <si>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</si>
  <si>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</si>
  <si>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</si>
  <si>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</si>
  <si>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</si>
  <si>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</si>
  <si>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</si>
  <si>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</si>
  <si>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</si>
  <si>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</si>
  <si>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</si>
  <si>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</si>
  <si>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</si>
  <si>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</si>
  <si>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</si>
  <si>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</si>
  <si>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</si>
  <si>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</si>
  <si>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</si>
  <si>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</si>
  <si>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</si>
  <si>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</si>
  <si>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</si>
  <si>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</si>
  <si>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</si>
  <si>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</si>
  <si>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</si>
  <si>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</si>
  <si>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</si>
  <si>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</si>
  <si>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</si>
  <si>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</si>
  <si>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</si>
  <si>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</si>
  <si>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</si>
  <si>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</si>
  <si>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</si>
  <si>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</si>
  <si>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</si>
  <si>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</si>
  <si>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</si>
  <si>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</si>
  <si>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</si>
  <si>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</si>
  <si>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</si>
  <si>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</si>
  <si>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</si>
  <si>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</si>
  <si>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</si>
  <si>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</si>
  <si>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</si>
  <si>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</si>
  <si>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</si>
  <si>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</si>
  <si>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</si>
  <si>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</si>
  <si>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</si>
  <si>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</si>
  <si>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</si>
  <si>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</si>
  <si>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</si>
  <si>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</si>
  <si>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</si>
  <si>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</si>
  <si>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</si>
  <si>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</si>
  <si>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</si>
  <si>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</si>
  <si>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</si>
  <si>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</si>
  <si>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</si>
  <si>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</si>
  <si>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</si>
  <si>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</si>
  <si>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</si>
  <si>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</si>
  <si>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</si>
  <si>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</si>
  <si>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</si>
  <si>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</si>
  <si>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</si>
  <si>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</si>
  <si>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</si>
  <si>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</si>
  <si>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</si>
  <si>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</si>
  <si>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</si>
  <si>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</si>
  <si>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</si>
  <si>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</si>
  <si>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</si>
  <si>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</si>
  <si>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</si>
  <si>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</si>
  <si>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</si>
  <si>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</si>
  <si>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</si>
  <si>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</si>
  <si>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</si>
  <si>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</si>
  <si>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</si>
  <si>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</si>
  <si>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</si>
  <si>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</si>
  <si>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</si>
  <si>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</si>
  <si>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</si>
  <si>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</si>
  <si>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</si>
  <si>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</si>
  <si>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</si>
  <si>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</si>
  <si>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</si>
  <si>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</si>
  <si>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</si>
  <si>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</si>
  <si>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</si>
  <si>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</si>
  <si>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</si>
  <si>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</si>
  <si>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</si>
  <si>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</si>
  <si>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</si>
  <si>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</si>
  <si>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</si>
  <si>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</si>
  <si>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</si>
  <si>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</si>
  <si>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</si>
  <si>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</si>
  <si>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</si>
  <si>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</si>
  <si>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</si>
  <si>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</si>
  <si>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</si>
  <si>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</si>
  <si>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</si>
  <si>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</si>
  <si>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</si>
  <si>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</si>
  <si>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</si>
  <si>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</si>
  <si>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</si>
  <si>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</si>
  <si>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</si>
  <si>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</si>
  <si>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</si>
  <si>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</si>
  <si>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</si>
  <si>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</si>
  <si>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</si>
  <si>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</si>
  <si>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</si>
  <si>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</si>
  <si>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</si>
  <si>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</si>
  <si>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</si>
  <si>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</si>
  <si>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</si>
  <si>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</si>
  <si>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</si>
  <si>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</si>
  <si>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</si>
  <si>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</si>
  <si>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</si>
  <si>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</si>
  <si>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</si>
  <si>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</si>
  <si>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</si>
  <si>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</si>
  <si>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</si>
  <si>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</si>
  <si>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</si>
  <si>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</si>
  <si>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</si>
  <si>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</si>
  <si>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</si>
  <si>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</si>
  <si>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</si>
  <si>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</si>
  <si>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</si>
  <si>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</si>
  <si>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</si>
  <si>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</si>
  <si>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</si>
  <si>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</si>
  <si>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</si>
  <si>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</si>
  <si>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</si>
  <si>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</si>
  <si>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</si>
  <si>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</si>
  <si>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</si>
  <si>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</si>
  <si>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</si>
  <si>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</si>
  <si>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</si>
  <si>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</si>
  <si>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</si>
  <si>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</si>
  <si>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</si>
  <si>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</si>
  <si>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</si>
  <si>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</si>
  <si>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</si>
  <si>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</si>
  <si>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</si>
  <si>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</si>
  <si>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</si>
  <si>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</si>
  <si>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</si>
  <si>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</si>
  <si>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</si>
  <si>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</si>
  <si>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</si>
  <si>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</si>
  <si>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</si>
  <si>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</si>
  <si>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</si>
  <si>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</si>
  <si>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</si>
  <si>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</si>
  <si>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</si>
  <si>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</si>
  <si>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</si>
  <si>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</si>
  <si>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</si>
  <si>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</si>
  <si>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</si>
  <si>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</si>
  <si>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</si>
  <si>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</si>
  <si>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</si>
  <si>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</si>
  <si>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</si>
  <si>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</si>
  <si>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</si>
  <si>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</si>
  <si>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</si>
  <si>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</si>
  <si>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</si>
  <si>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</si>
  <si>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</si>
  <si>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</si>
  <si>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</si>
  <si>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</si>
  <si>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</si>
  <si>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</si>
  <si>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</si>
  <si>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</si>
  <si>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</si>
  <si>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</si>
  <si>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</si>
  <si>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</si>
  <si>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</si>
  <si>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</si>
  <si>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</si>
  <si>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</si>
  <si>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</si>
  <si>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</si>
  <si>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</si>
  <si>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</si>
  <si>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</si>
  <si>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</si>
  <si>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</si>
  <si>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</si>
  <si>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</si>
  <si>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</si>
  <si>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</si>
  <si>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</si>
  <si>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</si>
  <si>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</si>
  <si>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</si>
  <si>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</si>
  <si>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</si>
  <si>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</si>
  <si>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</si>
  <si>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</si>
  <si>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</si>
  <si>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</si>
  <si>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</si>
  <si>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</si>
  <si>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</si>
  <si>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</si>
  <si>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</si>
  <si>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</si>
  <si>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</si>
  <si>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</si>
  <si>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</si>
  <si>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</si>
  <si>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</si>
  <si>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</si>
  <si>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</si>
  <si>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</si>
  <si>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</si>
  <si>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</si>
  <si>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</si>
  <si>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</si>
  <si>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</si>
  <si>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020</t>
  </si>
  <si>
    <t>030</t>
  </si>
  <si>
    <t>040</t>
  </si>
  <si>
    <t>050</t>
  </si>
  <si>
    <t>060</t>
  </si>
  <si>
    <t>070</t>
  </si>
  <si>
    <t>080</t>
  </si>
  <si>
    <t>090</t>
  </si>
  <si>
    <t>KLN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</si>
  <si>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</si>
  <si>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</si>
  <si>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</si>
  <si>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</si>
  <si>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</si>
  <si>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</si>
  <si>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</si>
  <si>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</si>
  <si>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</si>
  <si>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</si>
  <si>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</si>
  <si>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</si>
  <si>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</si>
  <si>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</si>
  <si>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</si>
  <si>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</si>
  <si>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</si>
  <si>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</si>
  <si>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</si>
  <si>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</si>
  <si>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</si>
  <si>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</si>
  <si>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</si>
  <si>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</si>
  <si>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</si>
  <si>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</si>
  <si>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</si>
  <si>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</si>
  <si>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</si>
  <si>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</si>
  <si>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</si>
  <si>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</si>
  <si>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</si>
  <si>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</si>
  <si>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</si>
  <si>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</si>
  <si>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</si>
  <si>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</si>
  <si>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</si>
  <si>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</si>
  <si>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</si>
  <si>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</si>
  <si>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</si>
  <si>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</si>
  <si>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</si>
  <si>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</si>
  <si>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</si>
  <si>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</si>
  <si>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</si>
  <si>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</si>
  <si>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</si>
  <si>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</si>
  <si>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</si>
  <si>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</si>
  <si>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</si>
  <si>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</si>
  <si>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</si>
  <si>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</si>
  <si>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</si>
  <si>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</si>
  <si>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</si>
  <si>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</si>
  <si>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</si>
  <si>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</si>
  <si>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</si>
  <si>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</si>
  <si>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</si>
  <si>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</si>
  <si>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</si>
  <si>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</si>
  <si>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</si>
  <si>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</si>
  <si>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</si>
  <si>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</si>
  <si>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</si>
  <si>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</si>
  <si>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</si>
  <si>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</si>
  <si>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</si>
  <si>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</si>
  <si>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</si>
  <si>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</si>
  <si>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</si>
  <si>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</si>
  <si>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</si>
  <si>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</si>
  <si>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</si>
  <si>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</si>
  <si>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</si>
  <si>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</si>
  <si>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</si>
  <si>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</si>
  <si>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</si>
  <si>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</si>
  <si>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</si>
  <si>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</si>
  <si>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</si>
  <si>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</si>
  <si>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</si>
  <si>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</si>
  <si>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</si>
  <si>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</si>
  <si>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</si>
  <si>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</si>
  <si>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</si>
  <si>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</si>
  <si>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</si>
  <si>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</si>
  <si>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</si>
  <si>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</si>
  <si>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</si>
  <si>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</si>
  <si>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</si>
  <si>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</si>
  <si>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</si>
  <si>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</si>
  <si>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</si>
  <si>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</si>
  <si>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</si>
  <si>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</si>
  <si>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</si>
  <si>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</si>
  <si>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</si>
  <si>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</si>
  <si>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</si>
  <si>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</si>
  <si>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</si>
  <si>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</si>
  <si>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</si>
  <si>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</si>
  <si>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</si>
  <si>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</si>
  <si>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</si>
  <si>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</si>
  <si>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</si>
  <si>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</si>
  <si>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</si>
  <si>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</si>
  <si>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</si>
  <si>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</si>
  <si>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</si>
  <si>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</si>
  <si>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</si>
  <si>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</si>
  <si>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</si>
  <si>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</si>
  <si>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</si>
  <si>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</si>
  <si>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</si>
  <si>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</si>
  <si>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</si>
  <si>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</si>
  <si>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</si>
  <si>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</si>
  <si>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</si>
  <si>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</si>
  <si>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</si>
  <si>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</si>
  <si>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</si>
  <si>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</si>
  <si>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</si>
  <si>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</si>
  <si>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</si>
  <si>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</si>
  <si>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</si>
  <si>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</si>
  <si>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</si>
  <si>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</si>
  <si>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</si>
  <si>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</si>
  <si>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</si>
  <si>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</si>
  <si>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</si>
  <si>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</si>
  <si>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</si>
  <si>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</si>
  <si>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</si>
  <si>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</si>
  <si>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</si>
  <si>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</si>
  <si>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</si>
  <si>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</si>
  <si>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</si>
  <si>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</si>
  <si>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</si>
  <si>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</si>
  <si>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</si>
  <si>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</si>
  <si>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</si>
  <si>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</si>
  <si>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</si>
  <si>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</si>
  <si>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</si>
  <si>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</si>
  <si>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</si>
  <si>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</si>
  <si>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</si>
  <si>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</si>
  <si>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</si>
  <si>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</si>
  <si>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</si>
  <si>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</si>
  <si>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</si>
  <si>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</si>
  <si>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</si>
  <si>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</si>
  <si>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</si>
  <si>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</si>
  <si>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</si>
  <si>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</si>
  <si>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</si>
  <si>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</si>
  <si>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</si>
  <si>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</si>
  <si>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</si>
  <si>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</si>
  <si>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</si>
  <si>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</si>
  <si>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</si>
  <si>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</si>
  <si>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</si>
  <si>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</si>
  <si>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</si>
  <si>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</si>
  <si>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</si>
  <si>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</si>
  <si>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</si>
  <si>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</si>
  <si>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</si>
  <si>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</si>
  <si>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</si>
  <si>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</si>
  <si>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</si>
  <si>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</si>
  <si>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</si>
  <si>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</si>
  <si>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</si>
  <si>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</si>
  <si>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</si>
  <si>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</si>
  <si>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</si>
  <si>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</si>
  <si>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</si>
  <si>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</si>
  <si>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</si>
  <si>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</si>
  <si>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</si>
  <si>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</si>
  <si>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</si>
  <si>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</si>
  <si>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</si>
  <si>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</si>
  <si>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</si>
  <si>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</si>
  <si>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</si>
  <si>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</si>
  <si>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</si>
  <si>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</si>
  <si>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</si>
  <si>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</si>
  <si>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</si>
  <si>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</si>
  <si>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</si>
  <si>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</si>
  <si>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</si>
  <si>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</si>
  <si>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</si>
  <si>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</si>
  <si>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</si>
  <si>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</si>
  <si>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</si>
  <si>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</si>
  <si>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</si>
  <si>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</si>
  <si>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</si>
  <si>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</si>
  <si>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</si>
  <si>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</si>
  <si>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</si>
  <si>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</si>
  <si>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</si>
  <si>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</si>
  <si>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</si>
  <si>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</si>
  <si>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</si>
  <si>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</si>
  <si>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</si>
  <si>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</si>
  <si>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</si>
  <si>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018</t>
  </si>
  <si>
    <t>019</t>
  </si>
  <si>
    <t>021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</si>
  <si>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</si>
  <si>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</si>
  <si>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</si>
  <si>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</si>
  <si>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</si>
  <si>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</si>
  <si>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</si>
  <si>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</si>
  <si>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</si>
  <si>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</si>
  <si>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</si>
  <si>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</si>
  <si>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</si>
  <si>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</si>
  <si>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</si>
  <si>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</si>
  <si>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</si>
  <si>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</si>
  <si>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</si>
  <si>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</si>
  <si>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</si>
  <si>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</si>
  <si>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</si>
  <si>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</si>
  <si>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</si>
  <si>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</si>
  <si>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</si>
  <si>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</si>
  <si>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</si>
  <si>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</si>
  <si>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</si>
  <si>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</si>
  <si>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</si>
  <si>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</si>
  <si>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</si>
  <si>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</si>
  <si>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</si>
  <si>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</si>
  <si>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</si>
  <si>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</si>
  <si>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</si>
  <si>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</si>
  <si>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</si>
  <si>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</si>
  <si>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</si>
  <si>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</si>
  <si>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</si>
  <si>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</si>
  <si>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</si>
  <si>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</si>
  <si>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</si>
  <si>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</si>
  <si>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</si>
  <si>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</si>
  <si>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</si>
  <si>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</si>
  <si>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</si>
  <si>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</si>
  <si>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</si>
  <si>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</si>
  <si>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</si>
  <si>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</si>
  <si>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</si>
  <si>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</si>
  <si>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</si>
  <si>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</si>
  <si>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</si>
  <si>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</si>
  <si>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</si>
  <si>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</si>
  <si>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</si>
  <si>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</si>
  <si>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</si>
  <si>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</si>
  <si>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</si>
  <si>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</si>
  <si>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</si>
  <si>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</si>
  <si>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</si>
  <si>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</si>
  <si>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</si>
  <si>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>Blatt "Rohstoffrisiken"</t>
  </si>
  <si>
    <t>Blatt "Material"</t>
  </si>
  <si>
    <t>Description Rawmaterial-Code</t>
  </si>
  <si>
    <t>Beschreibung Rohstoffschlüssel</t>
  </si>
  <si>
    <t>Anteilsart</t>
  </si>
  <si>
    <t>Hinweismeldung im Blatt "Rohstoffrisiken" zur weiteren Vorgehensweise</t>
  </si>
  <si>
    <t xml:space="preserve">nicht im 
Material-Blatt</t>
  </si>
  <si>
    <t>Aluminium (LME, primary raw material)</t>
  </si>
  <si>
    <t>Aluminium (LME, Reinrohstoff)</t>
  </si>
  <si>
    <t>hier Fertiggewicht, ggf. Detaillierung unten  ergänzen mit Aluminium Schrott</t>
  </si>
  <si>
    <t>ALUMINIUM HG 3M SELLER LME (MTZ)</t>
  </si>
  <si>
    <t>A013</t>
  </si>
  <si>
    <t>Aluminium Scrap 2/Lost value 2</t>
  </si>
  <si>
    <t>Aluminium Schrott 2/Wertverzehr 2</t>
  </si>
  <si>
    <t>konstanter Wert, wird bei Rohstoffschwankung nicht angepasst (siehe Ausführungsbeispiel Aluminium)</t>
  </si>
  <si>
    <t>X</t>
  </si>
  <si>
    <t>Blei (LME, Reinrohstoff)</t>
  </si>
  <si>
    <t>Aluminium Scrap/Lost value</t>
  </si>
  <si>
    <t xml:space="preserve">Aluminium Schrott/Wertverzehr </t>
  </si>
  <si>
    <t>BLEI LME CASH SELLER (MTZ)</t>
  </si>
  <si>
    <t>Lead (LME, primary raw material)</t>
  </si>
  <si>
    <t>Carbon Black</t>
  </si>
  <si>
    <t>LEAD LME CASH SELLER (MTZ)</t>
  </si>
  <si>
    <t>PBCA</t>
  </si>
  <si>
    <t>Fertiggewicht</t>
  </si>
  <si>
    <t>Dysprosium - Domestic</t>
  </si>
  <si>
    <t>SO12</t>
  </si>
  <si>
    <t>Dysprosium - FOB-Preisbasis</t>
  </si>
  <si>
    <t>Ferrochrom</t>
  </si>
  <si>
    <t>Dysprosium - FOB price</t>
  </si>
  <si>
    <t>SO33</t>
  </si>
  <si>
    <t>Fluids, Öl, Kraftstoff</t>
  </si>
  <si>
    <t>Ferrochromium</t>
  </si>
  <si>
    <t>hier als weitere Detaillierung für Stahl- und Gusslegierungselemente</t>
  </si>
  <si>
    <t>GIESSEREI STAHLSCHROTT (MTZ)</t>
  </si>
  <si>
    <t>Fluids, oil, fuel</t>
  </si>
  <si>
    <t>Kunststoff ABS</t>
  </si>
  <si>
    <t>CASTING STEEL SCRAP (MTZ) 100kg</t>
  </si>
  <si>
    <t>SRZU</t>
  </si>
  <si>
    <t xml:space="preserve">Kunststoff ABS - Recyclat                              </t>
  </si>
  <si>
    <t>CASTING STEEL SCRAP US (MTZ) to.</t>
  </si>
  <si>
    <t>GIESSEREI STAHLSCHROTT USA (MTZ)</t>
  </si>
  <si>
    <t>SRUS</t>
  </si>
  <si>
    <t>Kunststoff ABS-PC</t>
  </si>
  <si>
    <t xml:space="preserve">Glass               </t>
  </si>
  <si>
    <t>Glas</t>
  </si>
  <si>
    <t>Kunststoff ABS-PC - Recyclat</t>
  </si>
  <si>
    <t xml:space="preserve">Plastics ABS                              </t>
  </si>
  <si>
    <t>Kunststoff EPDM</t>
  </si>
  <si>
    <t xml:space="preserve">Kunststoff Kunststoff ABS - Recyclat                              </t>
  </si>
  <si>
    <t>KU41</t>
  </si>
  <si>
    <t>Kunststoff Epoxidharz</t>
  </si>
  <si>
    <t xml:space="preserve">Plastics ABS-PC                           </t>
  </si>
  <si>
    <t>Kunststoff MDI</t>
  </si>
  <si>
    <t>Kunststoff Kunststoff ABS-PC - Recyclat</t>
  </si>
  <si>
    <t>KU42</t>
  </si>
  <si>
    <t>Kunststoff Naturkautschuk</t>
  </si>
  <si>
    <t xml:space="preserve">Plastics EPDM                             </t>
  </si>
  <si>
    <t>Kunststoff PA</t>
  </si>
  <si>
    <t>Plastics Epoxy resin</t>
  </si>
  <si>
    <t>Kunststoff PA - Recyclat</t>
  </si>
  <si>
    <t xml:space="preserve">Plastics MDI                              </t>
  </si>
  <si>
    <t>Kunststoff PE</t>
  </si>
  <si>
    <t>Kunststoff PE - Recyclat</t>
  </si>
  <si>
    <t xml:space="preserve">Plastics PA                               </t>
  </si>
  <si>
    <t>Kunststoff Polyacrylnitril</t>
  </si>
  <si>
    <t>Kunststoff Kunststoff PA - Recyclat</t>
  </si>
  <si>
    <t>KU44</t>
  </si>
  <si>
    <t>Kunststoff Polyol</t>
  </si>
  <si>
    <t xml:space="preserve">Plastics PE                               </t>
  </si>
  <si>
    <t>Kunststoff POM</t>
  </si>
  <si>
    <t>Kunststoff Kunststoff PE - Recyclat</t>
  </si>
  <si>
    <t>KU49</t>
  </si>
  <si>
    <t>Kunststoff PP</t>
  </si>
  <si>
    <t>Plastics Polyacrylnitril</t>
  </si>
  <si>
    <t>KU17</t>
  </si>
  <si>
    <t>Kunststoff PP - Recyclat</t>
  </si>
  <si>
    <t xml:space="preserve">Plastics Polyol                           </t>
  </si>
  <si>
    <t>Kunststoff PP-GFxx</t>
  </si>
  <si>
    <t xml:space="preserve">Plastics POM                              </t>
  </si>
  <si>
    <t>Kunststoff PP-GFxx - Recyclat</t>
  </si>
  <si>
    <t xml:space="preserve">Plastics PP                               </t>
  </si>
  <si>
    <t>Kunststoff PP-TVxx</t>
  </si>
  <si>
    <t>Kunststoff Kunststoff PP - Recyclat</t>
  </si>
  <si>
    <t>KU47</t>
  </si>
  <si>
    <t>Kunststoff PP-TVxx - Recyclat</t>
  </si>
  <si>
    <t xml:space="preserve">Plastics PP-GFxx                          </t>
  </si>
  <si>
    <t>Kunststoff Prozessmaterial/Lack</t>
  </si>
  <si>
    <t>Kunststoff Kunststoff PP-GFxx - Recyclat</t>
  </si>
  <si>
    <t>KU48</t>
  </si>
  <si>
    <t>Kunststoff PVC</t>
  </si>
  <si>
    <t xml:space="preserve">Plastics PP-TVxx                          </t>
  </si>
  <si>
    <t>Kunststoff Synthesekautschuk</t>
  </si>
  <si>
    <t>Kunststoff Kunststoff PP-TVxx - Recyclat</t>
  </si>
  <si>
    <t>KU46</t>
  </si>
  <si>
    <t>Kupfer (LME, Reinrohstoff)</t>
  </si>
  <si>
    <t>Plastics Process material Paintings</t>
  </si>
  <si>
    <t>KU16</t>
  </si>
  <si>
    <t>KUPFER LME CASH SELLER (MTZ)</t>
  </si>
  <si>
    <t xml:space="preserve">Plastics PVC                              </t>
  </si>
  <si>
    <t>Magnesium (Reinrohstoff)</t>
  </si>
  <si>
    <t>Plastics Others</t>
  </si>
  <si>
    <t>Neodym  - Domestic</t>
  </si>
  <si>
    <t>Copper (LME, primary raw material)</t>
  </si>
  <si>
    <t>Neodym - FOB-Preisbasis</t>
  </si>
  <si>
    <t>COPPER LME CASH SELLER (MTZ)</t>
  </si>
  <si>
    <t>CUCA</t>
  </si>
  <si>
    <t>Nickel (LME, Reinrohstoff)</t>
  </si>
  <si>
    <t>Steel alloy surcharge</t>
  </si>
  <si>
    <t>Detaillierung unten vornehmen mit Stahl-Edelstahl Basisstahl, Nickel, Ferrochrom</t>
  </si>
  <si>
    <t>NICKEL LME CASH SELLER (MTZ)</t>
  </si>
  <si>
    <t>Magnesium (primary raw material)</t>
  </si>
  <si>
    <t>Palladium (g)</t>
  </si>
  <si>
    <t>Palladium (oz)</t>
  </si>
  <si>
    <t>Neodym - FOB price</t>
  </si>
  <si>
    <t>SO32</t>
  </si>
  <si>
    <t>Platin (g)</t>
  </si>
  <si>
    <t>Nickel (LME, primary raw material)</t>
  </si>
  <si>
    <t>hier nur als weitere Detaillierung für Stahl- und Gusslegierungselemente</t>
  </si>
  <si>
    <t>Platin (oz)</t>
  </si>
  <si>
    <t>NICA</t>
  </si>
  <si>
    <t>Rhodium (g)</t>
  </si>
  <si>
    <t>Rhodium (oz)</t>
  </si>
  <si>
    <t>SO21</t>
  </si>
  <si>
    <t>Stahl-Allgemein</t>
  </si>
  <si>
    <t xml:space="preserve">Platin (g)            </t>
  </si>
  <si>
    <t>Stahl-Blech (Haus)</t>
  </si>
  <si>
    <t xml:space="preserve">Platin (oz)            </t>
  </si>
  <si>
    <t>Stahlblech Kauf (HDG)</t>
  </si>
  <si>
    <t>Process Material Others</t>
  </si>
  <si>
    <t>Prozessmaterial - sonstige</t>
  </si>
  <si>
    <t>Stahlblech Kauf US (HDG)</t>
  </si>
  <si>
    <t xml:space="preserve">Auminium premium (ECDP/ECDU)  </t>
  </si>
  <si>
    <t>Reinaluminiumprämie (ECDP/ECDU)</t>
  </si>
  <si>
    <t>nur für Alu-Primärlegierungen zulässig</t>
  </si>
  <si>
    <t>Stahlblech Warmband (HRC)</t>
  </si>
  <si>
    <t>SO25</t>
  </si>
  <si>
    <t>Stahlblech Warmband US (HRC)</t>
  </si>
  <si>
    <t>SO22</t>
  </si>
  <si>
    <t>Stahl-Eisenguss</t>
  </si>
  <si>
    <t>Others (raw material)</t>
  </si>
  <si>
    <t>Sonstige Rohstoffe</t>
  </si>
  <si>
    <t>Stahl-Elektroblech</t>
  </si>
  <si>
    <t>Steel others</t>
  </si>
  <si>
    <t>STAHLSCHMIEDE-SCHROTTZUSCHLAG (MTZ)</t>
  </si>
  <si>
    <t xml:space="preserve">Steel sheet (BMW manufacturing)      </t>
  </si>
  <si>
    <t>ggf. Detaillierung unten ergänzen mit Stahlschrott (Rückvergütung)</t>
  </si>
  <si>
    <t>Stahl-Schmiedestahl</t>
  </si>
  <si>
    <t>Steel Hot dipped galvanized</t>
  </si>
  <si>
    <t>Stahl-Walzdraht</t>
  </si>
  <si>
    <t>Steel Hot dipped galvanized US</t>
  </si>
  <si>
    <t>Zink (Reinrohstoff)</t>
  </si>
  <si>
    <t>Steel Hot rolled coil</t>
  </si>
  <si>
    <t>Zinn (Reinrohstoff)</t>
  </si>
  <si>
    <t>Steel Hot rolled coil US</t>
  </si>
  <si>
    <t>Stainless steel base price</t>
  </si>
  <si>
    <t>Stahl-Edelstahl Basisstahl</t>
  </si>
  <si>
    <t>ggf. weitere Ergänzung um Nickel und Ferrochrom</t>
  </si>
  <si>
    <t>Steel iron casting</t>
  </si>
  <si>
    <t>Steel electrical sheet</t>
  </si>
  <si>
    <t>FORGED STEEL SCRAP SURCHARGE (MTZ)</t>
  </si>
  <si>
    <t>SRZS</t>
  </si>
  <si>
    <t>Steel Forged steel</t>
  </si>
  <si>
    <t>Steel scrap return</t>
  </si>
  <si>
    <t>Stahlschrott (Rückvergütung)</t>
  </si>
  <si>
    <t>als Abschlag für Reststoffvergütung (siehe Ausführungsbeispiel Stahl)</t>
  </si>
  <si>
    <t>Steel Wire rod</t>
  </si>
  <si>
    <t>Abwicklungsmodelle</t>
  </si>
  <si>
    <t>Zinc (primary raw material)</t>
  </si>
  <si>
    <t>SO11</t>
  </si>
  <si>
    <t>Marktorienterte Verhandlung</t>
  </si>
  <si>
    <t>MOV</t>
  </si>
  <si>
    <t>Tin (primary raw material)</t>
  </si>
  <si>
    <t>SO10</t>
  </si>
  <si>
    <t>Preisgleitklausel</t>
  </si>
  <si>
    <t>PGK</t>
  </si>
  <si>
    <t>Materialteuerungszuschlag</t>
  </si>
  <si>
    <t>MTZ</t>
  </si>
  <si>
    <t>Resale-Programm</t>
  </si>
  <si>
    <t>Resale</t>
  </si>
  <si>
    <t>Ergänzende Schlüssel</t>
  </si>
  <si>
    <t>x</t>
  </si>
  <si>
    <t>ACHTUNG:</t>
  </si>
  <si>
    <t>Der Inhalt von diesem Blatt wird beim prüfen der datei mit QAF8-Tools gelöscht und neu befüllt</t>
  </si>
</sst>
</file>

<file path=xl/styles.xml><?xml version="1.0" encoding="utf-8"?>
<styleSheet xmlns="http://schemas.openxmlformats.org/spreadsheetml/2006/main" xmlns:vt="http://schemas.openxmlformats.org/officeDocument/2006/docPropsVTypes">
  <numFmts count="73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0.000000"/>
    <numFmt numFmtId="174" formatCode="0.0%"/>
    <numFmt numFmtId="175" formatCode="d/m/yyyy;@"/>
    <numFmt numFmtId="176" formatCode="mm/yyyy"/>
    <numFmt numFmtId="177" formatCode="General;General;"/>
    <numFmt numFmtId="178" formatCode="0.0000"/>
    <numFmt numFmtId="179" formatCode="&quot;Ja&quot;;&quot;Ja&quot;;&quot;Nein&quot;"/>
    <numFmt numFmtId="180" formatCode="&quot;Wahr&quot;;&quot;Wahr&quot;;&quot;Falsch&quot;"/>
    <numFmt numFmtId="181" formatCode="&quot;Ein&quot;;&quot;Ein&quot;;&quot;Aus&quot;"/>
    <numFmt numFmtId="182" formatCode="[$€-2]\ #,##0.00_);[Red]\([$€-2]\ #,##0.00\)"/>
    <numFmt numFmtId="183" formatCode="&quot;Wahr&quot;;&quot;Wahr&quot;;&quot;Falsch&quot;"/>
    <numFmt numFmtId="184" formatCode="&quot;Ein&quot;;&quot;Ein&quot;;&quot;Aus&quot;"/>
    <numFmt numFmtId="185" formatCode="[$€-2]\ #,##0.00_);[Red]\([$€-2]\ #,##0.00\)"/>
    <numFmt numFmtId="186" formatCode="_-* #,##0.00\ [$€-1]_-;\-* #,##0.00\ [$€-1]_-;_-* &quot;-&quot;??\ [$€-1]_-"/>
    <numFmt numFmtId="187" formatCode="_(&quot;€&quot;* #,##0.00_);_(&quot;€&quot;* \(#,##0.00\);_(&quot;€&quot;* &quot;-&quot;??_);_(@_)"/>
    <numFmt numFmtId="188" formatCode="#,##0.0"/>
    <numFmt numFmtId="189" formatCode="&quot;Wahr&quot;;&quot;Wahr&quot;;&quot;Falsch&quot;"/>
    <numFmt numFmtId="190" formatCode="&quot;Ein&quot;;&quot;Ein&quot;;&quot;Aus&quot;"/>
    <numFmt numFmtId="191" formatCode="[$€-2]\ #,##0.00_);[Red]\([$€-2]\ #,##0.00\)"/>
    <numFmt numFmtId="192" formatCode="#,##0.000"/>
    <numFmt numFmtId="193" formatCode="#,##0.0"/>
    <numFmt numFmtId="194" formatCode="0.0000000"/>
    <numFmt numFmtId="195" formatCode="0.000000"/>
    <numFmt numFmtId="196" formatCode="0.00000"/>
    <numFmt numFmtId="197" formatCode="_-* #,##0.000\ &quot;€&quot;_-;\-* #,##0.000\ &quot;€&quot;_-;_-* &quot;-&quot;??\ &quot;€&quot;_-;_-@_-"/>
    <numFmt numFmtId="198" formatCode="_-* #,##0.0\ _€_-;\-* #,##0.0\ _€_-;_-* &quot;-&quot;??\ _€_-;_-@_-"/>
    <numFmt numFmtId="199" formatCode="0.00000000"/>
    <numFmt numFmtId="200" formatCode="0.000000000"/>
    <numFmt numFmtId="201" formatCode="0.0000000000"/>
    <numFmt numFmtId="202" formatCode="[$-C07]dddd\,\ dd\.\ mmmm\ yyyy"/>
    <numFmt numFmtId="203" formatCode="_-* #,##0\ _€_-;\-* #,##0\ _€_-;_-* &quot;-&quot;??\ _€_-;_-@_-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#,##0\ &quot;€/h&quot;;\-#,##0\ &quot;€/h&quot;"/>
    <numFmt numFmtId="222" formatCode="#,##0.0\ &quot;€/h&quot;;\-#,##0.0\ &quot;€/h&quot;"/>
    <numFmt numFmtId="223" formatCode="#,##0.00\ &quot;€/h&quot;;\-#,##0.00\ &quot;€/h&quot;"/>
    <numFmt numFmtId="224" formatCode="0.0000%"/>
    <numFmt numFmtId="225" formatCode="0.00000%"/>
    <numFmt numFmtId="226" formatCode="0.000000%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14" fontId="0" fillId="0" borderId="0" xfId="0" applyNumberFormat="1"/>
    <xf numFmtId="2" fontId="0" fillId="0" borderId="0" xfId="0" applyNumberFormat="1"/>
    <xf numFmtId="49" fontId="0" fillId="0" borderId="0" xfId="0" applyNumberFormat="1"/>
    <xf numFmtId="3" fontId="0" fillId="0" borderId="0" xfId="0" applyNumberFormat="1"/>
    <xf numFmtId="178" fontId="0" fillId="0" borderId="0" xfId="0" applyNumberFormat="1"/>
    <xf numFmtId="174" fontId="0" fillId="0" borderId="0" xfId="0" applyNumberFormat="1"/>
    <xf numFmtId="9" fontId="0" fillId="0" borderId="0" xfId="0" applyNumberFormat="1"/>
    <xf numFmtId="1" fontId="0" fillId="0" borderId="0" xfId="0" applyNumberFormat="1"/>
    <xf numFmtId="195" fontId="0" fillId="0" borderId="0" xfId="0" applyNumberFormat="1"/>
    <xf numFmtId="164" fontId="0" fillId="0" borderId="0" xfId="0" applyNumberFormat="1"/>
    <xf numFmtId="172" fontId="0" fillId="0" borderId="0" xfId="0" applyNumberFormat="1"/>
    <xf numFmtId="4" fontId="0" fillId="0" borderId="0" xfId="0" applyNumberFormat="1"/>
    <xf numFmtId="17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hyperlink" Target="mailto:susanne.matzke@prevent-twb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workbookViewId="0" rightToLeft="0"/>
  </sheetViews>
  <sheetData>
    <row r="1" ht="7.5" customHeight="1"/>
    <row r="2" ht="26.25" customHeight="1">
      <c r="A2">
        <v>26.25</v>
      </c>
      <c r="B2" t="s">
        <v>0</v>
      </c>
      <c r="F2" t="s">
        <v>1</v>
      </c>
      <c r="L2" t="s">
        <v>2</v>
      </c>
      <c r="O2" t="s">
        <v>3</v>
      </c>
    </row>
    <row r="3" ht="18" customHeight="1">
      <c r="A3">
        <v>18</v>
      </c>
      <c r="B3" t="s">
        <v>4</v>
      </c>
      <c r="F3" t="s">
        <v>5</v>
      </c>
      <c r="L3" t="s">
        <v>6</v>
      </c>
    </row>
    <row r="4" ht="15.75" customHeight="1">
      <c r="A4">
        <v>15.75</v>
      </c>
      <c r="B4" t="s">
        <v>7</v>
      </c>
    </row>
    <row r="5" ht="17.1" customHeight="1">
      <c r="A5">
        <v>17</v>
      </c>
      <c r="B5" t="s">
        <v>8</v>
      </c>
      <c r="C5" t="s">
        <v>9</v>
      </c>
      <c r="F5" t="s">
        <v>10</v>
      </c>
      <c r="I5" t="s">
        <v>11</v>
      </c>
      <c r="L5" t="s">
        <v>12</v>
      </c>
      <c r="M5" t="s">
        <v>13</v>
      </c>
    </row>
    <row r="6" ht="17.1" customHeight="1">
      <c r="A6">
        <v>17</v>
      </c>
      <c r="B6" t="s">
        <v>14</v>
      </c>
      <c r="C6" t="s">
        <v>15</v>
      </c>
      <c r="F6" t="s">
        <v>16</v>
      </c>
      <c r="I6">
        <v>19008910</v>
      </c>
      <c r="L6" t="s">
        <v>17</v>
      </c>
    </row>
    <row r="7" ht="17.1" customHeight="1">
      <c r="A7">
        <v>17</v>
      </c>
      <c r="B7" t="s">
        <v>18</v>
      </c>
      <c r="C7" t="s">
        <v>19</v>
      </c>
      <c r="F7" t="s">
        <v>20</v>
      </c>
      <c r="I7" t="s">
        <v>21</v>
      </c>
      <c r="L7" t="s">
        <v>22</v>
      </c>
    </row>
    <row r="8" ht="17.1" customHeight="1">
      <c r="A8">
        <v>17</v>
      </c>
      <c r="B8" t="s">
        <v>23</v>
      </c>
      <c r="C8" s="1">
        <v>41703</v>
      </c>
      <c r="F8" t="s">
        <v>24</v>
      </c>
      <c r="I8">
        <v>7304333</v>
      </c>
      <c r="L8" t="s">
        <v>25</v>
      </c>
      <c r="S8" t="s">
        <v>26</v>
      </c>
    </row>
    <row r="9" ht="12" customHeight="1">
      <c r="A9">
        <v>20</v>
      </c>
    </row>
    <row r="10" ht="18.95" customHeight="1">
      <c r="A10">
        <v>19</v>
      </c>
      <c r="B10" t="s">
        <v>27</v>
      </c>
      <c r="M10" t="s">
        <v>28</v>
      </c>
      <c r="N10" t="s">
        <f>IF(C28="","", C28)</f>
        <v>29</v>
      </c>
      <c r="O10" t="s">
        <f>IF(C27="","", C27)</f>
        <v>29</v>
      </c>
      <c r="P10" t="s">
        <f>C26</f>
        <v>30</v>
      </c>
    </row>
    <row r="11" ht="18.95" customHeight="1">
      <c r="A11">
        <v>19</v>
      </c>
      <c r="F11" t="s">
        <v>31</v>
      </c>
      <c r="G11" t="s">
        <v>32</v>
      </c>
      <c r="N11" s="2">
        <f>Material!U52</f>
        <v>0</v>
      </c>
      <c r="O11" s="2">
        <f>Material!U51</f>
        <v>0</v>
      </c>
      <c r="P11" s="2">
        <f>Material!U50</f>
        <v>31.07622171520001</v>
      </c>
    </row>
    <row r="12" ht="18.95" customHeight="1">
      <c r="A12">
        <v>19</v>
      </c>
      <c r="F12" t="s">
        <v>33</v>
      </c>
      <c r="G12" t="s">
        <v>34</v>
      </c>
      <c r="N12" s="2">
        <f>Fertigungskosten!U54</f>
        <v>0</v>
      </c>
      <c r="O12" s="2">
        <f>Fertigungskosten!U53</f>
        <v>0</v>
      </c>
      <c r="P12" s="2">
        <f>Fertigungskosten!U52</f>
        <v>27.732265006301233</v>
      </c>
    </row>
    <row r="13" ht="18.95" customHeight="1">
      <c r="A13">
        <v>19</v>
      </c>
      <c r="B13" t="s">
        <v>35</v>
      </c>
      <c r="G13" t="s">
        <v>36</v>
      </c>
      <c r="L13" s="3" t="s">
        <v>37</v>
      </c>
      <c r="N13" s="2">
        <f>N12+N11</f>
        <v>0</v>
      </c>
      <c r="O13" s="2">
        <f>O12+O11</f>
        <v>0</v>
      </c>
      <c r="P13" s="2">
        <f>P12+P11</f>
        <v>58.80848672150124</v>
      </c>
    </row>
    <row r="14" ht="18.95" customHeight="1">
      <c r="A14">
        <v>19</v>
      </c>
      <c r="B14" t="s">
        <v>38</v>
      </c>
      <c r="G14" t="s">
        <v>39</v>
      </c>
      <c r="N14" s="2">
        <f>Material!M52+Material!L52</f>
        <v>0</v>
      </c>
      <c r="O14" s="2">
        <f>Material!M51+Material!L51</f>
        <v>0</v>
      </c>
      <c r="P14" s="2">
        <f>Material!M50+Material!L50</f>
        <v>0</v>
      </c>
    </row>
    <row r="15" ht="18.95" customHeight="1">
      <c r="A15">
        <v>19</v>
      </c>
      <c r="B15" t="s">
        <v>40</v>
      </c>
      <c r="G15" t="s">
        <v>41</v>
      </c>
      <c r="N15" s="2">
        <f>Material!N52</f>
        <v>0</v>
      </c>
      <c r="O15" s="2">
        <f>Material!N51</f>
        <v>0</v>
      </c>
      <c r="P15" s="2">
        <f>Material!N50</f>
        <v>0</v>
      </c>
    </row>
    <row r="16" ht="18.95" customHeight="1">
      <c r="A16">
        <v>19</v>
      </c>
      <c r="B16" t="s">
        <v>42</v>
      </c>
    </row>
    <row r="17" ht="18.95" customHeight="1">
      <c r="A17">
        <v>19</v>
      </c>
      <c r="B17" t="s">
        <v>43</v>
      </c>
      <c r="F17" t="s">
        <v>44</v>
      </c>
      <c r="G17" t="s">
        <v>45</v>
      </c>
    </row>
    <row r="18" ht="18.95" customHeight="1">
      <c r="A18">
        <v>19</v>
      </c>
      <c r="B18" t="s">
        <v>46</v>
      </c>
      <c r="G18" t="s">
        <v>47</v>
      </c>
      <c r="K18" s="3" t="s">
        <v>48</v>
      </c>
      <c r="P18" s="2">
        <f>(P13+P21)*0.085</f>
        <v>5.090266371327606</v>
      </c>
    </row>
    <row r="19" ht="18.95" customHeight="1">
      <c r="A19">
        <v>19</v>
      </c>
      <c r="B19" t="s">
        <v>49</v>
      </c>
      <c r="G19" t="s">
        <v>50</v>
      </c>
      <c r="K19" s="3" t="s">
        <v>48</v>
      </c>
      <c r="P19" s="2">
        <v>2.41</v>
      </c>
    </row>
    <row r="20" ht="18.95" customHeight="1">
      <c r="A20">
        <v>19</v>
      </c>
      <c r="G20" t="s">
        <v>51</v>
      </c>
      <c r="K20" s="3" t="s">
        <v>48</v>
      </c>
    </row>
    <row r="21" ht="18.95" customHeight="1">
      <c r="A21">
        <v>19</v>
      </c>
      <c r="B21" t="s">
        <v>52</v>
      </c>
      <c r="F21" t="s">
        <v>53</v>
      </c>
      <c r="G21" t="s">
        <v>54</v>
      </c>
      <c r="N21" s="2">
        <f>'SBM-SEKOF-FWZ'!U35</f>
        <v>0</v>
      </c>
      <c r="O21" s="2">
        <f>'SBM-SEKOF-FWZ'!U34</f>
        <v>0</v>
      </c>
      <c r="P21" s="2">
        <f>'SBM-SEKOF-FWZ'!U33</f>
        <v>1.077</v>
      </c>
    </row>
    <row r="22" ht="18.95" customHeight="1">
      <c r="A22">
        <v>19</v>
      </c>
      <c r="B22" t="s">
        <v>55</v>
      </c>
      <c r="F22" t="s">
        <v>56</v>
      </c>
      <c r="G22" t="s">
        <v>57</v>
      </c>
      <c r="I22" t="s">
        <v>58</v>
      </c>
      <c r="N22" s="2">
        <f>Material!W52</f>
        <v>0</v>
      </c>
      <c r="O22" s="2">
        <f>Material!W51</f>
        <v>0</v>
      </c>
      <c r="P22" s="2">
        <f>Material!W50 + L22</f>
        <v>0.08723405021414199</v>
      </c>
    </row>
    <row r="23" ht="18.95" customHeight="1">
      <c r="A23">
        <v>19</v>
      </c>
      <c r="B23" t="s">
        <v>59</v>
      </c>
      <c r="I23" t="s">
        <v>60</v>
      </c>
      <c r="N23" s="2">
        <f>Fertigungskosten!W54</f>
        <v>0</v>
      </c>
      <c r="O23" s="2">
        <f>Fertigungskosten!W53</f>
        <v>0</v>
      </c>
      <c r="P23" s="2">
        <f>Fertigungskosten!W52 + L23</f>
        <v>0.3942702539310582</v>
      </c>
    </row>
    <row r="24" ht="18.95" customHeight="1">
      <c r="A24">
        <v>19</v>
      </c>
      <c r="D24" t="s">
        <v>61</v>
      </c>
      <c r="G24" t="s">
        <v>62</v>
      </c>
      <c r="L24" t="s">
        <v>63</v>
      </c>
      <c r="N24" s="2">
        <f>SUM(N18:N23)+N13</f>
        <v>0</v>
      </c>
      <c r="O24" s="2">
        <f>SUM(O18:O23)+O13</f>
        <v>0</v>
      </c>
      <c r="P24" s="2">
        <f>SUM(P18:P23)+P13</f>
        <v>67.86725739697405</v>
      </c>
    </row>
    <row r="25" ht="18.95" customHeight="1"/>
    <row r="26" ht="18.95" customHeight="1">
      <c r="A26">
        <v>19</v>
      </c>
      <c r="B26" t="s">
        <v>64</v>
      </c>
      <c r="C26" t="s">
        <v>30</v>
      </c>
      <c r="F26" t="s">
        <v>65</v>
      </c>
      <c r="G26" t="s">
        <v>66</v>
      </c>
      <c r="K26" s="3" t="s">
        <v>48</v>
      </c>
    </row>
    <row r="27" ht="18.95" customHeight="1">
      <c r="A27">
        <v>19</v>
      </c>
      <c r="B27" t="s">
        <v>67</v>
      </c>
      <c r="G27" t="s">
        <v>68</v>
      </c>
      <c r="L27" t="s">
        <v>69</v>
      </c>
      <c r="N27" s="2">
        <f>N24+N26</f>
        <v>0</v>
      </c>
      <c r="O27" s="2">
        <f>O24+O26</f>
        <v>0</v>
      </c>
      <c r="P27" s="2">
        <f>P24+P26</f>
        <v>67.86725739697405</v>
      </c>
    </row>
    <row r="28" ht="18.95" customHeight="1">
      <c r="A28">
        <v>19</v>
      </c>
      <c r="B28" t="s">
        <v>70</v>
      </c>
      <c r="F28" t="s">
        <v>71</v>
      </c>
      <c r="G28" t="s">
        <v>72</v>
      </c>
      <c r="K28" s="3" t="s">
        <v>48</v>
      </c>
      <c r="N28" s="2">
        <f>Material!AB52</f>
        <v>0</v>
      </c>
      <c r="O28" s="2">
        <f>Material!AB51</f>
        <v>0</v>
      </c>
      <c r="P28" s="2">
        <f>Material!AB50</f>
        <v>0</v>
      </c>
    </row>
    <row r="29" ht="18.95" customHeight="1">
      <c r="A29">
        <v>19</v>
      </c>
      <c r="B29" t="s">
        <v>73</v>
      </c>
      <c r="F29" t="s">
        <v>74</v>
      </c>
      <c r="G29" t="s">
        <v>75</v>
      </c>
      <c r="K29" t="s">
        <v>48</v>
      </c>
    </row>
    <row r="30" ht="18.95" customHeight="1">
      <c r="A30">
        <v>19</v>
      </c>
      <c r="F30" t="s">
        <v>76</v>
      </c>
      <c r="G30" t="s">
        <v>77</v>
      </c>
      <c r="K30" s="3" t="s">
        <v>48</v>
      </c>
    </row>
    <row r="31" ht="18.95" customHeight="1">
      <c r="A31">
        <v>19</v>
      </c>
      <c r="G31" t="s">
        <v>78</v>
      </c>
      <c r="L31" t="s">
        <v>79</v>
      </c>
      <c r="N31" s="2">
        <f>SUM(N27:N30)</f>
        <v>0</v>
      </c>
      <c r="O31" s="2">
        <f>SUM(O27:O30)</f>
        <v>0</v>
      </c>
      <c r="P31" s="2">
        <f>SUM(P27:P30)</f>
        <v>67.86725739697405</v>
      </c>
    </row>
    <row r="32" ht="18.95" customHeight="1">
      <c r="A32">
        <v>19</v>
      </c>
      <c r="B32" t="s">
        <v>80</v>
      </c>
      <c r="G32" t="s">
        <v>81</v>
      </c>
      <c r="P32" s="2" t="s">
        <f>IF(AND(OR(C27=0,D27=0),OR(C28=0,D28=0)),"",P31+(O31*D27)+(N31*D28))</f>
        <v>29</v>
      </c>
    </row>
    <row r="33" ht="18.95" customHeight="1">
      <c r="A33">
        <v>19</v>
      </c>
      <c r="B33" t="s">
        <v>82</v>
      </c>
      <c r="T33" t="s">
        <v>26</v>
      </c>
    </row>
    <row r="34" ht="18.95" customHeight="1">
      <c r="A34">
        <v>19</v>
      </c>
      <c r="B34" t="s">
        <v>83</v>
      </c>
      <c r="G34" t="s">
        <v>84</v>
      </c>
    </row>
    <row r="35" ht="18.95" customHeight="1">
      <c r="A35">
        <v>19</v>
      </c>
      <c r="B35" t="s">
        <v>85</v>
      </c>
      <c r="F35" t="s">
        <v>86</v>
      </c>
      <c r="G35" t="s">
        <v>87</v>
      </c>
      <c r="K35" t="s">
        <v>48</v>
      </c>
    </row>
    <row r="36" ht="18.95" customHeight="1">
      <c r="A36">
        <v>19</v>
      </c>
      <c r="B36" t="s">
        <v>88</v>
      </c>
      <c r="F36" t="s">
        <v>89</v>
      </c>
      <c r="G36" t="s">
        <v>90</v>
      </c>
      <c r="K36" s="3" t="s">
        <v>48</v>
      </c>
      <c r="N36" s="4">
        <f>'SBM-SEKOF-FWZ'!T35</f>
        <v>0</v>
      </c>
      <c r="O36" s="4">
        <f>'SBM-SEKOF-FWZ'!T34</f>
        <v>0</v>
      </c>
      <c r="P36" s="4">
        <f>'SBM-SEKOF-FWZ'!T33</f>
        <v>0</v>
      </c>
    </row>
    <row r="37" ht="12" customHeight="1">
      <c r="A37">
        <v>20</v>
      </c>
    </row>
    <row r="38" ht="22.5" customHeight="1">
      <c r="B38" t="s">
        <v>91</v>
      </c>
    </row>
    <row r="39" ht="22.5" customHeight="1"/>
    <row r="40" ht="22.5" customHeight="1"/>
    <row r="41" ht="22.5" customHeight="1"/>
    <row r="42" ht="7.5" customHeight="1"/>
  </sheetData>
  <mergeCells count="36">
    <mergeCell ref="M8:P8"/>
    <mergeCell ref="B30:D31"/>
    <mergeCell ref="L28:M28"/>
    <mergeCell ref="C5:E5"/>
    <mergeCell ref="M5:P5"/>
    <mergeCell ref="M6:P6"/>
    <mergeCell ref="M7:P7"/>
    <mergeCell ref="I5:K5"/>
    <mergeCell ref="I6:K6"/>
    <mergeCell ref="I7:K7"/>
    <mergeCell ref="I8:K8"/>
    <mergeCell ref="C6:E6"/>
    <mergeCell ref="C8:E8"/>
    <mergeCell ref="C35:D35"/>
    <mergeCell ref="C34:D34"/>
    <mergeCell ref="C23:D23"/>
    <mergeCell ref="L30:M30"/>
    <mergeCell ref="L35:M35"/>
    <mergeCell ref="L36:M36"/>
    <mergeCell ref="C7:E7"/>
    <mergeCell ref="C9:D9"/>
    <mergeCell ref="B20:D20"/>
    <mergeCell ref="C36:D36"/>
    <mergeCell ref="D24:D26"/>
    <mergeCell ref="C32:D32"/>
    <mergeCell ref="C33:D33"/>
    <mergeCell ref="C38:P41"/>
    <mergeCell ref="C17:D17"/>
    <mergeCell ref="C18:D18"/>
    <mergeCell ref="C21:D21"/>
    <mergeCell ref="C22:D22"/>
    <mergeCell ref="L18:M18"/>
    <mergeCell ref="L19:M19"/>
    <mergeCell ref="L20:M20"/>
    <mergeCell ref="L26:M26"/>
    <mergeCell ref="L29:M29"/>
  </mergeCells>
  <hyperlinks>
    <hyperlink ref="O2" r:id="rId1" tooltip="b2b.bmw.com" display="b2b.bmw.com"/>
    <hyperlink ref="C6" r:id="rId2" tooltip="susanne.matzke@prevent-twb.com" display="susanne.matzke@prevent-twb.com"/>
  </hyperlinks>
  <pageMargins left="0.3937007874015748" right="0.3937007874015748" top="0.3937007874015748" bottom="0.3937007874015748" header="0.31496062992125984" footer="0.31496062992125984"/>
  <ignoredErrors>
    <ignoredError numberStoredAsText="1" sqref="A1:T42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B3:B4"/>
  <sheetViews>
    <sheetView workbookViewId="0" rightToLeft="0"/>
  </sheetViews>
  <sheetData>
    <row r="3">
      <c r="B3" t="s">
        <v>2896</v>
      </c>
    </row>
    <row r="4">
      <c r="B4" t="s">
        <v>2897</v>
      </c>
    </row>
  </sheetData>
  <pageMargins left="0.7" right="0.7" top="0.787401575" bottom="0.787401575" header="0.3" footer="0.3"/>
  <ignoredErrors>
    <ignoredError numberStoredAsText="1" sqref="B3:B4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" right="0.7" top="0.787401575" bottom="0.787401575" header="0.3" footer="0.3"/>
  <ignoredErrors>
    <ignoredError numberStoredAsText="1" sqref="A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K56"/>
  <sheetViews>
    <sheetView workbookViewId="0" rightToLeft="0"/>
  </sheetViews>
  <sheetData>
    <row r="1" ht="7.5" customHeight="1">
      <c r="B1">
        <v>5</v>
      </c>
      <c r="C1">
        <v>12</v>
      </c>
      <c r="D1">
        <v>20</v>
      </c>
      <c r="E1">
        <v>10</v>
      </c>
      <c r="F1">
        <v>10</v>
      </c>
      <c r="G1">
        <v>7.5</v>
      </c>
      <c r="H1">
        <v>5</v>
      </c>
      <c r="I1">
        <v>10</v>
      </c>
      <c r="J1">
        <v>5</v>
      </c>
      <c r="K1">
        <v>10</v>
      </c>
      <c r="L1">
        <v>10</v>
      </c>
      <c r="M1">
        <v>10</v>
      </c>
      <c r="N1">
        <v>10</v>
      </c>
      <c r="O1">
        <v>7.5</v>
      </c>
      <c r="P1">
        <v>10</v>
      </c>
      <c r="Q1">
        <v>10</v>
      </c>
      <c r="R1">
        <v>10</v>
      </c>
      <c r="S1">
        <v>10</v>
      </c>
      <c r="T1">
        <v>5</v>
      </c>
      <c r="U1">
        <v>10</v>
      </c>
      <c r="V1">
        <v>5</v>
      </c>
      <c r="W1">
        <v>10</v>
      </c>
      <c r="X1">
        <v>2</v>
      </c>
      <c r="Y1">
        <v>10</v>
      </c>
      <c r="Z1">
        <v>10</v>
      </c>
      <c r="AA1">
        <v>10</v>
      </c>
      <c r="AB1">
        <v>10</v>
      </c>
      <c r="AC1">
        <v>2</v>
      </c>
      <c r="AD1">
        <v>10</v>
      </c>
      <c r="AE1">
        <v>10</v>
      </c>
      <c r="AF1">
        <v>10</v>
      </c>
      <c r="AG1">
        <v>10</v>
      </c>
    </row>
    <row r="2" ht="26.25" customHeight="1">
      <c r="B2" t="s">
        <v>0</v>
      </c>
      <c r="G2" t="s">
        <v>92</v>
      </c>
      <c r="Q2" t="s">
        <v>93</v>
      </c>
      <c r="U2" t="s">
        <v>3</v>
      </c>
    </row>
    <row r="3">
      <c r="B3" t="s">
        <v>4</v>
      </c>
      <c r="G3" t="s">
        <v>94</v>
      </c>
      <c r="Q3" t="s">
        <v>95</v>
      </c>
    </row>
    <row r="4">
      <c r="B4" t="s">
        <f>Zusammenfassung!B4</f>
        <v>7</v>
      </c>
    </row>
    <row r="5" ht="17.1" customHeight="1">
      <c r="B5" s="3" t="s">
        <v>96</v>
      </c>
      <c r="D5" t="s">
        <f>Zusammenfassung!$C5</f>
        <v>9</v>
      </c>
      <c r="G5" s="3" t="s">
        <v>10</v>
      </c>
      <c r="J5" t="s">
        <f>Zusammenfassung!$I5</f>
        <v>11</v>
      </c>
      <c r="P5" s="3" t="s">
        <v>12</v>
      </c>
      <c r="S5" s="3" t="s">
        <f>Zusammenfassung!$M5</f>
        <v>13</v>
      </c>
    </row>
    <row r="6" ht="17.1" customHeight="1">
      <c r="B6" s="3" t="s">
        <v>14</v>
      </c>
      <c r="D6" t="s">
        <f>HYPERLINK(CONCATENATE("mailto:",Zusammenfassung!C6),Zusammenfassung!C6)</f>
        <v>15</v>
      </c>
      <c r="G6" s="3" t="s">
        <v>16</v>
      </c>
      <c r="J6">
        <f>Zusammenfassung!$I6</f>
        <v>19008910</v>
      </c>
      <c r="P6" s="3" t="s">
        <v>17</v>
      </c>
      <c r="S6">
        <f>Zusammenfassung!$M6</f>
        <v>0</v>
      </c>
    </row>
    <row r="7" ht="17.1" customHeight="1">
      <c r="B7" s="3" t="s">
        <v>18</v>
      </c>
      <c r="D7" t="s">
        <f>Zusammenfassung!$C7</f>
        <v>19</v>
      </c>
      <c r="G7" s="3" t="s">
        <v>20</v>
      </c>
      <c r="J7" t="s">
        <f>Zusammenfassung!$I7</f>
        <v>21</v>
      </c>
      <c r="P7" s="3" t="s">
        <v>22</v>
      </c>
      <c r="S7">
        <f>Zusammenfassung!$M7</f>
        <v>0</v>
      </c>
    </row>
    <row r="8" ht="17.1" customHeight="1">
      <c r="B8" s="3" t="s">
        <v>23</v>
      </c>
      <c r="D8" s="1">
        <f>Zusammenfassung!$C8</f>
        <v>41703</v>
      </c>
      <c r="G8" s="3" t="s">
        <v>24</v>
      </c>
      <c r="J8">
        <f>Zusammenfassung!$I8</f>
        <v>7304333</v>
      </c>
      <c r="P8" s="3" t="s">
        <v>25</v>
      </c>
      <c r="S8">
        <f>Zusammenfassung!$M8</f>
        <v>0</v>
      </c>
    </row>
    <row r="9" ht="12" customHeight="1"/>
    <row r="10" ht="15" customHeight="1">
      <c r="D10" s="2" t="s">
        <v>97</v>
      </c>
      <c r="H10" s="2" t="s">
        <v>98</v>
      </c>
      <c r="P10" s="2" t="s">
        <v>99</v>
      </c>
      <c r="Y10" t="s">
        <v>100</v>
      </c>
      <c r="AD10" t="s">
        <v>99</v>
      </c>
    </row>
    <row r="11" ht="145.5" customHeight="1">
      <c r="B11" s="2" t="s">
        <v>101</v>
      </c>
      <c r="C11" s="2" t="s">
        <v>102</v>
      </c>
      <c r="D11" t="s">
        <v>103</v>
      </c>
      <c r="E11" t="s">
        <v>104</v>
      </c>
      <c r="F11" t="s">
        <v>105</v>
      </c>
      <c r="G11" t="s">
        <v>106</v>
      </c>
      <c r="H11" s="2" t="s">
        <v>107</v>
      </c>
      <c r="I11" s="2" t="s">
        <v>108</v>
      </c>
      <c r="J11" s="2" t="s">
        <v>109</v>
      </c>
      <c r="K11" s="2" t="s">
        <v>110</v>
      </c>
      <c r="L11" t="s">
        <v>111</v>
      </c>
      <c r="M11" t="s">
        <v>112</v>
      </c>
      <c r="N11" t="s">
        <v>113</v>
      </c>
      <c r="O11" s="2" t="s">
        <v>114</v>
      </c>
      <c r="P11" t="s">
        <v>115</v>
      </c>
      <c r="Q11" t="s">
        <v>116</v>
      </c>
      <c r="R11" t="s">
        <v>117</v>
      </c>
      <c r="S11" t="s">
        <v>118</v>
      </c>
      <c r="T11" t="s">
        <v>119</v>
      </c>
      <c r="U11" t="s">
        <v>120</v>
      </c>
      <c r="V11" t="s">
        <v>121</v>
      </c>
      <c r="W11" t="s">
        <v>122</v>
      </c>
      <c r="Y11" t="s">
        <v>123</v>
      </c>
      <c r="Z11" t="s">
        <v>124</v>
      </c>
      <c r="AA11" t="s">
        <v>125</v>
      </c>
      <c r="AB11" t="s">
        <v>126</v>
      </c>
      <c r="AD11" t="s">
        <v>127</v>
      </c>
      <c r="AE11" t="s">
        <v>128</v>
      </c>
      <c r="AF11" t="s">
        <v>129</v>
      </c>
      <c r="AG11" t="s">
        <v>130</v>
      </c>
    </row>
    <row r="12" hidden="1" ht="25.5" customHeight="1">
      <c r="P12" s="2">
        <f>IF(G12="Prämie (kg)", I12*K12,(I12*K12 +L12+M12+N12)*(1+O12))</f>
        <v>0</v>
      </c>
      <c r="U12" s="2">
        <f>IF(G12="Stück (Kaufteil)", P12*T12, IF(G12="Prämie (kg)",P12*R12*T12,(P12*Q12-S12)*T12))</f>
        <v>0</v>
      </c>
      <c r="W12" s="2">
        <f>IF(G12="Prämie (kg)", 0, U12*(1/(1-V12)-1))</f>
        <v>0</v>
      </c>
      <c r="AB12" s="2">
        <f>IF(Y12&lt;&gt;"", Z12*AA12, 0)</f>
        <v>0</v>
      </c>
      <c r="AD12" s="2">
        <f>IF($G12="Prämie (kg)", 0, IF($G12="Stück (Kaufteil)",$L12*$T12, $L12*$Q12*$T12))</f>
        <v>0</v>
      </c>
      <c r="AE12" s="2">
        <f>IF($G12="Prämie (kg)", 0, IF($G12="Stück (Kaufteil)",$M12*$T12, $M12*$Q12*$T12))</f>
        <v>0</v>
      </c>
      <c r="AF12" s="2">
        <f>IF($G12="Prämie (kg)", 0, IF($G12="Stück (Kaufteil)",$N12*$T12, $N12*$Q12*$T12))</f>
        <v>0</v>
      </c>
      <c r="AG12" s="2">
        <f>IF($G12="Prämie (kg)", 0, IF($G12="Stück (Kaufteil)", (I12*K12+L12+M12+N12)*O12*T12, (I12*K12+L12+M12+N12)*O12*Q12*T12))</f>
        <v>0</v>
      </c>
    </row>
    <row r="13" ht="26.100000000000005" customHeight="1">
      <c r="B13">
        <v>1</v>
      </c>
      <c r="C13" t="s">
        <v>131</v>
      </c>
      <c r="D13" t="s">
        <v>132</v>
      </c>
      <c r="G13" s="3" t="s">
        <v>133</v>
      </c>
      <c r="H13" s="3" t="s">
        <v>30</v>
      </c>
      <c r="I13" s="5">
        <v>3.015</v>
      </c>
      <c r="J13" s="3" t="s">
        <v>30</v>
      </c>
      <c r="K13" s="2">
        <v>1</v>
      </c>
      <c r="O13" s="6">
        <v>0.0436</v>
      </c>
      <c r="P13" s="5">
        <f>IF(G13=(Prämie), I13*K13,(I13*K13 +L13+M13+N13)*(1+O13))</f>
        <v>3.1464540000000003</v>
      </c>
      <c r="Q13">
        <v>0.758</v>
      </c>
      <c r="R13">
        <v>0.548</v>
      </c>
      <c r="S13">
        <f>(Q13-R13)*0.96</f>
        <v>0.20159999999999995</v>
      </c>
      <c r="T13">
        <v>2</v>
      </c>
      <c r="U13" s="5">
        <f>IF(G13=(Kaufteil), P13*T13, IF(G13=(Prämie),P13*R13*T13,(P13*Q13-S13)*T13))</f>
        <v>4.366824264000001</v>
      </c>
      <c r="V13" s="6">
        <v>0.01</v>
      </c>
      <c r="W13" s="5">
        <f>IF(G13="Prämie (kg)", 0, U13*(1/(1-V13)-1))</f>
        <v>0.04410933600000029</v>
      </c>
      <c r="AB13" s="5">
        <f>IF(Y13&lt;&gt;"", Z13*AA13, 0)</f>
        <v>0</v>
      </c>
      <c r="AD13" s="2">
        <f>IF($G13=(Prämie), 0, IF($G13=(Kaufteil),$L13*$T13, $L13*$Q13*$T13))</f>
        <v>0</v>
      </c>
      <c r="AE13" s="2">
        <f>IF($G13=(Prämie), 0, IF($G13=(Kaufteil),$M13*$T13, $M13*$Q13*$T13))</f>
        <v>0</v>
      </c>
      <c r="AF13" s="2">
        <f>IF($G13=(Prämie), 0, IF($G13=(Kaufteil),$N13*$T13, $N13*$Q13*$T13))</f>
        <v>0</v>
      </c>
      <c r="AG13" s="2">
        <f>IF($G13=(Prämie), 0, IF($G13=(Kaufteil), (I13*K13+L13+M13+N13)*O13*T13, (I13*K13+L13+M13+N13)*O13*Q13*T13))</f>
        <v>0.19928426400000002</v>
      </c>
    </row>
    <row r="14" ht="26.100000000000005" customHeight="1">
      <c r="B14">
        <v>2</v>
      </c>
      <c r="C14" t="s">
        <v>134</v>
      </c>
      <c r="G14" s="3" t="s">
        <v>135</v>
      </c>
      <c r="H14" s="3" t="s">
        <v>30</v>
      </c>
      <c r="I14" s="5">
        <v>0.7912</v>
      </c>
      <c r="J14" s="3" t="s">
        <v>30</v>
      </c>
      <c r="K14" s="2">
        <v>1</v>
      </c>
      <c r="O14" s="6">
        <v>0.0436</v>
      </c>
      <c r="P14" s="5">
        <f>IF(G14="Prämie (kg)", I14*K14,(I14*K14 +L14+M14+N14)*(1+O14))</f>
        <v>0.82569632</v>
      </c>
      <c r="T14">
        <v>2</v>
      </c>
      <c r="U14" s="5">
        <f>IF(G14="Stück (Kaufteil)", P14*T14, IF(G14="Prämie (kg)",P14*R14*T14,(P14*Q14-S14)*T14))</f>
        <v>1.65139264</v>
      </c>
      <c r="W14" s="5">
        <f>IF(G14=(Prämie), 0, U14*(1/(1-V14)-1))</f>
        <v>0</v>
      </c>
      <c r="AB14" s="5">
        <f>IF(Y14&lt;&gt;"", Z14*AA14, 0)</f>
        <v>0</v>
      </c>
      <c r="AD14" s="2">
        <f>IF($G14=(Prämie), 0, IF($G14=(Kaufteil),$L14*$T14, $L14*$Q14*$T14))</f>
        <v>0</v>
      </c>
      <c r="AE14" s="2">
        <f>IF($G14=(Prämie), 0, IF($G14=(Kaufteil),$M14*$T14, $M14*$Q14*$T14))</f>
        <v>0</v>
      </c>
      <c r="AF14" s="2">
        <f>IF($G14=(Prämie), 0, IF($G14=(Kaufteil),$N14*$T14, $N14*$Q14*$T14))</f>
        <v>0</v>
      </c>
      <c r="AG14" s="2">
        <f>IF($G14=(Prämie), 0, IF($G14=(Kaufteil), (I14*K14+L14+M14+N14)*O14*T14, (I14*K14+L14+M14+N14)*O14*Q14*T14))</f>
        <v>0.06899264000000001</v>
      </c>
    </row>
    <row r="15" ht="26.100000000000005" customHeight="1">
      <c r="B15">
        <v>3</v>
      </c>
      <c r="C15" t="s">
        <v>136</v>
      </c>
      <c r="D15" t="s">
        <v>137</v>
      </c>
      <c r="G15" s="3" t="s">
        <v>133</v>
      </c>
      <c r="H15" s="3" t="s">
        <v>30</v>
      </c>
      <c r="I15" s="5">
        <v>0.7600069994312962</v>
      </c>
      <c r="J15" s="3" t="s">
        <v>30</v>
      </c>
      <c r="K15" s="2">
        <v>1</v>
      </c>
      <c r="O15" s="6">
        <v>0.0436</v>
      </c>
      <c r="P15" s="5">
        <f>IF(G15=(Prämie), I15*K15,(I15*K15 +L15+M15+N15)*(1+O15))</f>
        <v>0.7931433046065008</v>
      </c>
      <c r="Q15">
        <v>0.22859000000000002</v>
      </c>
      <c r="R15">
        <v>0.12159000000000002</v>
      </c>
      <c r="S15">
        <f>(Q15-R15)*0.2</f>
        <v>0.021400000000000002</v>
      </c>
      <c r="T15">
        <v>2</v>
      </c>
      <c r="U15" s="5">
        <f>IF(G15="Stück (Kaufteil)", P15*T15, IF(G15="Prämie (kg)",P15*R15*T15,(P15*Q15-S15)*T15))</f>
        <v>0.3198092560000001</v>
      </c>
      <c r="V15" s="6">
        <v>0.01</v>
      </c>
      <c r="W15" s="5">
        <f>IF(G15=(Prämie), 0, U15*(1/(1-V15)-1))</f>
        <v>0.003230396525252547</v>
      </c>
      <c r="AB15" s="5">
        <f>IF(Y15&lt;&gt;"", Z15*AA15, 0)</f>
        <v>0</v>
      </c>
      <c r="AD15" s="2">
        <f>IF($G15=(Prämie), 0, IF($G15=(Kaufteil),$L15*$T15, $L15*$Q15*$T15))</f>
        <v>0</v>
      </c>
      <c r="AE15" s="2">
        <f>IF($G15=(Prämie), 0, IF($G15=(Kaufteil),$M15*$T15, $M15*$Q15*$T15))</f>
        <v>0</v>
      </c>
      <c r="AF15" s="2">
        <f>IF($G15=(Prämie), 0, IF($G15=(Kaufteil),$N15*$T15, $N15*$Q15*$T15))</f>
        <v>0</v>
      </c>
      <c r="AG15" s="2">
        <f>IF($G15=(Prämie), 0, IF($G15=(Kaufteil), (I15*K15+L15+M15+N15)*O15*T15, (I15*K15+L15+M15+N15)*O15*Q15*T15))</f>
        <v>0.015149256000000002</v>
      </c>
    </row>
    <row r="16" ht="26.100000000000005" customHeight="1">
      <c r="B16">
        <v>4</v>
      </c>
      <c r="C16" t="s">
        <v>138</v>
      </c>
      <c r="D16" t="s">
        <v>139</v>
      </c>
      <c r="G16" s="3" t="s">
        <v>133</v>
      </c>
      <c r="H16" s="3" t="s">
        <v>30</v>
      </c>
      <c r="I16" s="5">
        <v>0.74000593890353</v>
      </c>
      <c r="J16" s="3" t="s">
        <v>30</v>
      </c>
      <c r="K16" s="2">
        <v>1</v>
      </c>
      <c r="O16" s="6">
        <v>0.0436</v>
      </c>
      <c r="P16" s="5">
        <f>IF(G16=(Prämie), I16*K16,(I16*K16 +L16+M16+N16)*(1+O16))</f>
        <v>0.772270197839724</v>
      </c>
      <c r="Q16">
        <v>0.26941</v>
      </c>
      <c r="R16">
        <v>0.13590999999999998</v>
      </c>
      <c r="S16" s="2">
        <v>0.0267</v>
      </c>
      <c r="T16">
        <v>2</v>
      </c>
      <c r="U16" s="5">
        <f>IF(G16=(Kaufteil), P16*T16, IF(G16=(Prämie),P16*R16*T16,(P16*Q16-S16)*T16))</f>
        <v>0.36271462800000004</v>
      </c>
      <c r="V16" s="6">
        <v>0.01</v>
      </c>
      <c r="W16" s="5">
        <f>IF(G16=(Prämie), 0, U16*(1/(1-V16)-1))</f>
        <v>0.003663784121212145</v>
      </c>
      <c r="AB16" s="5">
        <f>IF(Y16&lt;&gt;"", Z16*AA16, 0)</f>
        <v>0</v>
      </c>
      <c r="AD16" s="2">
        <f>IF($G16=(Prämie), 0, IF($G16=(Kaufteil),$L16*$T16, $L16*$Q16*$T16))</f>
        <v>0</v>
      </c>
      <c r="AE16" s="2">
        <f>IF($G16=(Prämie), 0, IF($G16=(Kaufteil),$M16*$T16, $M16*$Q16*$T16))</f>
        <v>0</v>
      </c>
      <c r="AF16" s="2">
        <f>IF($G16=(Prämie), 0, IF($G16=(Kaufteil),$N16*$T16, $N16*$Q16*$T16))</f>
        <v>0</v>
      </c>
      <c r="AG16" s="2">
        <f>IF($G16=(Prämie), 0, IF($G16=(Kaufteil), (I16*K16+L16+M16+N16)*O16*T16, (I16*K16+L16+M16+N16)*O16*Q16*T16))</f>
        <v>0.017384628</v>
      </c>
    </row>
    <row r="17" ht="26.100000000000005" customHeight="1">
      <c r="B17">
        <v>5</v>
      </c>
      <c r="C17" t="s">
        <v>140</v>
      </c>
      <c r="D17" t="s">
        <v>141</v>
      </c>
      <c r="G17" s="3" t="s">
        <v>133</v>
      </c>
      <c r="H17" s="3" t="s">
        <v>30</v>
      </c>
      <c r="I17" s="5">
        <v>0.7549991286466139</v>
      </c>
      <c r="J17" s="3" t="s">
        <v>30</v>
      </c>
      <c r="K17" s="2">
        <v>1</v>
      </c>
      <c r="O17" s="6">
        <v>0.0436</v>
      </c>
      <c r="P17" s="5">
        <f>IF(G17="Prämie (kg)", I17*K17,(I17*K17 +L17+M17+N17)*(1+O17))</f>
        <v>0.7879170906556063</v>
      </c>
      <c r="Q17">
        <v>0.35863750000000005</v>
      </c>
      <c r="R17">
        <v>0.2766375000000001</v>
      </c>
      <c r="S17">
        <f>(Q17-R17)*0.2</f>
        <v>0.016399999999999994</v>
      </c>
      <c r="T17">
        <v>4</v>
      </c>
      <c r="U17" s="5">
        <f>IF(G17="Stück (Kaufteil)", P17*T17, IF(G17="Prämie (kg)",P17*R17*T17,(P17*Q17-S17)*T17))</f>
        <v>1.0647064624000004</v>
      </c>
      <c r="V17" s="6">
        <v>0.01</v>
      </c>
      <c r="W17" s="5">
        <f>IF(G17=(Prämie), 0, U17*(1/(1-V17)-1))</f>
        <v>0.010754610731313206</v>
      </c>
      <c r="AB17" s="5">
        <f>IF(Y17&lt;&gt;"", Z17*AA17, 0)</f>
        <v>0</v>
      </c>
      <c r="AD17" s="2">
        <f>IF($G17=(Prämie), 0, IF($G17=(Kaufteil),$L17*$T17, $L17*$Q17*$T17))</f>
        <v>0</v>
      </c>
      <c r="AE17" s="2">
        <f>IF($G17=(Prämie), 0, IF($G17=(Kaufteil),$M17*$T17, $M17*$Q17*$T17))</f>
        <v>0</v>
      </c>
      <c r="AF17" s="2">
        <f>IF($G17=(Prämie), 0, IF($G17=(Kaufteil),$N17*$T17, $N17*$Q17*$T17))</f>
        <v>0</v>
      </c>
      <c r="AG17" s="2">
        <f>IF($G17=(Prämie), 0, IF($G17=(Kaufteil), (I17*K17+L17+M17+N17)*O17*T17, (I17*K17+L17+M17+N17)*O17*Q17*T17))</f>
        <v>0.047222462400000005</v>
      </c>
    </row>
    <row r="18" ht="26.100000000000005" customHeight="1">
      <c r="B18">
        <v>6</v>
      </c>
      <c r="C18" t="s">
        <v>142</v>
      </c>
      <c r="D18" t="s">
        <v>143</v>
      </c>
      <c r="G18" s="3" t="s">
        <v>133</v>
      </c>
      <c r="H18" s="3" t="s">
        <v>30</v>
      </c>
      <c r="I18" s="5">
        <v>0.7930151515151516</v>
      </c>
      <c r="J18" s="3" t="s">
        <v>30</v>
      </c>
      <c r="K18" s="2">
        <v>1</v>
      </c>
      <c r="O18" s="6">
        <v>0.0436</v>
      </c>
      <c r="P18" s="5">
        <f>IF(G18="Prämie (kg)", I18*K18,(I18*K18 +L18+M18+N18)*(1+O18))</f>
        <v>0.8275906121212122</v>
      </c>
      <c r="Q18">
        <v>0.264</v>
      </c>
      <c r="R18">
        <v>0.21</v>
      </c>
      <c r="S18" s="2">
        <f>(Q18-R18)*0.2</f>
        <v>0.010800000000000004</v>
      </c>
      <c r="T18">
        <v>2</v>
      </c>
      <c r="U18" s="5">
        <f>IF(G18="Stück (Kaufteil)", P18*T18, IF(G18="Prämie (kg)",P18*R18*T18,(P18*Q18-S18)*T18))</f>
        <v>0.4153678432000001</v>
      </c>
      <c r="V18" s="6">
        <v>0.01</v>
      </c>
      <c r="W18" s="5">
        <f>IF(G18=(Prämie), 0, U18*(1/(1-V18)-1))</f>
        <v>0.004195634779798008</v>
      </c>
      <c r="AB18" s="5">
        <f>IF(Y18&lt;&gt;"", Z18*AA18, 0)</f>
        <v>0</v>
      </c>
      <c r="AD18" s="2">
        <f>IF($G18=(Prämie), 0, IF($G18=(Kaufteil),$L18*$T18, $L18*$Q18*$T18))</f>
        <v>0</v>
      </c>
      <c r="AE18" s="2">
        <f>IF($G18=(Prämie), 0, IF($G18=(Kaufteil),$M18*$T18, $M18*$Q18*$T18))</f>
        <v>0</v>
      </c>
      <c r="AF18" s="2">
        <f>IF($G18=(Prämie), 0, IF($G18=(Kaufteil),$N18*$T18, $N18*$Q18*$T18))</f>
        <v>0</v>
      </c>
      <c r="AG18" s="2">
        <f>IF($G18=(Prämie), 0, IF($G18=(Kaufteil), (I18*K18+L18+M18+N18)*O18*T18, (I18*K18+L18+M18+N18)*O18*Q18*T18))</f>
        <v>0.0182558432</v>
      </c>
    </row>
    <row r="19" ht="26.100000000000005" customHeight="1">
      <c r="B19">
        <v>7</v>
      </c>
      <c r="C19" t="s">
        <v>144</v>
      </c>
      <c r="D19" t="s">
        <v>145</v>
      </c>
      <c r="P19" s="5">
        <f>IF(G19=(Prämie), I19*K19,(I19*K19 +L19+M19+N19)*(1+O19))</f>
        <v>0</v>
      </c>
      <c r="U19" s="5">
        <f>IF(G19=(Kaufteil), P19*T19, IF(G19=(Prämie),P19*R19*T19,(P19*Q19-S19)*T19))</f>
        <v>0</v>
      </c>
      <c r="W19" s="5">
        <f>IF(G19=(Prämie), 0, U19*(1/(1-V19)-1))</f>
        <v>0</v>
      </c>
      <c r="AB19" s="5">
        <f>IF(Y19&lt;&gt;"", Z19*AA19, 0)</f>
        <v>0</v>
      </c>
      <c r="AD19" s="2">
        <f>IF($G19=(Prämie), 0, IF($G19=(Kaufteil),$L19*$T19, $L19*$Q19*$T19))</f>
        <v>0</v>
      </c>
      <c r="AE19" s="2">
        <f>IF($G19=(Prämie), 0, IF($G19=(Kaufteil),$M19*$T19, $M19*$Q19*$T19))</f>
        <v>0</v>
      </c>
      <c r="AF19" s="2">
        <f>IF($G19=(Prämie), 0, IF($G19=(Kaufteil),$N19*$T19, $N19*$Q19*$T19))</f>
        <v>0</v>
      </c>
      <c r="AG19" s="2">
        <f>IF($G19=(Prämie), 0, IF($G19=(Kaufteil), (I19*K19+L19+M19+N19)*O19*T19, (I19*K19+L19+M19+N19)*O19*Q19*T19))</f>
        <v>0</v>
      </c>
    </row>
    <row r="20" ht="26.100000000000005" customHeight="1">
      <c r="B20">
        <v>8</v>
      </c>
      <c r="C20" t="s">
        <v>146</v>
      </c>
      <c r="D20" t="s">
        <v>145</v>
      </c>
      <c r="P20" s="5">
        <f>IF(G20=(Prämie), I20*K20,(I20*K20 +L20+M20+N20)*(1+O20))</f>
        <v>0</v>
      </c>
      <c r="U20" s="5">
        <f>IF(G20=(Kaufteil), P20*T20, IF(G20=(Prämie),P20*R20*T20,(P20*Q20-S20)*T20))</f>
        <v>0</v>
      </c>
      <c r="W20" s="5">
        <f>IF(G20=(Prämie), 0, U20*(1/(1-V20)-1))</f>
        <v>0</v>
      </c>
      <c r="AB20" s="5">
        <f>IF(Y20&lt;&gt;"", Z20*AA20, 0)</f>
        <v>0</v>
      </c>
      <c r="AD20" s="2">
        <f>IF($G20=(Prämie), 0, IF($G20=(Kaufteil),$L20*$T20, $L20*$Q20*$T20))</f>
        <v>0</v>
      </c>
      <c r="AE20" s="2">
        <f>IF($G20=(Prämie), 0, IF($G20=(Kaufteil),$M20*$T20, $M20*$Q20*$T20))</f>
        <v>0</v>
      </c>
      <c r="AF20" s="2">
        <f>IF($G20=(Prämie), 0, IF($G20=(Kaufteil),$N20*$T20, $N20*$Q20*$T20))</f>
        <v>0</v>
      </c>
      <c r="AG20" s="2">
        <f>IF($G20=(Prämie), 0, IF($G20=(Kaufteil), (I20*K20+L20+M20+N20)*O20*T20, (I20*K20+L20+M20+N20)*O20*Q20*T20))</f>
        <v>0</v>
      </c>
    </row>
    <row r="21" ht="26.100000000000005" customHeight="1">
      <c r="B21">
        <v>9</v>
      </c>
      <c r="C21" t="s">
        <v>147</v>
      </c>
      <c r="D21" t="s">
        <v>148</v>
      </c>
      <c r="G21" s="3" t="s">
        <v>133</v>
      </c>
      <c r="H21" s="3" t="s">
        <v>30</v>
      </c>
      <c r="I21" s="5">
        <v>0.7930135807192044</v>
      </c>
      <c r="J21" s="3" t="s">
        <v>30</v>
      </c>
      <c r="K21" s="2">
        <v>1</v>
      </c>
      <c r="O21" s="6">
        <v>0.0436</v>
      </c>
      <c r="P21" s="5">
        <f>IF(G21=(Prämie), I21*K21,(I21*K21 +L21+M21+N21)*(1+O21))</f>
        <v>0.8275889728385617</v>
      </c>
      <c r="Q21">
        <v>0.20912</v>
      </c>
      <c r="R21">
        <v>0.15212</v>
      </c>
      <c r="S21" s="2">
        <f>(Q21-R21)*0.2</f>
        <v>0.0114</v>
      </c>
      <c r="T21">
        <v>2</v>
      </c>
      <c r="U21" s="5">
        <f>IF(G21=(Kaufteil), P21*T21, IF(G21=(Prämie),P21*R21*T21,(P21*Q21-S21)*T21))</f>
        <v>0.3233308120000001</v>
      </c>
      <c r="V21" s="6">
        <v>0.01</v>
      </c>
      <c r="W21" s="5">
        <f>IF(G21=(Prämie), 0, U21*(1/(1-V21)-1))</f>
        <v>0.0032659677979798196</v>
      </c>
      <c r="AB21" s="5">
        <f>IF(Y21&lt;&gt;"", Z21*AA21, 0)</f>
        <v>0</v>
      </c>
      <c r="AD21" s="2">
        <f>IF($G21=(Prämie), 0, IF($G21=(Kaufteil),$L21*$T21, $L21*$Q21*$T21))</f>
        <v>0</v>
      </c>
      <c r="AE21" s="2">
        <f>IF($G21=(Prämie), 0, IF($G21=(Kaufteil),$M21*$T21, $M21*$Q21*$T21))</f>
        <v>0</v>
      </c>
      <c r="AF21" s="2">
        <f>IF($G21=(Prämie), 0, IF($G21=(Kaufteil),$N21*$T21, $N21*$Q21*$T21))</f>
        <v>0</v>
      </c>
      <c r="AG21" s="2">
        <f>IF($G21=(Prämie), 0, IF($G21=(Kaufteil), (I21*K21+L21+M21+N21)*O21*T21, (I21*K21+L21+M21+N21)*O21*Q21*T21))</f>
        <v>0.014460812000000002</v>
      </c>
    </row>
    <row r="22" ht="26.100000000000005" customHeight="1">
      <c r="B22">
        <v>10</v>
      </c>
      <c r="C22" t="s">
        <v>149</v>
      </c>
      <c r="D22" t="s">
        <v>150</v>
      </c>
      <c r="P22" s="5">
        <f>IF(G22=(Prämie), I22*K22,(I22*K22 +L22+M22+N22)*(1+O22))</f>
        <v>0</v>
      </c>
      <c r="U22" s="5">
        <f>IF(G22=(Kaufteil), P22*T22, IF(G22=(Prämie),P22*R22*T22,(P22*Q22-S22)*T22))</f>
        <v>0</v>
      </c>
      <c r="W22" s="5">
        <f>IF(G22=(Prämie), 0, U22*(1/(1-V22)-1))</f>
        <v>0</v>
      </c>
      <c r="AB22" s="5">
        <f>IF(Y22&lt;&gt;"", Z22*AA22, 0)</f>
        <v>0</v>
      </c>
      <c r="AD22" s="2">
        <f>IF($G22=(Prämie), 0, IF($G22=(Kaufteil),$L22*$T22, $L22*$Q22*$T22))</f>
        <v>0</v>
      </c>
      <c r="AE22" s="2">
        <f>IF($G22=(Prämie), 0, IF($G22=(Kaufteil),$M22*$T22, $M22*$Q22*$T22))</f>
        <v>0</v>
      </c>
      <c r="AF22" s="2">
        <f>IF($G22=(Prämie), 0, IF($G22=(Kaufteil),$N22*$T22, $N22*$Q22*$T22))</f>
        <v>0</v>
      </c>
      <c r="AG22" s="2">
        <f>IF($G22=(Prämie), 0, IF($G22=(Kaufteil), (I22*K22+L22+M22+N22)*O22*T22, (I22*K22+L22+M22+N22)*O22*Q22*T22))</f>
        <v>0</v>
      </c>
    </row>
    <row r="23" ht="26.100000000000005" customHeight="1">
      <c r="B23">
        <v>11</v>
      </c>
      <c r="C23" t="s">
        <v>151</v>
      </c>
      <c r="D23" t="s">
        <v>152</v>
      </c>
      <c r="G23" s="3" t="s">
        <v>133</v>
      </c>
      <c r="H23" s="3" t="s">
        <v>30</v>
      </c>
      <c r="I23" s="5">
        <v>0.765</v>
      </c>
      <c r="J23" s="3" t="s">
        <v>30</v>
      </c>
      <c r="K23" s="2">
        <v>1</v>
      </c>
      <c r="O23" s="6">
        <v>0.0436</v>
      </c>
      <c r="P23" s="5">
        <f>IF(G23=(Prämie), I23*K23,(I23*K23 +L23+M23+N23)*(1+O23))</f>
        <v>0.7983540000000001</v>
      </c>
      <c r="Q23">
        <v>1.338</v>
      </c>
      <c r="R23">
        <v>0.41930000000000023</v>
      </c>
      <c r="S23" s="2">
        <f>(Q23-R23)*0.2</f>
        <v>0.18374</v>
      </c>
      <c r="T23">
        <v>1</v>
      </c>
      <c r="U23" s="5">
        <f>IF(G23=(Kaufteil), P23*T23, IF(G23=(Prämie),P23*R23*T23,(P23*Q23-S23)*T23))</f>
        <v>0.8844576520000003</v>
      </c>
      <c r="V23" s="6">
        <v>0.01</v>
      </c>
      <c r="W23" s="5">
        <f>IF(G23=(Prämie), 0, U23*(1/(1-V23)-1))</f>
        <v>0.008933915676767736</v>
      </c>
      <c r="AB23" s="5">
        <f>IF(Y23&lt;&gt;"", Z23*AA23, 0)</f>
        <v>0</v>
      </c>
      <c r="AD23" s="2">
        <f>IF($G23=(Prämie), 0, IF($G23=(Kaufteil),$L23*$T23, $L23*$Q23*$T23))</f>
        <v>0</v>
      </c>
      <c r="AE23" s="2">
        <f>IF($G23=(Prämie), 0, IF($G23=(Kaufteil),$M23*$T23, $M23*$Q23*$T23))</f>
        <v>0</v>
      </c>
      <c r="AF23" s="2">
        <f>IF($G23=(Prämie), 0, IF($G23=(Kaufteil),$N23*$T23, $N23*$Q23*$T23))</f>
        <v>0</v>
      </c>
      <c r="AG23" s="2">
        <f>IF($G23=(Prämie), 0, IF($G23=(Kaufteil), (I23*K23+L23+M23+N23)*O23*T23, (I23*K23+L23+M23+N23)*O23*Q23*T23))</f>
        <v>0.044627652000000004</v>
      </c>
    </row>
    <row r="24" ht="26.100000000000005" customHeight="1">
      <c r="B24">
        <v>12</v>
      </c>
      <c r="C24" t="s">
        <v>153</v>
      </c>
      <c r="D24" t="s">
        <v>152</v>
      </c>
      <c r="G24" s="3" t="s">
        <v>133</v>
      </c>
      <c r="H24" s="3" t="s">
        <v>30</v>
      </c>
      <c r="I24" s="5">
        <v>0.765</v>
      </c>
      <c r="J24" s="3" t="s">
        <v>30</v>
      </c>
      <c r="K24" s="2">
        <v>1</v>
      </c>
      <c r="O24" s="6">
        <v>0.0436</v>
      </c>
      <c r="P24" s="5">
        <f>IF(G24=(Prämie), I24*K24,(I24*K24 +L24+M24+N24)*(1+O24))</f>
        <v>0.7983540000000001</v>
      </c>
      <c r="Q24">
        <v>0.2676</v>
      </c>
      <c r="R24">
        <v>0.10600000000000001</v>
      </c>
      <c r="S24" s="2">
        <f>(Q24-R24)*0.2</f>
        <v>0.03232</v>
      </c>
      <c r="T24">
        <v>1</v>
      </c>
      <c r="U24" s="5">
        <f>IF(G24=(Kaufteil), P24*T24, IF(G24=(Prämie),P24*R24*T24,(P24*Q24-S24)*T24))</f>
        <v>0.18131953040000004</v>
      </c>
      <c r="V24" s="6">
        <v>0.01</v>
      </c>
      <c r="W24" s="5">
        <f>IF(G24=(Prämie), 0, U24*(1/(1-V24)-1))</f>
        <v>0.0018315104080808202</v>
      </c>
      <c r="AB24" s="5">
        <f>IF(Y24&lt;&gt;"", Z24*AA24, 0)</f>
        <v>0</v>
      </c>
      <c r="AD24" s="2">
        <f>IF($G24=(Prämie), 0, IF($G24=(Kaufteil),$L24*$T24, $L24*$Q24*$T24))</f>
        <v>0</v>
      </c>
      <c r="AE24" s="2">
        <f>IF($G24=(Prämie), 0, IF($G24=(Kaufteil),$M24*$T24, $M24*$Q24*$T24))</f>
        <v>0</v>
      </c>
      <c r="AF24" s="2">
        <f>IF($G24=(Prämie), 0, IF($G24=(Kaufteil),$N24*$T24, $N24*$Q24*$T24))</f>
        <v>0</v>
      </c>
      <c r="AG24" s="2">
        <f>IF($G24=(Prämie), 0, IF($G24=(Kaufteil), (I24*K24+L24+M24+N24)*O24*T24, (I24*K24+L24+M24+N24)*O24*Q24*T24))</f>
        <v>0.008925530400000001</v>
      </c>
    </row>
    <row r="25" ht="26.100000000000005" customHeight="1">
      <c r="B25">
        <v>13</v>
      </c>
      <c r="C25" t="s">
        <v>154</v>
      </c>
      <c r="D25" t="s">
        <v>150</v>
      </c>
      <c r="P25" s="5">
        <f>IF(G25=(Prämie), I25*K25,(I25*K25 +L25+M25+N25)*(1+O25))</f>
        <v>0</v>
      </c>
      <c r="U25" s="5">
        <f>IF(G25=(Kaufteil), P25*T25, IF(G25=(Prämie),P25*R25*T25,(P25*Q25-S25)*T25))</f>
        <v>0</v>
      </c>
      <c r="W25" s="5">
        <f>IF(G25=(Prämie), 0, U25*(1/(1-V25)-1))</f>
        <v>0</v>
      </c>
      <c r="AB25" s="5">
        <f>IF(Y25&lt;&gt;"", Z25*AA25, 0)</f>
        <v>0</v>
      </c>
      <c r="AD25" s="2">
        <f>IF($G25=(Prämie), 0, IF($G25=(Kaufteil),$L25*$T25, $L25*$Q25*$T25))</f>
        <v>0</v>
      </c>
      <c r="AE25" s="2">
        <f>IF($G25=(Prämie), 0, IF($G25=(Kaufteil),$M25*$T25, $M25*$Q25*$T25))</f>
        <v>0</v>
      </c>
      <c r="AF25" s="2">
        <f>IF($G25=(Prämie), 0, IF($G25=(Kaufteil),$N25*$T25, $N25*$Q25*$T25))</f>
        <v>0</v>
      </c>
      <c r="AG25" s="2">
        <f>IF($G25=(Prämie), 0, IF($G25=(Kaufteil), (I25*K25+L25+M25+N25)*O25*T25, (I25*K25+L25+M25+N25)*O25*Q25*T25))</f>
        <v>0</v>
      </c>
    </row>
    <row r="26" ht="26.100000000000005" customHeight="1">
      <c r="B26">
        <v>14</v>
      </c>
      <c r="C26" t="s">
        <v>155</v>
      </c>
      <c r="G26" s="3" t="s">
        <v>135</v>
      </c>
      <c r="H26" s="3" t="s">
        <v>30</v>
      </c>
      <c r="I26" s="5">
        <v>0.0768</v>
      </c>
      <c r="J26" s="3" t="s">
        <v>30</v>
      </c>
      <c r="K26" s="2">
        <v>1</v>
      </c>
      <c r="O26" s="6">
        <v>0.0436</v>
      </c>
      <c r="P26" s="5">
        <f>IF(G26=(Prämie), I26*K26,(I26*K26 +L26+M26+N26)*(1+O26))</f>
        <v>0.08014848</v>
      </c>
      <c r="T26">
        <v>2</v>
      </c>
      <c r="U26" s="5">
        <f>IF(G26=(Kaufteil), P26*T26, IF(G26=(Prämie),P26*R26*T26,(P26*Q26-S26)*T26))</f>
        <v>0.16029696</v>
      </c>
      <c r="W26" s="5">
        <f>IF(G26=(Prämie), 0, U26*(1/(1-V26)-1))</f>
        <v>0</v>
      </c>
      <c r="AB26" s="5">
        <f>IF(Y26&lt;&gt;"", Z26*AA26, 0)</f>
        <v>0</v>
      </c>
      <c r="AD26" s="2">
        <f>IF($G26=(Prämie), 0, IF($G26=(Kaufteil),$L26*$T26, $L26*$Q26*$T26))</f>
        <v>0</v>
      </c>
      <c r="AE26" s="2">
        <f>IF($G26=(Prämie), 0, IF($G26=(Kaufteil),$M26*$T26, $M26*$Q26*$T26))</f>
        <v>0</v>
      </c>
      <c r="AF26" s="2">
        <f>IF($G26=(Prämie), 0, IF($G26=(Kaufteil),$N26*$T26, $N26*$Q26*$T26))</f>
        <v>0</v>
      </c>
      <c r="AG26" s="2">
        <f>IF($G26=(Prämie), 0, IF($G26=(Kaufteil), (I26*K26+L26+M26+N26)*O26*T26, (I26*K26+L26+M26+N26)*O26*Q26*T26))</f>
        <v>0.006696959999999999</v>
      </c>
    </row>
    <row r="27" ht="26.100000000000005" customHeight="1">
      <c r="B27">
        <v>15</v>
      </c>
      <c r="C27" t="s">
        <v>156</v>
      </c>
      <c r="G27" s="3" t="s">
        <v>135</v>
      </c>
      <c r="H27" s="3" t="s">
        <v>30</v>
      </c>
      <c r="I27" s="5">
        <v>0.1075</v>
      </c>
      <c r="J27" s="3" t="s">
        <v>30</v>
      </c>
      <c r="K27" s="2">
        <v>1</v>
      </c>
      <c r="O27" s="6">
        <v>0.0436</v>
      </c>
      <c r="P27" s="5">
        <f>IF(G27="Prämie (kg)", I27*K27,(I27*K27 +L27+M27+N27)*(1+O27))</f>
        <v>0.11218700000000001</v>
      </c>
      <c r="T27">
        <v>2</v>
      </c>
      <c r="U27" s="5">
        <f>IF(G27="Stück (Kaufteil)", P27*T27, IF(G27="Prämie (kg)",P27*R27*T27,(P27*Q27-S27)*T27))</f>
        <v>0.22437400000000002</v>
      </c>
      <c r="W27" s="5">
        <f>IF(G27=(Prämie), 0, U27*(1/(1-V27)-1))</f>
        <v>0</v>
      </c>
      <c r="AD27" s="2">
        <f>IF($G27=(Prämie), 0, IF($G27=(Kaufteil),$L27*$T27, $L27*$Q27*$T27))</f>
        <v>0</v>
      </c>
      <c r="AE27" s="2">
        <f>IF($G27=(Prämie), 0, IF($G27=(Kaufteil),$M27*$T27, $M27*$Q27*$T27))</f>
        <v>0</v>
      </c>
      <c r="AF27" s="2">
        <f>IF($G27=(Prämie), 0, IF($G27=(Kaufteil),$N27*$T27, $N27*$Q27*$T27))</f>
        <v>0</v>
      </c>
      <c r="AG27" s="2">
        <f>IF($G27=(Prämie), 0, IF($G27=(Kaufteil), (I27*K27+L27+M27+N27)*O27*T27, (I27*K27+L27+M27+N27)*O27*Q27*T27))</f>
        <v>0.009374</v>
      </c>
    </row>
    <row r="28" ht="26.100000000000005" customHeight="1">
      <c r="B28">
        <v>16</v>
      </c>
      <c r="C28" t="s">
        <v>157</v>
      </c>
      <c r="G28" s="3" t="s">
        <v>135</v>
      </c>
      <c r="H28" s="3" t="s">
        <v>30</v>
      </c>
      <c r="I28" s="5">
        <v>6.1957</v>
      </c>
      <c r="J28" s="3" t="s">
        <v>30</v>
      </c>
      <c r="K28" s="2">
        <v>1</v>
      </c>
      <c r="O28" s="6">
        <v>0.0436</v>
      </c>
      <c r="P28" s="5">
        <f>IF(G28="Prämie (kg)", I28*K28,(I28*K28 +L28+M28+N28)*(1+O28))</f>
        <v>6.465832520000001</v>
      </c>
      <c r="T28">
        <v>2</v>
      </c>
      <c r="U28" s="5">
        <f>IF(G28="Stück (Kaufteil)", P28*T28, IF(G28="Prämie (kg)",P28*R28*T28,(P28*Q28-S28)*T28))</f>
        <v>12.931665040000002</v>
      </c>
      <c r="W28" s="5">
        <f>IF(G28=(Prämie), 0, U28*(1/(1-V28)-1))</f>
        <v>0</v>
      </c>
      <c r="AD28" s="2">
        <f>IF($G28=(Prämie), 0, IF($G28=(Kaufteil),$L28*$T28, $L28*$Q28*$T28))</f>
        <v>0</v>
      </c>
      <c r="AE28" s="2">
        <f>IF($G28=(Prämie), 0, IF($G28=(Kaufteil),$M28*$T28, $M28*$Q28*$T28))</f>
        <v>0</v>
      </c>
      <c r="AF28" s="2">
        <f>IF($G28=(Prämie), 0, IF($G28=(Kaufteil),$N28*$T28, $N28*$Q28*$T28))</f>
        <v>0</v>
      </c>
      <c r="AG28" s="2">
        <f>IF($G28=(Prämie), 0, IF($G28=(Kaufteil), (I28*K28+L28+M28+N28)*O28*T28, (I28*K28+L28+M28+N28)*O28*Q28*T28))</f>
        <v>0.5402650400000001</v>
      </c>
    </row>
    <row r="29" ht="26.100000000000005" customHeight="1">
      <c r="B29">
        <v>17</v>
      </c>
      <c r="C29" t="s">
        <v>158</v>
      </c>
      <c r="D29" t="s">
        <v>150</v>
      </c>
      <c r="P29" s="5">
        <f>IF(G29=(Prämie), I29*K29,(I29*K29 +L29+M29+N29)*(1+O29))</f>
        <v>0</v>
      </c>
      <c r="U29" s="5">
        <f>IF(G29=(Kaufteil), P29*T29, IF(G29=(Prämie),P29*R29*T29,(P29*Q29-S29)*T29))</f>
        <v>0</v>
      </c>
      <c r="W29" s="5">
        <f>IF(G29=(Prämie), 0, U29*(1/(1-V29)-1))</f>
        <v>0</v>
      </c>
      <c r="AD29" s="2">
        <f>IF($G29=(Prämie), 0, IF($G29=(Kaufteil),$L29*$T29, $L29*$Q29*$T29))</f>
        <v>0</v>
      </c>
      <c r="AE29" s="2">
        <f>IF($G29=(Prämie), 0, IF($G29=(Kaufteil),$M29*$T29, $M29*$Q29*$T29))</f>
        <v>0</v>
      </c>
      <c r="AF29" s="2">
        <f>IF($G29=(Prämie), 0, IF($G29=(Kaufteil),$N29*$T29, $N29*$Q29*$T29))</f>
        <v>0</v>
      </c>
      <c r="AG29" s="2">
        <f>IF($G29=(Prämie), 0, IF($G29=(Kaufteil), (I29*K29+L29+M29+N29)*O29*T29, (I29*K29+L29+M29+N29)*O29*Q29*T29))</f>
        <v>0</v>
      </c>
    </row>
    <row r="30" ht="26.100000000000005" customHeight="1">
      <c r="B30">
        <v>18</v>
      </c>
      <c r="C30" t="s">
        <v>159</v>
      </c>
      <c r="G30" s="3" t="s">
        <v>135</v>
      </c>
      <c r="H30" s="3" t="s">
        <v>30</v>
      </c>
      <c r="I30" s="5">
        <v>0.22799999999999998</v>
      </c>
      <c r="J30" s="3" t="s">
        <v>30</v>
      </c>
      <c r="K30" s="2">
        <v>1</v>
      </c>
      <c r="O30" s="6">
        <v>0.0436</v>
      </c>
      <c r="P30" s="5">
        <f>IF(G30="Prämie (kg)", I30*K30,(I30*K30 +L30+M30+N30)*(1+O30))</f>
        <v>0.2379408</v>
      </c>
      <c r="T30">
        <v>2</v>
      </c>
      <c r="U30" s="5">
        <f>IF(G30="Stück (Kaufteil)", P30*T30, IF(G30="Prämie (kg)",P30*R30*T30,(P30*Q30-S30)*T30))</f>
        <v>0.4758816</v>
      </c>
      <c r="W30" s="5">
        <f>IF(G30=(Prämie), 0, U30*(1/(1-V30)-1))</f>
        <v>0</v>
      </c>
      <c r="AD30" s="2">
        <f>IF($G30=(Prämie), 0, IF($G30=(Kaufteil),$L30*$T30, $L30*$Q30*$T30))</f>
        <v>0</v>
      </c>
      <c r="AE30" s="2">
        <f>IF($G30=(Prämie), 0, IF($G30=(Kaufteil),$M30*$T30, $M30*$Q30*$T30))</f>
        <v>0</v>
      </c>
      <c r="AF30" s="2">
        <f>IF($G30=(Prämie), 0, IF($G30=(Kaufteil),$N30*$T30, $N30*$Q30*$T30))</f>
        <v>0</v>
      </c>
      <c r="AG30" s="2">
        <f>IF($G30=(Prämie), 0, IF($G30=(Kaufteil), (I30*K30+L30+M30+N30)*O30*T30, (I30*K30+L30+M30+N30)*O30*Q30*T30))</f>
        <v>0.0198816</v>
      </c>
    </row>
    <row r="31" ht="26.100000000000005" customHeight="1">
      <c r="B31">
        <v>19</v>
      </c>
      <c r="C31" t="s">
        <v>160</v>
      </c>
      <c r="G31" s="3" t="s">
        <v>135</v>
      </c>
      <c r="H31" s="3" t="s">
        <v>30</v>
      </c>
      <c r="I31" s="5">
        <v>0.37829999999999997</v>
      </c>
      <c r="J31" s="3" t="s">
        <v>30</v>
      </c>
      <c r="K31" s="2">
        <v>1</v>
      </c>
      <c r="O31" s="6">
        <v>0.0436</v>
      </c>
      <c r="P31" s="5">
        <f>IF(G31="Prämie (kg)", I31*K31,(I31*K31 +L31+M31+N31)*(1+O31))</f>
        <v>0.39479388</v>
      </c>
      <c r="S31" s="2">
        <v>0</v>
      </c>
      <c r="T31">
        <v>2</v>
      </c>
      <c r="U31" s="5">
        <f>IF(G31="Stück (Kaufteil)", P31*T31, IF(G31="Prämie (kg)",P31*R31*T31,(P31*Q31-S31)*T31))</f>
        <v>0.78958776</v>
      </c>
      <c r="W31" s="5">
        <f>IF(G31=(Prämie), 0, U31*(1/(1-V31)-1))</f>
        <v>0</v>
      </c>
      <c r="AD31" s="2">
        <f>IF($G31=(Prämie), 0, IF($G31=(Kaufteil),$L31*$T31, $L31*$Q31*$T31))</f>
        <v>0</v>
      </c>
      <c r="AE31" s="2">
        <f>IF($G31=(Prämie), 0, IF($G31=(Kaufteil),$M31*$T31, $M31*$Q31*$T31))</f>
        <v>0</v>
      </c>
      <c r="AF31" s="2">
        <f>IF($G31=(Prämie), 0, IF($G31=(Kaufteil),$N31*$T31, $N31*$Q31*$T31))</f>
        <v>0</v>
      </c>
      <c r="AG31" s="2">
        <f>IF($G31=(Prämie), 0, IF($G31=(Kaufteil), (I31*K31+L31+M31+N31)*O31*T31, (I31*K31+L31+M31+N31)*O31*Q31*T31))</f>
        <v>0.03298776</v>
      </c>
    </row>
    <row r="32" ht="26.100000000000005" customHeight="1">
      <c r="B32">
        <v>20</v>
      </c>
      <c r="C32" t="s">
        <v>161</v>
      </c>
      <c r="D32" t="s">
        <v>150</v>
      </c>
      <c r="P32" s="5">
        <f>IF(G32=(Prämie), I32*K32,(I32*K32 +L32+M32+N32)*(1+O32))</f>
        <v>0</v>
      </c>
      <c r="U32" s="5">
        <f>IF(G32=(Kaufteil), P32*T32, IF(G32=(Prämie),P32*R32*T32,(P32*Q32-S32)*T32))</f>
        <v>0</v>
      </c>
      <c r="W32" s="5">
        <f>IF(G32=(Prämie), 0, U32*(1/(1-V32)-1))</f>
        <v>0</v>
      </c>
      <c r="AB32" s="5">
        <f>IF(Y32&lt;&gt;"", Z32*AA32, 0)</f>
        <v>0</v>
      </c>
      <c r="AD32" s="2">
        <f>IF($G32=(Prämie), 0, IF($G32=(Kaufteil),$L32*$T32, $L32*$Q32*$T32))</f>
        <v>0</v>
      </c>
      <c r="AE32" s="2">
        <f>IF($G32=(Prämie), 0, IF($G32=(Kaufteil),$M32*$T32, $M32*$Q32*$T32))</f>
        <v>0</v>
      </c>
      <c r="AF32" s="2">
        <f>IF($G32=(Prämie), 0, IF($G32=(Kaufteil),$N32*$T32, $N32*$Q32*$T32))</f>
        <v>0</v>
      </c>
      <c r="AG32" s="2">
        <f>IF($G32=(Prämie), 0, IF($G32=(Kaufteil), (I32*K32+L32+M32+N32)*O32*T32, (I32*K32+L32+M32+N32)*O32*Q32*T32))</f>
        <v>0</v>
      </c>
    </row>
    <row r="33" ht="26.100000000000005" customHeight="1">
      <c r="B33">
        <v>21</v>
      </c>
      <c r="C33" t="s">
        <v>162</v>
      </c>
      <c r="D33" t="s">
        <v>163</v>
      </c>
      <c r="P33" s="5">
        <f>IF(G33=(Prämie), I33*K33,(I33*K33 +L33+M33+N33)*(1+O33))</f>
        <v>0</v>
      </c>
      <c r="U33" s="5">
        <f>IF(G33=(Kaufteil), P33*T33, IF(G33=(Prämie),P33*R33*T33,(P33*Q33-S33)*T33))</f>
        <v>0</v>
      </c>
      <c r="W33" s="5">
        <f>IF(G33=(Prämie), 0, U33*(1/(1-V33)-1))</f>
        <v>0</v>
      </c>
      <c r="AD33" s="2">
        <f>IF($G33=(Prämie), 0, IF($G33=(Kaufteil),$L33*$T33, $L33*$Q33*$T33))</f>
        <v>0</v>
      </c>
      <c r="AE33" s="2">
        <f>IF($G33=(Prämie), 0, IF($G33=(Kaufteil),$M33*$T33, $M33*$Q33*$T33))</f>
        <v>0</v>
      </c>
      <c r="AF33" s="2">
        <f>IF($G33=(Prämie), 0, IF($G33=(Kaufteil),$N33*$T33, $N33*$Q33*$T33))</f>
        <v>0</v>
      </c>
      <c r="AG33" s="2">
        <f>IF($G33=(Prämie), 0, IF($G33=(Kaufteil), (I33*K33+L33+M33+N33)*O33*T33, (I33*K33+L33+M33+N33)*O33*Q33*T33))</f>
        <v>0</v>
      </c>
    </row>
    <row r="34" ht="26.100000000000005" customHeight="1">
      <c r="B34">
        <v>22</v>
      </c>
      <c r="C34" t="s">
        <v>164</v>
      </c>
      <c r="G34" s="3" t="s">
        <v>135</v>
      </c>
      <c r="H34" s="3" t="s">
        <v>30</v>
      </c>
      <c r="I34" s="5">
        <v>0.2842</v>
      </c>
      <c r="J34" s="3" t="s">
        <v>30</v>
      </c>
      <c r="K34" s="2">
        <v>1</v>
      </c>
      <c r="O34" s="6">
        <v>0.0436</v>
      </c>
      <c r="P34" s="5">
        <f>IF(G34="Prämie (kg)", I34*K34,(I34*K34 +L34+M34+N34)*(1+O34))</f>
        <v>0.29659112000000004</v>
      </c>
      <c r="T34">
        <v>2</v>
      </c>
      <c r="U34" s="5">
        <f>IF(G34="Stück (Kaufteil)", P34*T34, IF(G34="Prämie (kg)",P34*R34*T34,(P34*Q34-S34)*T34))</f>
        <v>0.5931822400000001</v>
      </c>
      <c r="W34" s="5">
        <f>IF(G34=(Prämie), 0, U34*(1/(1-V34)-1))</f>
        <v>0</v>
      </c>
      <c r="AD34" s="2">
        <f>IF($G34=(Prämie), 0, IF($G34=(Kaufteil),$L34*$T34, $L34*$Q34*$T34))</f>
        <v>0</v>
      </c>
      <c r="AE34" s="2">
        <f>IF($G34=(Prämie), 0, IF($G34=(Kaufteil),$M34*$T34, $M34*$Q34*$T34))</f>
        <v>0</v>
      </c>
      <c r="AF34" s="2">
        <f>IF($G34=(Prämie), 0, IF($G34=(Kaufteil),$N34*$T34, $N34*$Q34*$T34))</f>
        <v>0</v>
      </c>
      <c r="AG34" s="2">
        <f>IF($G34=(Prämie), 0, IF($G34=(Kaufteil), (I34*K34+L34+M34+N34)*O34*T34, (I34*K34+L34+M34+N34)*O34*Q34*T34))</f>
        <v>0.02478224</v>
      </c>
    </row>
    <row r="35" ht="26.100000000000005" customHeight="1">
      <c r="P35" s="5">
        <f>IF(G35="Prämie (kg)", I35*K35,(I35*K35 +L35+M35+N35)*(1+O35))</f>
        <v>0</v>
      </c>
      <c r="U35" s="5">
        <f>IF(G35="Stück (Kaufteil)", P35*T35, IF(G35="Prämie (kg)",P35*R35*T35,(P35*Q35-S35)*T35))</f>
        <v>0</v>
      </c>
      <c r="W35" s="5">
        <f>IF(G35=(Prämie), 0, U35*(1/(1-V35)-1))</f>
        <v>0</v>
      </c>
      <c r="AG35" s="2">
        <f>IF($G35=(Prämie), 0, IF($G35=(Kaufteil), (I35*K35+L35+M35+N35)*O35*T35, (I35*K35+L35+M35+N35)*O35*Q35*T35))</f>
        <v>0</v>
      </c>
    </row>
    <row r="36" ht="26.100000000000005" customHeight="1">
      <c r="B36">
        <v>23</v>
      </c>
      <c r="C36" t="s">
        <v>165</v>
      </c>
      <c r="D36" t="s">
        <v>166</v>
      </c>
      <c r="G36" s="3" t="s">
        <v>133</v>
      </c>
      <c r="H36" s="3" t="s">
        <v>30</v>
      </c>
      <c r="I36" s="5">
        <v>0.7579970751681778</v>
      </c>
      <c r="J36" s="3" t="s">
        <v>30</v>
      </c>
      <c r="K36" s="2">
        <v>1</v>
      </c>
      <c r="O36" s="6">
        <v>0.0436</v>
      </c>
      <c r="P36" s="5">
        <f>IF(G36="Prämie (kg)", I36*K36,(I36*K36 +L36+M36+N36)*(1+O36))</f>
        <v>0.7910457476455104</v>
      </c>
      <c r="Q36">
        <v>0.42737499999999995</v>
      </c>
      <c r="R36">
        <v>0.3358749999999999</v>
      </c>
      <c r="S36" s="2">
        <f>(Q36-R36)*0.2</f>
        <v>0.018300000000000007</v>
      </c>
      <c r="T36">
        <v>2</v>
      </c>
      <c r="U36" s="5">
        <f>IF(G36="Stück (Kaufteil)", P36*T36, IF(G36="Prämie (kg)",P36*R36*T36,(P36*Q36-S36)*T36))</f>
        <v>0.6395463527999999</v>
      </c>
      <c r="V36" s="6">
        <v>0.01</v>
      </c>
      <c r="W36" s="5">
        <f>IF(G36=(Prämie), 0, U36*(1/(1-V36)-1))</f>
        <v>0.0064600641696970105</v>
      </c>
      <c r="AG36" s="2">
        <f>IF($G36=(Prämie), 0, IF($G36=(Kaufteil), (I36*K36+L36+M36+N36)*O36*T36, (I36*K36+L36+M36+N36)*O36*Q36*T36))</f>
        <v>0.028248352799999994</v>
      </c>
    </row>
    <row r="37" ht="26.100000000000005" customHeight="1">
      <c r="B37">
        <v>24</v>
      </c>
      <c r="C37" t="s">
        <v>167</v>
      </c>
      <c r="D37" t="s">
        <v>168</v>
      </c>
      <c r="G37" s="3" t="s">
        <v>133</v>
      </c>
      <c r="H37" s="3" t="s">
        <v>30</v>
      </c>
      <c r="I37" s="5">
        <v>0.7579987076525431</v>
      </c>
      <c r="J37" s="3" t="s">
        <v>30</v>
      </c>
      <c r="K37" s="2">
        <v>1</v>
      </c>
      <c r="O37" s="6">
        <v>0.0436</v>
      </c>
      <c r="P37" s="5">
        <f>IF(G37="Prämie (kg)", I37*K37,(I37*K37 +L37+M37+N37)*(1+O37))</f>
        <v>0.791047451306194</v>
      </c>
      <c r="Q37">
        <v>0.054165</v>
      </c>
      <c r="R37">
        <v>0.035165</v>
      </c>
      <c r="S37">
        <f>(Q37-R37)*0.2</f>
        <v>0.0037999999999999996</v>
      </c>
      <c r="T37">
        <v>2</v>
      </c>
      <c r="U37" s="5">
        <f>IF(G37="Stück (Kaufteil)", P37*T37, IF(G37="Prämie (kg)",P37*R37*T37,(P37*Q37-S37)*T37))</f>
        <v>0.0780941704</v>
      </c>
      <c r="V37" s="6">
        <v>0.01</v>
      </c>
      <c r="W37" s="5">
        <f>IF(G37=(Prämie), 0, U37*(1/(1-V37)-1))</f>
        <v>0.0007888300040404091</v>
      </c>
      <c r="AG37" s="2">
        <f>IF($G37=(Prämie), 0, IF($G37=(Kaufteil), (I37*K37+L37+M37+N37)*O37*T37, (I37*K37+L37+M37+N37)*O37*Q37*T37))</f>
        <v>0.003580170399999999</v>
      </c>
    </row>
    <row r="38" ht="26.100000000000005" customHeight="1">
      <c r="B38">
        <v>25</v>
      </c>
      <c r="C38" t="s">
        <v>169</v>
      </c>
      <c r="G38" s="3" t="s">
        <v>135</v>
      </c>
      <c r="H38" s="3" t="s">
        <v>30</v>
      </c>
      <c r="I38" s="5">
        <v>0.049800000000000004</v>
      </c>
      <c r="J38" s="3" t="s">
        <v>30</v>
      </c>
      <c r="K38" s="2">
        <v>1</v>
      </c>
      <c r="O38" s="6">
        <v>0.0436</v>
      </c>
      <c r="P38" s="5">
        <f>IF(G38="Prämie (kg)", I38*K38,(I38*K38 +L38+M38+N38)*(1+O38))</f>
        <v>0.05197128000000001</v>
      </c>
      <c r="T38">
        <v>2</v>
      </c>
      <c r="U38" s="5">
        <f>IF(G38="Stück (Kaufteil)", P38*T38, IF(G38="Prämie (kg)",P38*R38*T38,(P38*Q38-S38)*T38))</f>
        <v>0.10394256000000002</v>
      </c>
      <c r="AG38" s="2">
        <f>IF($G38=(Prämie), 0, IF($G38=(Kaufteil), (I38*K38+L38+M38+N38)*O38*T38, (I38*K38+L38+M38+N38)*O38*Q38*T38))</f>
        <v>0.0043425600000000005</v>
      </c>
    </row>
    <row r="39" ht="26.100000000000005" customHeight="1">
      <c r="B39">
        <v>26</v>
      </c>
      <c r="C39" t="s">
        <v>170</v>
      </c>
      <c r="G39" s="3" t="s">
        <v>135</v>
      </c>
      <c r="H39" s="3" t="s">
        <v>30</v>
      </c>
      <c r="I39" s="5">
        <v>0.1151</v>
      </c>
      <c r="J39" s="3" t="s">
        <v>30</v>
      </c>
      <c r="K39" s="2">
        <v>1</v>
      </c>
      <c r="O39" s="6">
        <v>0.0436</v>
      </c>
      <c r="P39" s="5">
        <f>IF(G39="Prämie (kg)", I39*K39,(I39*K39 +L39+M39+N39)*(1+O39))</f>
        <v>0.12011836000000001</v>
      </c>
      <c r="T39">
        <v>2</v>
      </c>
      <c r="U39" s="5">
        <f>IF(G39="Stück (Kaufteil)", P39*T39, IF(G39="Prämie (kg)",P39*R39*T39,(P39*Q39-S39)*T39))</f>
        <v>0.24023672000000001</v>
      </c>
      <c r="AG39" s="2">
        <f>IF($G39=(Prämie), 0, IF($G39=(Kaufteil), (I39*K39+L39+M39+N39)*O39*T39, (I39*K39+L39+M39+N39)*O39*Q39*T39))</f>
        <v>0.010036719999999999</v>
      </c>
    </row>
    <row r="40" ht="26.100000000000005" customHeight="1">
      <c r="B40">
        <v>27</v>
      </c>
      <c r="C40" t="s">
        <v>171</v>
      </c>
      <c r="G40" s="3" t="s">
        <v>135</v>
      </c>
      <c r="H40" s="3" t="s">
        <v>30</v>
      </c>
      <c r="I40" s="5">
        <v>0.2039</v>
      </c>
      <c r="J40" s="3" t="s">
        <v>30</v>
      </c>
      <c r="K40" s="2">
        <v>1</v>
      </c>
      <c r="O40" s="6">
        <v>0.0436</v>
      </c>
      <c r="P40" s="5">
        <f>IF(G40="Prämie (kg)", I40*K40,(I40*K40 +L40+M40+N40)*(1+O40))</f>
        <v>0.21279004</v>
      </c>
      <c r="T40">
        <v>2</v>
      </c>
      <c r="U40" s="5">
        <f>IF(G40="Stück (Kaufteil)", P40*T40, IF(G40="Prämie (kg)",P40*R40*T40,(P40*Q40-S40)*T40))</f>
        <v>0.42558008</v>
      </c>
      <c r="AG40" s="2">
        <f>IF($G40=(Prämie), 0, IF($G40=(Kaufteil), (I40*K40+L40+M40+N40)*O40*T40, (I40*K40+L40+M40+N40)*O40*Q40*T40))</f>
        <v>0.01778008</v>
      </c>
    </row>
    <row r="41" ht="26.100000000000005" customHeight="1">
      <c r="B41">
        <v>28</v>
      </c>
      <c r="C41" t="s">
        <v>172</v>
      </c>
      <c r="G41" s="3" t="s">
        <v>135</v>
      </c>
      <c r="H41" s="3" t="s">
        <v>30</v>
      </c>
      <c r="I41" s="5">
        <v>0.010509999999999999</v>
      </c>
      <c r="J41" s="3" t="s">
        <v>30</v>
      </c>
      <c r="K41" s="2">
        <v>1</v>
      </c>
      <c r="O41" s="6">
        <v>0.0436</v>
      </c>
      <c r="P41" s="5">
        <f>IF(G41="Prämie (kg)", I41*K41,(I41*K41 +L41+M41+N41)*(1+O41))</f>
        <v>0.010968236</v>
      </c>
      <c r="T41">
        <v>4</v>
      </c>
      <c r="U41" s="5">
        <f>IF(G41="Stück (Kaufteil)", P41*T41, IF(G41="Prämie (kg)",P41*R41*T41,(P41*Q41-S41)*T41))</f>
        <v>0.043872944</v>
      </c>
      <c r="AG41" s="2">
        <f>IF($G41=(Prämie), 0, IF($G41=(Kaufteil), (I41*K41+L41+M41+N41)*O41*T41, (I41*K41+L41+M41+N41)*O41*Q41*T41))</f>
        <v>0.0018329439999999998</v>
      </c>
    </row>
    <row r="42" ht="26.100000000000005" customHeight="1">
      <c r="B42">
        <v>29</v>
      </c>
      <c r="C42" t="s">
        <v>173</v>
      </c>
      <c r="G42" s="3" t="s">
        <v>135</v>
      </c>
      <c r="H42" s="3" t="s">
        <v>30</v>
      </c>
      <c r="I42" s="5">
        <v>0.44799999999999995</v>
      </c>
      <c r="J42" s="3" t="s">
        <v>30</v>
      </c>
      <c r="K42" s="2">
        <v>1</v>
      </c>
      <c r="O42" s="6">
        <v>0.0436</v>
      </c>
      <c r="P42" s="5">
        <f>IF(G42="Prämie (kg)", I42*K42,(I42*K42 +L42+M42+N42)*(1+O42))</f>
        <v>0.46753279999999997</v>
      </c>
      <c r="T42">
        <v>2</v>
      </c>
      <c r="U42" s="5">
        <f>IF(G42="Stück (Kaufteil)", P42*T42, IF(G42="Prämie (kg)",P42*R42*T42,(P42*Q42-S42)*T42))</f>
        <v>0.9350655999999999</v>
      </c>
      <c r="AG42" s="2">
        <f>IF($G42=(Prämie), 0, IF($G42=(Kaufteil), (I42*K42+L42+M42+N42)*O42*T42, (I42*K42+L42+M42+N42)*O42*Q42*T42))</f>
        <v>0.0390656</v>
      </c>
    </row>
    <row r="43" ht="26.100000000000005" customHeight="1">
      <c r="B43">
        <v>30</v>
      </c>
      <c r="C43" t="s">
        <v>174</v>
      </c>
      <c r="G43" s="3" t="s">
        <v>135</v>
      </c>
      <c r="H43" s="3" t="s">
        <v>30</v>
      </c>
      <c r="I43" s="5">
        <v>0.5870000000000001</v>
      </c>
      <c r="J43" s="3" t="s">
        <v>30</v>
      </c>
      <c r="K43" s="2">
        <v>1</v>
      </c>
      <c r="O43" s="6">
        <v>0.0436</v>
      </c>
      <c r="P43" s="5">
        <f>IF(G43="Prämie (kg)", I43*K43,(I43*K43 +L43+M43+N43)*(1+O43))</f>
        <v>0.6125932000000002</v>
      </c>
      <c r="T43">
        <v>2</v>
      </c>
      <c r="U43" s="5">
        <f>IF(G43="Stück (Kaufteil)", P43*T43, IF(G43="Prämie (kg)",P43*R43*T43,(P43*Q43-S43)*T43))</f>
        <v>1.2251864000000003</v>
      </c>
      <c r="AG43" s="2">
        <f>IF($G43=(Prämie), 0, IF($G43=(Kaufteil), (I43*K43+L43+M43+N43)*O43*T43, (I43*K43+L43+M43+N43)*O43*Q43*T43))</f>
        <v>0.05118640000000001</v>
      </c>
    </row>
    <row r="44" ht="26.100000000000005" customHeight="1">
      <c r="B44">
        <v>31</v>
      </c>
      <c r="C44" t="s">
        <v>175</v>
      </c>
      <c r="G44" s="3" t="s">
        <v>135</v>
      </c>
      <c r="H44" s="3" t="s">
        <v>30</v>
      </c>
      <c r="I44" s="5">
        <v>0.01923</v>
      </c>
      <c r="J44" s="3" t="s">
        <v>30</v>
      </c>
      <c r="K44" s="2">
        <v>1</v>
      </c>
      <c r="O44" s="6">
        <v>0.0436</v>
      </c>
      <c r="P44" s="5">
        <f>IF(G44="Prämie (kg)", I44*K44,(I44*K44 +L44+M44+N44)*(1+O44))</f>
        <v>0.020068428000000003</v>
      </c>
      <c r="T44">
        <v>90</v>
      </c>
      <c r="U44" s="5">
        <f>IF(G44="Stück (Kaufteil)", P44*T44, IF(G44="Prämie (kg)",P44*R44*T44,(P44*Q44-S44)*T44))</f>
        <v>1.8061585200000003</v>
      </c>
      <c r="W44" s="5">
        <f>IF(G44=(Prämie), 0, U44*(1/(1-V44)-1))</f>
        <v>0</v>
      </c>
      <c r="AB44" s="5">
        <f>IF(Y44&lt;&gt;"", Z44*AA44, 0)</f>
        <v>0</v>
      </c>
      <c r="AD44" s="2">
        <f>IF($G44=(Prämie), 0, IF($G44=(Kaufteil),$L44*$T44, $L44*$Q44*$T44))</f>
        <v>0</v>
      </c>
      <c r="AE44" s="2">
        <f>IF($G44=(Prämie), 0, IF($G44=(Kaufteil),$M44*$T44, $M44*$Q44*$T44))</f>
        <v>0</v>
      </c>
      <c r="AF44" s="2">
        <f>IF($G44=(Prämie), 0, IF($G44=(Kaufteil),$N44*$T44, $N44*$Q44*$T44))</f>
        <v>0</v>
      </c>
      <c r="AG44" s="2">
        <f>IF($G44=(Prämie), 0, IF($G44=(Kaufteil), (I44*K44+L44+M44+N44)*O44*T44, (I44*K44+L44+M44+N44)*O44*Q44*T44))</f>
        <v>0.07545852</v>
      </c>
    </row>
    <row r="45" ht="26.100000000000005" customHeight="1">
      <c r="B45">
        <v>32</v>
      </c>
      <c r="C45" t="s">
        <v>176</v>
      </c>
      <c r="G45" s="3" t="s">
        <v>135</v>
      </c>
      <c r="H45" s="3" t="s">
        <v>30</v>
      </c>
      <c r="I45" s="5">
        <v>0.007700000000000001</v>
      </c>
      <c r="J45" s="3" t="s">
        <v>30</v>
      </c>
      <c r="K45" s="2">
        <v>1</v>
      </c>
      <c r="O45" s="6">
        <v>0.0436</v>
      </c>
      <c r="P45" s="5">
        <f>IF(G45="Prämie (kg)", I45*K45,(I45*K45 +L45+M45+N45)*(1+O45))</f>
        <v>0.008035720000000001</v>
      </c>
      <c r="T45">
        <v>44</v>
      </c>
      <c r="U45" s="5">
        <f>IF(G45="Stück (Kaufteil)", P45*T45, IF(G45="Prämie (kg)",P45*R45*T45,(P45*Q45-S45)*T45))</f>
        <v>0.35357168000000005</v>
      </c>
      <c r="W45" s="5">
        <f>IF(G45=(Prämie), 0, U45*(1/(1-V45)-1))</f>
        <v>0</v>
      </c>
      <c r="AB45" s="5">
        <f>IF(Y45&lt;&gt;"", Z45*AA45, 0)</f>
        <v>0</v>
      </c>
      <c r="AD45" s="2">
        <f>IF($G45=(Prämie), 0, IF($G45=(Kaufteil),$L45*$T45, $L45*$Q45*$T45))</f>
        <v>0</v>
      </c>
      <c r="AE45" s="2">
        <f>IF($G45=(Prämie), 0, IF($G45=(Kaufteil),$M45*$T45, $M45*$Q45*$T45))</f>
        <v>0</v>
      </c>
      <c r="AF45" s="2">
        <f>IF($G45=(Prämie), 0, IF($G45=(Kaufteil),$N45*$T45, $N45*$Q45*$T45))</f>
        <v>0</v>
      </c>
      <c r="AG45" s="2">
        <f>IF($G45=(Prämie), 0, IF($G45=(Kaufteil), (I45*K45+L45+M45+N45)*O45*T45, (I45*K45+L45+M45+N45)*O45*Q45*T45))</f>
        <v>0.014771680000000002</v>
      </c>
    </row>
    <row r="46" ht="26.100000000000005" customHeight="1">
      <c r="B46">
        <v>33</v>
      </c>
      <c r="C46" t="s">
        <v>177</v>
      </c>
      <c r="G46" s="3" t="s">
        <v>135</v>
      </c>
      <c r="H46" s="3" t="s">
        <v>30</v>
      </c>
      <c r="I46" s="5">
        <v>0.16</v>
      </c>
      <c r="J46" s="3" t="s">
        <v>30</v>
      </c>
      <c r="K46" s="2">
        <v>1</v>
      </c>
      <c r="O46" s="6">
        <v>0.0436</v>
      </c>
      <c r="P46" s="5">
        <f>IF(G46="Prämie (kg)", I46*K46,(I46*K46 +L46+M46+N46)*(1+O46))</f>
        <v>0.166976</v>
      </c>
      <c r="T46">
        <v>2</v>
      </c>
      <c r="U46" s="5">
        <f>IF(G46="Stück (Kaufteil)", P46*T46, IF(G46="Prämie (kg)",P46*R46*T46,(P46*Q46-S46)*T46))</f>
        <v>0.333952</v>
      </c>
      <c r="W46" s="5">
        <f>IF(G46=(Prämie), 0, U46*(1/(1-V46)-1))</f>
        <v>0</v>
      </c>
      <c r="AB46" s="5">
        <f>IF(Y46&lt;&gt;"", Z46*AA46, 0)</f>
        <v>0</v>
      </c>
      <c r="AD46" s="2">
        <f>IF($G46=(Prämie), 0, IF($G46=(Kaufteil),$L46*$T46, $L46*$Q46*$T46))</f>
        <v>0</v>
      </c>
      <c r="AE46" s="2">
        <f>IF($G46=(Prämie), 0, IF($G46=(Kaufteil),$M46*$T46, $M46*$Q46*$T46))</f>
        <v>0</v>
      </c>
      <c r="AF46" s="2">
        <f>IF($G46=(Prämie), 0, IF($G46=(Kaufteil),$N46*$T46, $N46*$Q46*$T46))</f>
        <v>0</v>
      </c>
      <c r="AG46" s="2">
        <f>IF($G46=(Prämie), 0, IF($G46=(Kaufteil), (I46*K46+L46+M46+N46)*O46*T46, (I46*K46+L46+M46+N46)*O46*Q46*T46))</f>
        <v>0.013952</v>
      </c>
    </row>
    <row r="47" ht="26.100000000000005" customHeight="1">
      <c r="B47">
        <v>34</v>
      </c>
      <c r="C47" t="s">
        <v>177</v>
      </c>
      <c r="G47" s="3" t="s">
        <v>135</v>
      </c>
      <c r="H47" s="3" t="s">
        <v>30</v>
      </c>
      <c r="I47" s="5">
        <v>0.14</v>
      </c>
      <c r="J47" s="3" t="s">
        <v>30</v>
      </c>
      <c r="K47" s="2">
        <v>1</v>
      </c>
      <c r="O47" s="6">
        <v>0.0436</v>
      </c>
      <c r="P47" s="5">
        <f>IF(G47="Prämie (kg)", I47*K47,(I47*K47 +L47+M47+N47)*(1+O47))</f>
        <v>0.14610400000000004</v>
      </c>
      <c r="T47">
        <v>1</v>
      </c>
      <c r="U47" s="5">
        <f>IF(G47="Stück (Kaufteil)", P47*T47, IF(G47="Prämie (kg)",P47*R47*T47,(P47*Q47-S47)*T47))</f>
        <v>0.14610400000000004</v>
      </c>
      <c r="W47" s="5">
        <f>IF(G47=(Prämie), 0, U47*(1/(1-V47)-1))</f>
        <v>0</v>
      </c>
      <c r="AB47" s="5">
        <f>IF(Y47&lt;&gt;"", Z47*AA47, 0)</f>
        <v>0</v>
      </c>
      <c r="AD47" s="2">
        <f>IF($G47=(Prämie), 0, IF($G47=(Kaufteil),$L47*$T47, $L47*$Q47*$T47))</f>
        <v>0</v>
      </c>
      <c r="AE47" s="2">
        <f>IF($G47=(Prämie), 0, IF($G47=(Kaufteil),$M47*$T47, $M47*$Q47*$T47))</f>
        <v>0</v>
      </c>
      <c r="AF47" s="2">
        <f>IF($G47=(Prämie), 0, IF($G47=(Kaufteil),$N47*$T47, $N47*$Q47*$T47))</f>
        <v>0</v>
      </c>
      <c r="AG47" s="2">
        <f>IF($G47=(Prämie), 0, IF($G47=(Kaufteil), (I47*K47+L47+M47+N47)*O47*T47, (I47*K47+L47+M47+N47)*O47*Q47*T47))</f>
        <v>0.006104000000000001</v>
      </c>
    </row>
    <row r="48" ht="12" customHeight="1"/>
    <row r="49" ht="17.1" customHeight="1">
      <c r="B49" t="s">
        <v>178</v>
      </c>
      <c r="L49" t="s">
        <v>179</v>
      </c>
      <c r="M49" t="s">
        <v>180</v>
      </c>
      <c r="N49" t="s">
        <v>181</v>
      </c>
      <c r="O49" t="s">
        <v>182</v>
      </c>
      <c r="U49" t="s">
        <v>58</v>
      </c>
      <c r="W49" t="s">
        <v>183</v>
      </c>
      <c r="AB49" s="6" t="s">
        <v>184</v>
      </c>
    </row>
    <row r="50" ht="17.1" customHeight="1">
      <c r="K50" t="s">
        <f>Zusammenfassung!$C$26</f>
        <v>30</v>
      </c>
      <c r="L50" s="5">
        <f>SUMIF(INDIRECT("$J12:$J"&amp;EndZMaterials), $K50,INDIRECT("AD12:AD"&amp;EndZMaterials))</f>
        <v>0</v>
      </c>
      <c r="M50" s="5">
        <f>SUMIF(INDIRECT("$J12:$J"&amp;EndZMaterials), $K50,INDIRECT("AE12:AE"&amp;EndZMaterials))</f>
        <v>0</v>
      </c>
      <c r="N50" s="5">
        <f>SUMIF(INDIRECT("$J12:$J"&amp;EndZMaterials), $K50,INDIRECT("AF12:AF"&amp;EndZMaterials))</f>
        <v>0</v>
      </c>
      <c r="O50" s="5">
        <f>SUMIF(INDIRECT("$J12:$J"&amp;EndZMaterials), $K50,INDIRECT("AG12:AG"&amp;EndZMaterials))</f>
        <v>1.3346497152</v>
      </c>
      <c r="U50" s="5">
        <f>SUMIF(INDIRECT("$J12:$J"&amp;EndZMaterials), $K50,INDIRECT("U12:U"&amp;EndZMaterials))</f>
        <v>31.07622171520001</v>
      </c>
      <c r="W50" s="5">
        <f>SUMIF(INDIRECT("$J12:$J"&amp;EndZMaterials), $K50,INDIRECT("W12:W"&amp;EndZMaterials))</f>
        <v>0.08723405021414199</v>
      </c>
      <c r="AB50" s="5">
        <f>SUMIF(INDIRECT("$J12:$J"&amp;EndZMaterials), $K50,INDIRECT("AB12:AB"&amp;EndZMaterials))</f>
        <v>0</v>
      </c>
    </row>
    <row r="51" ht="17.1" customHeight="1">
      <c r="K51">
        <f>Zusammenfassung!$C$27</f>
        <v>0</v>
      </c>
      <c r="L51" s="5">
        <f>SUMIF(INDIRECT("$J12:$J"&amp;EndZMaterials), $K51,INDIRECT("AD12:AD"&amp;EndZMaterials))</f>
        <v>0</v>
      </c>
      <c r="M51" s="5">
        <f>SUMIF(INDIRECT("$J12:$J"&amp;EndZMaterials), $K51,INDIRECT("AE12:AE"&amp;EndZMaterials))</f>
        <v>0</v>
      </c>
      <c r="N51" s="5">
        <f>SUMIF(INDIRECT("$J12:$J"&amp;EndZMaterials), $K51,INDIRECT("AF12:AF"&amp;EndZMaterials))</f>
        <v>0</v>
      </c>
      <c r="O51" s="5">
        <f>SUMIF(INDIRECT("$J12:$J"&amp;EndZMaterials), $K51,INDIRECT("AG12:AG"&amp;EndZMaterials))</f>
        <v>0</v>
      </c>
      <c r="U51" s="5">
        <f>SUMIF(INDIRECT("$J12:$J"&amp;EndZMaterials), $K51,INDIRECT("U12:U"&amp;EndZMaterials))</f>
        <v>0</v>
      </c>
      <c r="W51" s="5">
        <f>SUMIF(INDIRECT("$J12:$J"&amp;EndZMaterials), $K51,INDIRECT("W12:W"&amp;EndZMaterials))</f>
        <v>0</v>
      </c>
      <c r="AB51" s="5">
        <f>SUMIF(INDIRECT("$J12:$J"&amp;EndZMaterials), $K51,INDIRECT("AB12:AB"&amp;EndZMaterials))</f>
        <v>0</v>
      </c>
    </row>
    <row r="52" ht="17.1" customHeight="1">
      <c r="B52" t="s">
        <v>185</v>
      </c>
      <c r="K52">
        <f>Zusammenfassung!$C$28</f>
        <v>0</v>
      </c>
      <c r="L52" s="5">
        <f>SUMIF(INDIRECT("$J12:$J"&amp;EndZMaterials), $K52,INDIRECT("AD12:AD"&amp;EndZMaterials))</f>
        <v>0</v>
      </c>
      <c r="M52" s="5">
        <f>SUMIF(INDIRECT("$J12:$J"&amp;EndZMaterials), $K52,INDIRECT("AE12:AE"&amp;EndZMaterials))</f>
        <v>0</v>
      </c>
      <c r="N52" s="5">
        <f>SUMIF(INDIRECT("$J12:$J"&amp;EndZMaterials), $K52,INDIRECT("AF12:AF"&amp;EndZMaterials))</f>
        <v>0</v>
      </c>
      <c r="O52" s="5">
        <f>SUMIF(INDIRECT("$J12:$J"&amp;EndZMaterials), $K52,INDIRECT("AG12:AG"&amp;EndZMaterials))</f>
        <v>0</v>
      </c>
      <c r="U52" s="5">
        <f>SUMIF(INDIRECT("$J12:$J"&amp;EndZMaterials), $K52,INDIRECT("U12:U"&amp;EndZMaterials))</f>
        <v>0</v>
      </c>
      <c r="W52" s="5">
        <f>SUMIF(INDIRECT("$J12:$J"&amp;EndZMaterials), $K52,INDIRECT("W12:W"&amp;EndZMaterials))</f>
        <v>0</v>
      </c>
      <c r="AB52" s="5">
        <f>SUMIF(INDIRECT("$J12:$J"&amp;EndZMaterials), $K52,INDIRECT("AB12:AB"&amp;EndZMaterials))</f>
        <v>0</v>
      </c>
    </row>
    <row r="53"/>
    <row r="54"/>
    <row r="55"/>
    <row r="56"/>
  </sheetData>
  <mergeCells count="13">
    <mergeCell ref="D8:F8"/>
    <mergeCell ref="B4:C4"/>
    <mergeCell ref="D5:F5"/>
    <mergeCell ref="D6:F6"/>
    <mergeCell ref="D7:F7"/>
    <mergeCell ref="J5:O5"/>
    <mergeCell ref="J6:O6"/>
    <mergeCell ref="J7:O7"/>
    <mergeCell ref="J8:O8"/>
    <mergeCell ref="S5:W5"/>
    <mergeCell ref="S6:W6"/>
    <mergeCell ref="S7:W7"/>
    <mergeCell ref="S8:W8"/>
  </mergeCells>
  <hyperlinks>
    <hyperlink ref="U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K5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C55"/>
  <sheetViews>
    <sheetView workbookViewId="0" rightToLeft="0"/>
  </sheetViews>
  <sheetData>
    <row r="1" ht="7.5" customHeight="1">
      <c r="A1">
        <v>2</v>
      </c>
      <c r="B1">
        <v>5</v>
      </c>
      <c r="C1">
        <v>12</v>
      </c>
      <c r="D1">
        <v>25</v>
      </c>
      <c r="E1">
        <v>15</v>
      </c>
      <c r="F1">
        <v>15</v>
      </c>
      <c r="G1">
        <v>5</v>
      </c>
      <c r="H1">
        <v>7.5</v>
      </c>
      <c r="I1">
        <v>7.5</v>
      </c>
      <c r="J1">
        <v>7.5</v>
      </c>
      <c r="K1">
        <v>10</v>
      </c>
      <c r="L1">
        <v>7.5</v>
      </c>
      <c r="M1">
        <v>10</v>
      </c>
      <c r="O1">
        <v>10</v>
      </c>
      <c r="P1">
        <v>10</v>
      </c>
      <c r="Q1">
        <v>10</v>
      </c>
      <c r="R1">
        <v>5</v>
      </c>
      <c r="S1">
        <v>7.5</v>
      </c>
      <c r="T1">
        <v>5</v>
      </c>
      <c r="U1">
        <v>10</v>
      </c>
      <c r="V1">
        <v>7.5</v>
      </c>
      <c r="W1">
        <v>10</v>
      </c>
      <c r="X1">
        <v>2</v>
      </c>
    </row>
    <row r="2" ht="26.25" customHeight="1">
      <c r="B2" t="s">
        <v>0</v>
      </c>
      <c r="F2" t="s">
        <v>92</v>
      </c>
      <c r="Q2" t="s">
        <v>186</v>
      </c>
      <c r="U2" t="s">
        <v>3</v>
      </c>
    </row>
    <row r="3">
      <c r="B3" t="s">
        <v>4</v>
      </c>
      <c r="F3" t="s">
        <v>187</v>
      </c>
      <c r="Q3" t="s">
        <v>188</v>
      </c>
    </row>
    <row r="4">
      <c r="B4" t="s">
        <f>Zusammenfassung!B4</f>
        <v>7</v>
      </c>
    </row>
    <row r="5" ht="16.5" customHeight="1">
      <c r="B5" t="s">
        <v>96</v>
      </c>
      <c r="D5" s="3" t="s">
        <f>Zusammenfassung!$C5</f>
        <v>9</v>
      </c>
      <c r="F5" t="s">
        <v>10</v>
      </c>
      <c r="I5" t="s">
        <f>Zusammenfassung!$I5</f>
        <v>11</v>
      </c>
      <c r="P5" t="s">
        <v>12</v>
      </c>
      <c r="R5" s="3" t="s">
        <f>Zusammenfassung!$M5</f>
        <v>13</v>
      </c>
    </row>
    <row r="6" ht="17.1" customHeight="1">
      <c r="B6" t="s">
        <v>14</v>
      </c>
      <c r="D6" t="s">
        <f>HYPERLINK(CONCATENATE("mailto:",Zusammenfassung!C6),Zusammenfassung!C6)</f>
        <v>15</v>
      </c>
      <c r="F6" t="s">
        <v>16</v>
      </c>
      <c r="I6">
        <f>Zusammenfassung!$I6</f>
        <v>19008910</v>
      </c>
      <c r="P6" t="s">
        <v>17</v>
      </c>
      <c r="R6">
        <f>Zusammenfassung!$M6</f>
        <v>0</v>
      </c>
    </row>
    <row r="7" ht="17.1" customHeight="1">
      <c r="B7" t="s">
        <v>18</v>
      </c>
      <c r="D7" t="s">
        <f>Zusammenfassung!$C7</f>
        <v>19</v>
      </c>
      <c r="F7" t="s">
        <v>20</v>
      </c>
      <c r="I7" t="s">
        <f>Zusammenfassung!$I7</f>
        <v>21</v>
      </c>
      <c r="P7" t="s">
        <v>189</v>
      </c>
      <c r="R7">
        <f>Zusammenfassung!$M7</f>
        <v>0</v>
      </c>
    </row>
    <row r="8" ht="17.1" customHeight="1">
      <c r="B8" t="s">
        <v>23</v>
      </c>
      <c r="D8" s="1">
        <f>Zusammenfassung!$C8</f>
        <v>41703</v>
      </c>
      <c r="F8" t="s">
        <v>24</v>
      </c>
      <c r="I8">
        <f>Zusammenfassung!$I8</f>
        <v>7304333</v>
      </c>
      <c r="P8" t="s">
        <v>25</v>
      </c>
      <c r="R8">
        <f>Zusammenfassung!$M8</f>
        <v>0</v>
      </c>
    </row>
    <row r="9" ht="12" customHeight="1"/>
    <row r="10" ht="15" customHeight="1">
      <c r="D10" s="2" t="s">
        <v>97</v>
      </c>
      <c r="K10" t="s">
        <v>190</v>
      </c>
      <c r="S10" t="s">
        <v>191</v>
      </c>
      <c r="Z10" t="s">
        <v>99</v>
      </c>
    </row>
    <row r="11" ht="160.5" customHeight="1">
      <c r="B11" s="2" t="s">
        <v>101</v>
      </c>
      <c r="C11" s="2" t="s">
        <v>102</v>
      </c>
      <c r="D11" t="s">
        <v>192</v>
      </c>
      <c r="E11" t="s">
        <v>193</v>
      </c>
      <c r="F11" t="s">
        <v>194</v>
      </c>
      <c r="G11" t="s">
        <v>195</v>
      </c>
      <c r="H11" t="s">
        <v>196</v>
      </c>
      <c r="I11" t="s">
        <v>197</v>
      </c>
      <c r="J11" t="s">
        <v>198</v>
      </c>
      <c r="K11" t="s">
        <v>199</v>
      </c>
      <c r="L11" t="s">
        <v>200</v>
      </c>
      <c r="M11" t="s">
        <v>201</v>
      </c>
      <c r="N11" t="s">
        <v>202</v>
      </c>
      <c r="O11" t="s">
        <v>203</v>
      </c>
      <c r="P11" t="s">
        <v>204</v>
      </c>
      <c r="Q11" t="s">
        <v>205</v>
      </c>
      <c r="R11" t="s">
        <v>206</v>
      </c>
      <c r="S11" t="s">
        <v>110</v>
      </c>
      <c r="T11" t="s">
        <v>119</v>
      </c>
      <c r="U11" t="s">
        <v>207</v>
      </c>
      <c r="V11" t="s">
        <v>208</v>
      </c>
      <c r="W11" t="s">
        <v>209</v>
      </c>
      <c r="Y11" t="s">
        <v>210</v>
      </c>
      <c r="Z11" t="s">
        <v>211</v>
      </c>
      <c r="AA11" t="s">
        <v>212</v>
      </c>
      <c r="AB11" t="s">
        <v>213</v>
      </c>
      <c r="AC11" t="s">
        <v>214</v>
      </c>
    </row>
    <row r="12" ht="26.100000000000005" customHeight="1">
      <c r="O12" s="2">
        <f>IF(I12&gt;0, ((J12*K12*(1+L12) + M12)*H12/I12/3600)+N12, 0)</f>
        <v>0</v>
      </c>
      <c r="Q12" s="2">
        <f>IF(I12&gt;0,((J12*K12*(1+L12) + M12+ P12)*H12/I12/3600)+N12, 0)</f>
        <v>0</v>
      </c>
      <c r="U12" s="2">
        <f>Q12*S12*T12</f>
        <v>0</v>
      </c>
      <c r="W12" s="2">
        <f>U12*(1/(1-V12)-1)</f>
        <v>0</v>
      </c>
      <c r="Y12" s="2">
        <f>IF(I12&gt;0, J12*K12*(L12+1)*H12/I12/3600*S12*T12, 0)</f>
        <v>0</v>
      </c>
      <c r="Z12" s="2">
        <f>IF(I12&gt;0, M12*H12/I12/3600*S12*T12, 0)</f>
        <v>0</v>
      </c>
      <c r="AA12" s="2" t="s">
        <f>IF(I12&gt;0,N12*S12*T12,"")</f>
        <v>29</v>
      </c>
      <c r="AB12" s="2">
        <f>O12*S12*T12</f>
        <v>0</v>
      </c>
      <c r="AC12" s="2">
        <f>IF(I12&gt;0, P12*H12/I12/3600*S12*T12, 0)</f>
        <v>0</v>
      </c>
    </row>
    <row r="13" ht="26.100000000000005" customHeight="1">
      <c r="B13">
        <v>1</v>
      </c>
      <c r="C13" t="s">
        <v>131</v>
      </c>
      <c r="D13" t="s">
        <v>215</v>
      </c>
      <c r="G13" s="3" t="s">
        <v>30</v>
      </c>
      <c r="H13">
        <v>4.6875</v>
      </c>
      <c r="I13">
        <v>1</v>
      </c>
      <c r="J13">
        <v>2</v>
      </c>
      <c r="K13">
        <v>17.899666666666665</v>
      </c>
      <c r="L13" s="7">
        <v>0.44</v>
      </c>
      <c r="M13">
        <v>126.8304</v>
      </c>
      <c r="N13">
        <v>0.535145</v>
      </c>
      <c r="O13" s="2">
        <f>IF(I13&gt;0, ((J13*K13*(1+L13) + M13)*H13/I13/3600)+N13, 0)</f>
        <v>0.7674125</v>
      </c>
      <c r="P13">
        <v>157.36253760000002</v>
      </c>
      <c r="Q13" s="2">
        <f>IF(I13&gt;0,((J13*K13*(1+L13) + M13+ P13)*H13/I13/3600)+N13, 0)</f>
        <v>0.9723116374999999</v>
      </c>
      <c r="R13" t="s">
        <v>216</v>
      </c>
      <c r="S13">
        <v>1</v>
      </c>
      <c r="T13">
        <v>2</v>
      </c>
      <c r="U13" s="2">
        <f>Q13*S13*T13</f>
        <v>1.9446232749999999</v>
      </c>
      <c r="V13" s="6">
        <v>0.01</v>
      </c>
      <c r="W13" s="2">
        <f>U13*(1/(1-V13)-1)</f>
        <v>0.019642659343434468</v>
      </c>
      <c r="Y13" s="2">
        <f>IF(I13&gt;0, J13*K13*(L13+1)*H13/I13/3600*S13*T13, 0)</f>
        <v>0.1342475</v>
      </c>
      <c r="Z13" s="2">
        <f>IF(I13&gt;0, M13*H13/I13/3600*S13*T13, 0)</f>
        <v>0.3302875</v>
      </c>
      <c r="AA13" s="2">
        <f>IF(I13&gt;0,N13*S13*T13,"")</f>
        <v>1.07029</v>
      </c>
      <c r="AB13" s="2">
        <f>O13*S13*T13</f>
        <v>1.534825</v>
      </c>
      <c r="AC13" s="2">
        <f>IF(I13&gt;0, P13*H13/I13/3600*S13*T13, 0)</f>
        <v>0.40979827500000005</v>
      </c>
    </row>
    <row r="14" ht="26.100000000000005" customHeight="1">
      <c r="B14">
        <v>2</v>
      </c>
      <c r="O14" s="2">
        <f>IF(I14&gt;0, ((J14*K14*(1+L14) + M14)*H14/I14/3600)+N14, 0)</f>
        <v>0</v>
      </c>
      <c r="Q14" s="2">
        <f>IF(I14&gt;0,((J14*K14*(1+L14) + M14+ P14)*H14/I14/3600)+N14, 0)</f>
        <v>0</v>
      </c>
      <c r="U14" s="2">
        <f>Q14*S14*T14</f>
        <v>0</v>
      </c>
      <c r="W14" s="2">
        <f>U14*(1/(1-V14)-1)</f>
        <v>0</v>
      </c>
      <c r="Y14" s="2">
        <f>IF(I14&gt;0, J14*K14*(L14+1)*H14/I14/3600*S14*T14, 0)</f>
        <v>0</v>
      </c>
      <c r="Z14" s="2">
        <f>IF(I14&gt;0, M14*H14/I14/3600*S14*T14, 0)</f>
        <v>0</v>
      </c>
      <c r="AA14" s="2" t="s">
        <f>IF(I14&gt;0,N14*S14*T14,"")</f>
        <v>29</v>
      </c>
      <c r="AB14" s="2">
        <f>O14*S14*T14</f>
        <v>0</v>
      </c>
      <c r="AC14" s="2">
        <f>IF(I14&gt;0, P14*H14/I14/3600*S14*T14, 0)</f>
        <v>0</v>
      </c>
    </row>
    <row r="15" ht="26.100000000000005" customHeight="1">
      <c r="B15">
        <v>3</v>
      </c>
      <c r="C15" t="s">
        <v>136</v>
      </c>
      <c r="D15" t="s">
        <v>215</v>
      </c>
      <c r="G15" s="3" t="s">
        <v>30</v>
      </c>
      <c r="H15">
        <v>3.75</v>
      </c>
      <c r="I15">
        <v>2</v>
      </c>
      <c r="J15">
        <v>1</v>
      </c>
      <c r="K15">
        <v>18.611666666666668</v>
      </c>
      <c r="L15" s="7">
        <v>0.44</v>
      </c>
      <c r="M15">
        <v>60.40080000000001</v>
      </c>
      <c r="N15">
        <v>0.087201</v>
      </c>
      <c r="O15" s="2">
        <f>IF(I15&gt;0, ((J15*K15*(1+L15) + M15)*H15/I15/3600)+N15, 0)</f>
        <v>0.1326185</v>
      </c>
      <c r="P15">
        <v>67.98554784</v>
      </c>
      <c r="Q15" s="2">
        <f>IF(I15&gt;0,((J15*K15*(1+L15) + M15+ P15)*H15/I15/3600)+N15, 0)</f>
        <v>0.16802763950000002</v>
      </c>
      <c r="R15" t="s">
        <v>216</v>
      </c>
      <c r="S15">
        <v>1</v>
      </c>
      <c r="T15">
        <v>2</v>
      </c>
      <c r="U15" s="2">
        <f>Q15*S15*T15</f>
        <v>0.33605527900000004</v>
      </c>
      <c r="V15" s="6">
        <v>0.01</v>
      </c>
      <c r="W15" s="2">
        <f>U15*(1/(1-V15)-1)</f>
        <v>0.00339449776767679</v>
      </c>
      <c r="Y15" s="2">
        <f>IF(I15&gt;0, J15*K15*(L15+1)*H15/I15/3600*S15*T15, 0)</f>
        <v>0.027917500000000005</v>
      </c>
      <c r="Z15" s="2">
        <f>IF(I15&gt;0, M15*H15/I15/3600*S15*T15, 0)</f>
        <v>0.06291750000000002</v>
      </c>
      <c r="AA15" s="2">
        <f>IF(I15&gt;0,N15*S15*T15,"")</f>
        <v>0.174402</v>
      </c>
      <c r="AB15" s="2">
        <f>O15*S15*T15</f>
        <v>0.265237</v>
      </c>
      <c r="AC15" s="2">
        <f>IF(I15&gt;0, P15*H15/I15/3600*S15*T15, 0)</f>
        <v>0.070818279</v>
      </c>
    </row>
    <row r="16" ht="26.100000000000005" customHeight="1">
      <c r="B16">
        <v>4</v>
      </c>
      <c r="C16" t="s">
        <v>138</v>
      </c>
      <c r="D16" t="s">
        <v>215</v>
      </c>
      <c r="G16" s="3" t="s">
        <v>30</v>
      </c>
      <c r="H16">
        <v>3.75</v>
      </c>
      <c r="I16">
        <v>2</v>
      </c>
      <c r="J16">
        <v>1</v>
      </c>
      <c r="K16">
        <v>18.611666666666668</v>
      </c>
      <c r="L16" s="7">
        <v>0.44</v>
      </c>
      <c r="M16">
        <v>60.40080000000001</v>
      </c>
      <c r="N16">
        <v>0.087201</v>
      </c>
      <c r="O16" s="2">
        <f>IF(I16&gt;0, ((J16*K16*(1+L16) + M16)*H16/I16/3600)+N16, 0)</f>
        <v>0.1326185</v>
      </c>
      <c r="P16">
        <v>67.98554784</v>
      </c>
      <c r="Q16" s="2">
        <f>IF(I16&gt;0,((J16*K16*(1+L16) + M16+ P16)*H16/I16/3600)+N16, 0)</f>
        <v>0.16802763950000002</v>
      </c>
      <c r="R16" t="s">
        <v>216</v>
      </c>
      <c r="S16">
        <v>1</v>
      </c>
      <c r="T16">
        <v>2</v>
      </c>
      <c r="U16" s="2">
        <f>Q16*S16*T16</f>
        <v>0.33605527900000004</v>
      </c>
      <c r="V16" s="6">
        <v>0.01</v>
      </c>
      <c r="W16" s="2">
        <f>U16*(1/(1-V16)-1)</f>
        <v>0.00339449776767679</v>
      </c>
      <c r="Y16" s="2">
        <f>IF(I16&gt;0, J16*K16*(L16+1)*H16/I16/3600*S16*T16, 0)</f>
        <v>0.027917500000000005</v>
      </c>
      <c r="Z16" s="2">
        <f>IF(I16&gt;0, M16*H16/I16/3600*S16*T16, 0)</f>
        <v>0.06291750000000002</v>
      </c>
      <c r="AA16" s="2">
        <f>IF(I16&gt;0,N16*S16*T16,"")</f>
        <v>0.174402</v>
      </c>
      <c r="AB16" s="2">
        <f>O16*S16*T16</f>
        <v>0.265237</v>
      </c>
      <c r="AC16" s="2">
        <f>IF(I16&gt;0, P16*H16/I16/3600*S16*T16, 0)</f>
        <v>0.070818279</v>
      </c>
    </row>
    <row r="17" ht="26.100000000000005" customHeight="1">
      <c r="B17">
        <v>5</v>
      </c>
      <c r="C17" t="s">
        <v>140</v>
      </c>
      <c r="D17" t="s">
        <v>215</v>
      </c>
      <c r="G17" s="3" t="s">
        <v>30</v>
      </c>
      <c r="H17">
        <v>3</v>
      </c>
      <c r="I17">
        <v>2</v>
      </c>
      <c r="J17">
        <v>1</v>
      </c>
      <c r="K17">
        <v>18.6125</v>
      </c>
      <c r="L17" s="7">
        <v>0.44</v>
      </c>
      <c r="M17">
        <v>59.949000000000005</v>
      </c>
      <c r="N17">
        <v>0.17350100000000002</v>
      </c>
      <c r="O17" s="2">
        <f>IF(I17&gt;0, ((J17*K17*(1+L17) + M17)*H17/I17/3600)+N17, 0)</f>
        <v>0.20964725</v>
      </c>
      <c r="P17">
        <v>134.34195780000002</v>
      </c>
      <c r="Q17" s="2">
        <f>IF(I17&gt;0,((J17*K17*(1+L17) + M17+ P17)*H17/I17/3600)+N17, 0)</f>
        <v>0.26562306575000005</v>
      </c>
      <c r="R17" t="s">
        <v>216</v>
      </c>
      <c r="S17">
        <v>1</v>
      </c>
      <c r="T17">
        <v>4</v>
      </c>
      <c r="U17" s="2">
        <f>Q17*S17*T17</f>
        <v>1.0624922630000002</v>
      </c>
      <c r="V17" s="6">
        <v>0.01</v>
      </c>
      <c r="W17" s="2">
        <f>U17*(1/(1-V17)-1)</f>
        <v>0.010732245080808151</v>
      </c>
      <c r="Y17" s="2">
        <f>IF(I17&gt;0, J17*K17*(L17+1)*H17/I17/3600*S17*T17, 0)</f>
        <v>0.04467</v>
      </c>
      <c r="Z17" s="2">
        <f>IF(I17&gt;0, M17*H17/I17/3600*S17*T17, 0)</f>
        <v>0.099915</v>
      </c>
      <c r="AA17" s="2">
        <f>IF(I17&gt;0,N17*S17*T17,"")</f>
        <v>0.6940040000000001</v>
      </c>
      <c r="AB17" s="2">
        <f>O17*S17*T17</f>
        <v>0.838589</v>
      </c>
      <c r="AC17" s="2">
        <f>IF(I17&gt;0, P17*H17/I17/3600*S17*T17, 0)</f>
        <v>0.22390326300000002</v>
      </c>
    </row>
    <row r="18" ht="26.100000000000005" customHeight="1">
      <c r="B18">
        <v>6</v>
      </c>
      <c r="C18" t="s">
        <v>142</v>
      </c>
      <c r="D18" t="s">
        <v>215</v>
      </c>
      <c r="G18" s="3" t="s">
        <v>30</v>
      </c>
      <c r="H18">
        <v>3</v>
      </c>
      <c r="I18">
        <v>1</v>
      </c>
      <c r="J18">
        <v>1</v>
      </c>
      <c r="K18">
        <v>18.611458333333335</v>
      </c>
      <c r="L18" s="7">
        <v>0.44</v>
      </c>
      <c r="M18">
        <v>59.950500000000005</v>
      </c>
      <c r="N18">
        <v>0.17350100000000002</v>
      </c>
      <c r="O18" s="2">
        <f>IF(I18&gt;0, ((J18*K18*(1+L18) + M18)*H18/I18/3600)+N18, 0)</f>
        <v>0.24579350000000003</v>
      </c>
      <c r="P18">
        <v>78.75223740000001</v>
      </c>
      <c r="Q18" s="2">
        <f>IF(I18&gt;0,((J18*K18*(1+L18) + M18+ P18)*H18/I18/3600)+N18, 0)</f>
        <v>0.31142036450000005</v>
      </c>
      <c r="R18" t="s">
        <v>216</v>
      </c>
      <c r="S18">
        <v>1</v>
      </c>
      <c r="T18">
        <v>2</v>
      </c>
      <c r="U18" s="2">
        <f>Q18*S18*T18</f>
        <v>0.6228407290000001</v>
      </c>
      <c r="V18" s="6">
        <v>0.01</v>
      </c>
      <c r="W18" s="2">
        <f>U18*(1/(1-V18)-1)</f>
        <v>0.006291320494949537</v>
      </c>
      <c r="Y18" s="2">
        <f>IF(I18&gt;0, J18*K18*(L18+1)*H18/I18/3600*S18*T18, 0)</f>
        <v>0.044667500000000006</v>
      </c>
      <c r="Z18" s="2">
        <f>IF(I18&gt;0, M18*H18/I18/3600*S18*T18, 0)</f>
        <v>0.0999175</v>
      </c>
      <c r="AA18" s="2">
        <f>IF(I18&gt;0,N18*S18*T18,"")</f>
        <v>0.34700200000000003</v>
      </c>
      <c r="AB18" s="2">
        <f>O18*S18*T18</f>
        <v>0.49158700000000005</v>
      </c>
      <c r="AC18" s="2">
        <f>IF(I18&gt;0, P18*H18/I18/3600*S18*T18, 0)</f>
        <v>0.131253729</v>
      </c>
    </row>
    <row r="19" ht="26.100000000000005" customHeight="1">
      <c r="B19">
        <v>7</v>
      </c>
      <c r="O19" s="2">
        <f>IF(I19&gt;0, ((J19*K19*(1+L19) + M19)*H19/I19/3600)+N19, 0)</f>
        <v>0</v>
      </c>
      <c r="Q19" s="2">
        <f>IF(I19&gt;0,((J19*K19*(1+L19) + M19+ P19)*H19/I19/3600)+N19, 0)</f>
        <v>0</v>
      </c>
      <c r="U19" s="2">
        <f>Q19*S19*T19</f>
        <v>0</v>
      </c>
      <c r="W19" s="2">
        <f>U19*(1/(1-V19)-1)</f>
        <v>0</v>
      </c>
      <c r="Y19" s="2">
        <f>IF(I19&gt;0, J19*K19*(L19+1)*H19/I19/3600*S19*T19, 0)</f>
        <v>0</v>
      </c>
      <c r="Z19" s="2">
        <f>IF(I19&gt;0, M19*H19/I19/3600*S19*T19, 0)</f>
        <v>0</v>
      </c>
      <c r="AA19" s="2" t="s">
        <f>IF(I19&gt;0,N19*S19*T19,"")</f>
        <v>29</v>
      </c>
      <c r="AB19" s="2">
        <f>O19*S19*T19</f>
        <v>0</v>
      </c>
      <c r="AC19" s="2">
        <f>IF(I19&gt;0, P19*H19/I19/3600*S19*T19, 0)</f>
        <v>0</v>
      </c>
    </row>
    <row r="20" ht="26.100000000000005" customHeight="1">
      <c r="B20">
        <v>8</v>
      </c>
      <c r="O20" s="2">
        <f>IF(I20&gt;0, ((J20*K20*(1+L20) + M20)*H20/I20/3600)+N20, 0)</f>
        <v>0</v>
      </c>
      <c r="Q20" s="2">
        <f>IF(I20&gt;0,((J20*K20*(1+L20) + M20+ P20)*H20/I20/3600)+N20, 0)</f>
        <v>0</v>
      </c>
      <c r="U20" s="2">
        <f>Q20*S20*T20</f>
        <v>0</v>
      </c>
      <c r="W20" s="2">
        <f>U20*(1/(1-V20)-1)</f>
        <v>0</v>
      </c>
      <c r="Y20" s="2">
        <f>IF(I20&gt;0, J20*K20*(L20+1)*H20/I20/3600*S20*T20, 0)</f>
        <v>0</v>
      </c>
      <c r="Z20" s="2">
        <f>IF(I20&gt;0, M20*H20/I20/3600*S20*T20, 0)</f>
        <v>0</v>
      </c>
      <c r="AA20" s="2" t="s">
        <f>IF(I20&gt;0,N20*S20*T20,"")</f>
        <v>29</v>
      </c>
      <c r="AB20" s="2">
        <f>O20*S20*T20</f>
        <v>0</v>
      </c>
      <c r="AC20" s="2">
        <f>IF(I20&gt;0, P20*H20/I20/3600*S20*T20, 0)</f>
        <v>0</v>
      </c>
    </row>
    <row r="21" ht="26.100000000000005" customHeight="1">
      <c r="B21">
        <v>9</v>
      </c>
      <c r="C21" t="s">
        <v>147</v>
      </c>
      <c r="D21" t="s">
        <v>215</v>
      </c>
      <c r="G21" s="3" t="s">
        <v>30</v>
      </c>
      <c r="H21">
        <v>3.75</v>
      </c>
      <c r="I21">
        <v>1</v>
      </c>
      <c r="J21">
        <v>1</v>
      </c>
      <c r="K21">
        <v>18.611666666666668</v>
      </c>
      <c r="L21" s="7">
        <v>0.44</v>
      </c>
      <c r="M21">
        <v>60.3996</v>
      </c>
      <c r="N21">
        <v>0.00872</v>
      </c>
      <c r="O21" s="2">
        <f>IF(I21&gt;0, ((J21*K21*(1+L21) + M21)*H21/I21/3600)+N21, 0)</f>
        <v>0.09955375000000001</v>
      </c>
      <c r="P21">
        <v>25.517617200000007</v>
      </c>
      <c r="Q21" s="2">
        <f>IF(I21&gt;0,((J21*K21*(1+L21) + M21+ P21)*H21/I21/3600)+N21, 0)</f>
        <v>0.12613460125</v>
      </c>
      <c r="R21" t="s">
        <v>216</v>
      </c>
      <c r="S21">
        <v>1</v>
      </c>
      <c r="T21">
        <v>2</v>
      </c>
      <c r="U21" s="2">
        <f>Q21*S21*T21</f>
        <v>0.2522692025</v>
      </c>
      <c r="V21" s="6">
        <v>0.01</v>
      </c>
      <c r="W21" s="2">
        <f>U21*(1/(1-V21)-1)</f>
        <v>0.0025481737626262793</v>
      </c>
      <c r="Y21" s="2">
        <f>IF(I21&gt;0, J21*K21*(L21+1)*H21/I21/3600*S21*T21, 0)</f>
        <v>0.05583500000000001</v>
      </c>
      <c r="Z21" s="2">
        <f>IF(I21&gt;0, M21*H21/I21/3600*S21*T21, 0)</f>
        <v>0.1258325</v>
      </c>
      <c r="AA21" s="2">
        <f>IF(I21&gt;0,N21*S21*T21,"")</f>
        <v>0.01744</v>
      </c>
      <c r="AB21" s="2">
        <f>O21*S21*T21</f>
        <v>0.19910750000000002</v>
      </c>
      <c r="AC21" s="2">
        <f>IF(I21&gt;0, P21*H21/I21/3600*S21*T21, 0)</f>
        <v>0.05316170250000001</v>
      </c>
    </row>
    <row r="22" ht="26.100000000000005" customHeight="1">
      <c r="B22">
        <v>10</v>
      </c>
      <c r="O22" s="2">
        <f>IF(I22&gt;0, ((J22*K22*(1+L22) + M22)*H22/I22/3600)+N22, 0)</f>
        <v>0</v>
      </c>
      <c r="Q22" s="2">
        <f>IF(I22&gt;0,((J22*K22*(1+L22) + M22+ P22)*H22/I22/3600)+N22, 0)</f>
        <v>0</v>
      </c>
      <c r="U22" s="2">
        <f>Q22*S22*T22</f>
        <v>0</v>
      </c>
      <c r="W22" s="2">
        <f>U22*(1/(1-V22)-1)</f>
        <v>0</v>
      </c>
      <c r="Y22" s="2">
        <f>IF(I22&gt;0, J22*K22*(L22+1)*H22/I22/3600*S22*T22, 0)</f>
        <v>0</v>
      </c>
      <c r="Z22" s="2">
        <f>IF(I22&gt;0, M22*H22/I22/3600*S22*T22, 0)</f>
        <v>0</v>
      </c>
      <c r="AA22" s="2" t="s">
        <f>IF(I22&gt;0,N22*S22*T22,"")</f>
        <v>29</v>
      </c>
      <c r="AB22" s="2">
        <f>O22*S22*T22</f>
        <v>0</v>
      </c>
      <c r="AC22" s="2">
        <f>IF(I22&gt;0, P22*H22/I22/3600*S22*T22, 0)</f>
        <v>0</v>
      </c>
    </row>
    <row r="23" ht="26.100000000000005" customHeight="1">
      <c r="B23">
        <v>11</v>
      </c>
      <c r="C23" t="s">
        <v>151</v>
      </c>
      <c r="D23" t="s">
        <v>215</v>
      </c>
      <c r="G23" s="3" t="s">
        <v>30</v>
      </c>
      <c r="H23">
        <v>3.75</v>
      </c>
      <c r="I23">
        <v>1</v>
      </c>
      <c r="J23">
        <v>1</v>
      </c>
      <c r="K23">
        <v>18.611666666666668</v>
      </c>
      <c r="L23" s="7">
        <v>0.44</v>
      </c>
      <c r="M23">
        <v>126.83040000000001</v>
      </c>
      <c r="N23">
        <v>0.023045</v>
      </c>
      <c r="O23" s="2">
        <f>IF(I23&gt;0, ((J23*K23*(1+L23) + M23)*H23/I23/3600)+N23, 0)</f>
        <v>0.18307750000000003</v>
      </c>
      <c r="P23">
        <v>46.926424800000014</v>
      </c>
      <c r="Q23" s="2">
        <f>IF(I23&gt;0,((J23*K23*(1+L23) + M23+ P23)*H23/I23/3600)+N23, 0)</f>
        <v>0.23195919250000002</v>
      </c>
      <c r="R23" t="s">
        <v>216</v>
      </c>
      <c r="S23">
        <v>1</v>
      </c>
      <c r="T23">
        <v>1</v>
      </c>
      <c r="U23" s="2">
        <f>Q23*S23*T23</f>
        <v>0.23195919250000002</v>
      </c>
      <c r="V23" s="6">
        <v>0.01</v>
      </c>
      <c r="W23" s="2">
        <f>U23*(1/(1-V23)-1)</f>
        <v>0.0023430221464646617</v>
      </c>
      <c r="Y23" s="2">
        <f>IF(I23&gt;0, J23*K23*(L23+1)*H23/I23/3600*S23*T23, 0)</f>
        <v>0.027917500000000005</v>
      </c>
      <c r="Z23" s="2">
        <f>IF(I23&gt;0, M23*H23/I23/3600*S23*T23, 0)</f>
        <v>0.132115</v>
      </c>
      <c r="AA23" s="2">
        <f>IF(I23&gt;0,N23*S23*T23,"")</f>
        <v>0.023045</v>
      </c>
      <c r="AB23" s="2">
        <f>O23*S23*T23</f>
        <v>0.18307750000000003</v>
      </c>
      <c r="AC23" s="2">
        <f>IF(I23&gt;0, P23*H23/I23/3600*S23*T23, 0)</f>
        <v>0.04888169250000001</v>
      </c>
    </row>
    <row r="24" ht="26.100000000000005" customHeight="1">
      <c r="B24">
        <v>12</v>
      </c>
      <c r="C24" t="s">
        <v>153</v>
      </c>
      <c r="D24" t="s">
        <v>215</v>
      </c>
      <c r="G24" s="3" t="s">
        <v>30</v>
      </c>
      <c r="H24">
        <v>3.75</v>
      </c>
      <c r="I24">
        <v>1</v>
      </c>
      <c r="J24">
        <v>1</v>
      </c>
      <c r="K24">
        <v>18.611666666666668</v>
      </c>
      <c r="L24" s="7">
        <v>0.44</v>
      </c>
      <c r="M24">
        <v>59.88923076923077</v>
      </c>
      <c r="N24">
        <v>0.01601</v>
      </c>
      <c r="O24" s="2">
        <f>IF(I24&gt;0, ((J24*K24*(1+L24) + M24)*H24/I24/3600)+N24, 0)</f>
        <v>0.10631211538461538</v>
      </c>
      <c r="P24">
        <v>27.249921415384616</v>
      </c>
      <c r="Q24" s="2">
        <f>IF(I24&gt;0,((J24*K24*(1+L24) + M24+ P24)*H24/I24/3600)+N24, 0)</f>
        <v>0.13469745019230772</v>
      </c>
      <c r="R24" t="s">
        <v>216</v>
      </c>
      <c r="S24">
        <v>1</v>
      </c>
      <c r="T24">
        <v>1</v>
      </c>
      <c r="U24" s="2">
        <f>Q24*S24*T24</f>
        <v>0.13469745019230772</v>
      </c>
      <c r="V24" s="6">
        <v>0.01</v>
      </c>
      <c r="W24" s="2">
        <f>U24*(1/(1-V24)-1)</f>
        <v>0.001360580304972814</v>
      </c>
      <c r="Y24" s="2">
        <f>IF(I24&gt;0, J24*K24*(L24+1)*H24/I24/3600*S24*T24, 0)</f>
        <v>0.027917500000000005</v>
      </c>
      <c r="Z24" s="2">
        <f>IF(I24&gt;0, M24*H24/I24/3600*S24*T24, 0)</f>
        <v>0.06238461538461539</v>
      </c>
      <c r="AA24" s="2">
        <f>IF(I24&gt;0,N24*S24*T24,"")</f>
        <v>0.01601</v>
      </c>
      <c r="AB24" s="2">
        <f>O24*S24*T24</f>
        <v>0.10631211538461538</v>
      </c>
      <c r="AC24" s="2">
        <f>IF(I24&gt;0, P24*H24/I24/3600*S24*T24, 0)</f>
        <v>0.028385334807692307</v>
      </c>
    </row>
    <row r="25" ht="26.100000000000005" customHeight="1">
      <c r="B25">
        <v>13</v>
      </c>
      <c r="W25" s="2">
        <f>U25*(1/(1-V25)-1)</f>
        <v>0</v>
      </c>
    </row>
    <row r="26" hidden="1" ht="26.100000000000005" customHeight="1">
      <c r="B26">
        <v>14</v>
      </c>
      <c r="W26" s="2">
        <f>U26*(1/(1-V26)-1)</f>
        <v>0</v>
      </c>
    </row>
    <row r="27" hidden="1" ht="26.100000000000005" customHeight="1">
      <c r="B27">
        <v>15</v>
      </c>
      <c r="W27" s="2">
        <f>U27*(1/(1-V27)-1)</f>
        <v>0</v>
      </c>
    </row>
    <row r="28" hidden="1" ht="26.100000000000005" customHeight="1">
      <c r="B28">
        <v>16</v>
      </c>
      <c r="W28" s="2">
        <f>U28*(1/(1-V28)-1)</f>
        <v>0</v>
      </c>
    </row>
    <row r="29" hidden="1" ht="26.100000000000005" customHeight="1">
      <c r="B29">
        <v>17</v>
      </c>
      <c r="W29" s="2">
        <f>U29*(1/(1-V29)-1)</f>
        <v>0</v>
      </c>
    </row>
    <row r="30" hidden="1" ht="26.100000000000005" customHeight="1">
      <c r="B30">
        <v>18</v>
      </c>
      <c r="W30" s="2">
        <f>U30*(1/(1-V30)-1)</f>
        <v>0</v>
      </c>
    </row>
    <row r="31" hidden="1" ht="26.100000000000005" customHeight="1">
      <c r="B31">
        <v>19</v>
      </c>
      <c r="W31" s="2">
        <f>U31*(1/(1-V31)-1)</f>
        <v>0</v>
      </c>
    </row>
    <row r="32" hidden="1" ht="26.100000000000005" customHeight="1">
      <c r="B32">
        <v>20</v>
      </c>
      <c r="W32" s="2">
        <f>U32*(1/(1-V32)-1)</f>
        <v>0</v>
      </c>
    </row>
    <row r="33" hidden="1" ht="26.100000000000005" customHeight="1">
      <c r="B33">
        <v>21</v>
      </c>
      <c r="O33" s="2">
        <f>IF(I33&gt;0, ((J33*K33*(1+L33) + M33)*H33/I33/3600)+N33, 0)</f>
        <v>0</v>
      </c>
      <c r="Q33" s="2">
        <f>IF(I33&gt;0,((J33*K33*(1+L33) + M33+ P33)*H33/I33/3600)+N33, 0)</f>
        <v>0</v>
      </c>
      <c r="U33" s="2">
        <f>Q33*S33*T33</f>
        <v>0</v>
      </c>
      <c r="W33" s="2">
        <f>U33*(1/(1-V33)-1)</f>
        <v>0</v>
      </c>
      <c r="Y33" s="2">
        <f>IF(I33&gt;0, J33*K33*(L33+1)*H33/I33/3600*S33*T33, 0)</f>
        <v>0</v>
      </c>
      <c r="Z33" s="2">
        <f>IF(I33&gt;0, M33*H33/I33/3600*S33*T33, 0)</f>
        <v>0</v>
      </c>
      <c r="AA33" s="2" t="s">
        <f>IF(I33&gt;0,N33*S33*T33,"")</f>
        <v>29</v>
      </c>
      <c r="AB33" s="2">
        <f>O33*S33*T33</f>
        <v>0</v>
      </c>
      <c r="AC33" s="2">
        <f>IF(I33&gt;0, P33*H33/I33/3600*S33*T33, 0)</f>
        <v>0</v>
      </c>
    </row>
    <row r="34" ht="26.100000000000005" customHeight="1">
      <c r="B34">
        <v>22</v>
      </c>
      <c r="O34" s="2">
        <f>IF(I34&gt;0, ((J34*K34*(1+L34) + M34)*H34/I34/3600)+N34, 0)</f>
        <v>0</v>
      </c>
      <c r="Q34" s="2">
        <f>IF(I34&gt;0,((J34*K34*(1+L34) + M34+ P34)*H34/I34/3600)+N34, 0)</f>
        <v>0</v>
      </c>
      <c r="U34" s="2">
        <f>Q34*S34*T34</f>
        <v>0</v>
      </c>
      <c r="W34" s="2">
        <f>U34*(1/(1-V34)-1)</f>
        <v>0</v>
      </c>
      <c r="Y34" s="2">
        <f>IF(I34&gt;0, J34*K34*(L34+1)*H34/I34/3600*S34*T34, 0)</f>
        <v>0</v>
      </c>
      <c r="Z34" s="2">
        <f>IF(I34&gt;0, M34*H34/I34/3600*S34*T34, 0)</f>
        <v>0</v>
      </c>
      <c r="AA34" s="2" t="s">
        <f>IF(I34&gt;0,N34*S34*T34,"")</f>
        <v>29</v>
      </c>
      <c r="AB34" s="2">
        <f>O34*S34*T34</f>
        <v>0</v>
      </c>
      <c r="AC34" s="2">
        <f>IF(I34&gt;0, P34*H34/I34/3600*S34*T34, 0)</f>
        <v>0</v>
      </c>
    </row>
    <row r="35" ht="26.100000000000005" customHeight="1">
      <c r="B35">
        <v>23</v>
      </c>
      <c r="C35" t="s">
        <v>165</v>
      </c>
      <c r="G35" s="3" t="s">
        <v>30</v>
      </c>
      <c r="H35">
        <v>3</v>
      </c>
      <c r="I35">
        <v>2</v>
      </c>
      <c r="J35">
        <v>1</v>
      </c>
      <c r="K35">
        <v>18.6125</v>
      </c>
      <c r="L35" s="7">
        <v>0.44</v>
      </c>
      <c r="M35">
        <v>59.949000000000005</v>
      </c>
      <c r="N35">
        <v>0.08675100000000001</v>
      </c>
      <c r="O35" s="2">
        <f>IF(I35&gt;0, ((J35*K35*(1+L35) + M35)*H35/I35/3600)+N35, 0)</f>
        <v>0.12289725000000001</v>
      </c>
      <c r="P35">
        <v>78.7525578</v>
      </c>
      <c r="Q35" s="2">
        <f>IF(I35&gt;0,((J35*K35*(1+L35) + M35+ P35)*H35/I35/3600)+N35, 0)</f>
        <v>0.15571081575</v>
      </c>
      <c r="R35" t="s">
        <v>216</v>
      </c>
      <c r="S35">
        <v>1</v>
      </c>
      <c r="T35">
        <v>2</v>
      </c>
      <c r="U35" s="2">
        <f>Q35*S35*T35</f>
        <v>0.3114216315</v>
      </c>
      <c r="V35" s="6">
        <v>0.01</v>
      </c>
      <c r="W35" s="2">
        <f>U35*(1/(1-V35)-1)</f>
        <v>0.0031456730454545658</v>
      </c>
      <c r="Y35" s="2">
        <f>IF(I35&gt;0, J35*K35*(L35+1)*H35/I35/3600*S35*T35, 0)</f>
        <v>0.022335</v>
      </c>
      <c r="Z35" s="2">
        <f>IF(I35&gt;0, M35*H35/I35/3600*S35*T35, 0)</f>
        <v>0.0499575</v>
      </c>
      <c r="AA35" s="2">
        <f>IF(I35&gt;0,N35*S35*T35,"")</f>
        <v>0.17350200000000002</v>
      </c>
      <c r="AB35" s="2">
        <f>O35*S35*T35</f>
        <v>0.24579450000000003</v>
      </c>
      <c r="AC35" s="2">
        <f>IF(I35&gt;0, P35*H35/I35/3600*S35*T35, 0)</f>
        <v>0.0656271315</v>
      </c>
    </row>
    <row r="36" ht="26.100000000000005" customHeight="1">
      <c r="B36">
        <v>24</v>
      </c>
      <c r="C36" t="s">
        <v>167</v>
      </c>
      <c r="G36" s="3" t="s">
        <v>30</v>
      </c>
      <c r="H36">
        <v>3</v>
      </c>
      <c r="I36">
        <v>2</v>
      </c>
      <c r="J36">
        <v>1</v>
      </c>
      <c r="K36">
        <v>18.6125</v>
      </c>
      <c r="L36" s="7">
        <v>0.44</v>
      </c>
      <c r="M36">
        <v>39.381</v>
      </c>
      <c r="N36">
        <v>0.013236</v>
      </c>
      <c r="O36" s="2">
        <f>IF(I36&gt;0, ((J36*K36*(1+L36) + M36)*H36/I36/3600)+N36, 0)</f>
        <v>0.040812249999999994</v>
      </c>
      <c r="P36">
        <v>26.152489799999998</v>
      </c>
      <c r="Q36" s="2">
        <f>IF(I36&gt;0,((J36*K36*(1+L36) + M36+ P36)*H36/I36/3600)+N36, 0)</f>
        <v>0.05170912074999999</v>
      </c>
      <c r="R36" t="s">
        <v>216</v>
      </c>
      <c r="S36">
        <v>1</v>
      </c>
      <c r="T36">
        <v>2</v>
      </c>
      <c r="U36" s="2">
        <f>Q36*S36*T36</f>
        <v>0.10341824149999998</v>
      </c>
      <c r="V36" s="6">
        <v>0.01</v>
      </c>
      <c r="W36" s="2">
        <f>U36*(1/(1-V36)-1)</f>
        <v>0.0010446287020202086</v>
      </c>
      <c r="Y36" s="2">
        <f>IF(I36&gt;0, J36*K36*(L36+1)*H36/I36/3600*S36*T36, 0)</f>
        <v>0.022335</v>
      </c>
      <c r="Z36" s="2">
        <f>IF(I36&gt;0, M36*H36/I36/3600*S36*T36, 0)</f>
        <v>0.0328175</v>
      </c>
      <c r="AA36" s="2">
        <f>IF(I36&gt;0,N36*S36*T36,"")</f>
        <v>0.026472</v>
      </c>
      <c r="AB36" s="2">
        <f>O36*S36*T36</f>
        <v>0.08162449999999999</v>
      </c>
      <c r="AC36" s="2">
        <f>IF(I36&gt;0, P36*H36/I36/3600*S36*T36, 0)</f>
        <v>0.021793741499999998</v>
      </c>
    </row>
    <row r="37" ht="26.100000000000005" customHeight="1">
      <c r="B37">
        <v>25</v>
      </c>
      <c r="W37" s="2">
        <f>U37*(1/(1-V37)-1)</f>
        <v>0</v>
      </c>
      <c r="Y37" s="2">
        <f>IF(I37&gt;0, J37*K37*(L37+1)*H37/I37/3600*S37*T37, 0)</f>
        <v>0</v>
      </c>
      <c r="Z37" s="2">
        <f>IF(I37&gt;0, M37*H37/I37/3600*S37*T37, 0)</f>
        <v>0</v>
      </c>
      <c r="AA37" s="2" t="s">
        <f>IF(I37&gt;0,N37*S37*T37,"")</f>
        <v>29</v>
      </c>
      <c r="AB37" s="2">
        <f>O37*S37*T37</f>
        <v>0</v>
      </c>
      <c r="AC37" s="2">
        <f>IF(I37&gt;0, P37*H37/I37/3600*S37*T37, 0)</f>
        <v>0</v>
      </c>
    </row>
    <row r="38" ht="26.100000000000005" customHeight="1">
      <c r="B38">
        <v>26</v>
      </c>
      <c r="C38" t="s">
        <v>217</v>
      </c>
      <c r="D38" t="s">
        <v>218</v>
      </c>
      <c r="F38" t="s">
        <v>219</v>
      </c>
      <c r="G38" s="3" t="s">
        <v>30</v>
      </c>
      <c r="H38">
        <v>182.47058823529412</v>
      </c>
      <c r="I38">
        <v>2</v>
      </c>
      <c r="J38" s="8">
        <v>2</v>
      </c>
      <c r="K38" s="2">
        <f>24.4419094247246/1.44</f>
        <v>16.973548211614307</v>
      </c>
      <c r="L38" s="7">
        <v>0.44</v>
      </c>
      <c r="M38">
        <v>36.459992263056094</v>
      </c>
      <c r="N38" s="2">
        <v>0</v>
      </c>
      <c r="O38" s="2">
        <f>IF(I38&gt;0, ((J38*K38*(1+L38) + M38)*H38/I38/3600)+N38, 0)</f>
        <v>2.162879918880649</v>
      </c>
      <c r="P38" s="2">
        <f>+O38*0.267*3600/H38*I38</f>
        <v>22.786797567038917</v>
      </c>
      <c r="Q38" s="5">
        <f>IF(I38&gt;0,((J38*K38*(1+L38) + M38+ P38)*H38/I38/3600)+N38, 0)</f>
        <v>2.7403688572217826</v>
      </c>
      <c r="R38" s="3" t="s">
        <v>216</v>
      </c>
      <c r="S38" s="2">
        <v>1</v>
      </c>
      <c r="T38">
        <v>2</v>
      </c>
      <c r="U38" s="5">
        <f>Q38*S38*T38</f>
        <v>5.480737714443565</v>
      </c>
      <c r="V38" s="6">
        <v>0.03</v>
      </c>
      <c r="W38" s="2">
        <f>U38*(1/(1-V38)-1)</f>
        <v>0.16950735199310057</v>
      </c>
      <c r="Y38" s="2">
        <f>IF(I38&gt;0, J38*K38*(L38+1)*H38/I38/3600*S38*T38, 0)</f>
        <v>2.4777386612907097</v>
      </c>
      <c r="Z38" s="2">
        <f>IF(I38&gt;0, M38*H38/I38/3600*S38*T38, 0)</f>
        <v>1.8480211764705883</v>
      </c>
      <c r="AA38" s="2">
        <f>IF(I38&gt;0,N38*S38*T38,"")</f>
        <v>0</v>
      </c>
      <c r="AB38" s="2">
        <f>O38*S38*T38</f>
        <v>4.325759837761298</v>
      </c>
      <c r="AC38" s="2">
        <f>IF(I38&gt;0, P38*H38/I38/3600*S38*T38, 0)</f>
        <v>1.1549778766822667</v>
      </c>
    </row>
    <row r="39" ht="26.100000000000005" customHeight="1">
      <c r="B39">
        <v>28</v>
      </c>
      <c r="C39" t="s">
        <v>220</v>
      </c>
      <c r="D39" t="s">
        <v>221</v>
      </c>
      <c r="F39" t="s">
        <v>219</v>
      </c>
      <c r="G39" s="3" t="s">
        <v>30</v>
      </c>
      <c r="H39">
        <v>80.6</v>
      </c>
      <c r="I39">
        <v>20</v>
      </c>
      <c r="J39" s="8">
        <v>3</v>
      </c>
      <c r="K39" s="2">
        <f>86.0151662531018/3/1.44</f>
        <v>19.910918114143936</v>
      </c>
      <c r="L39" s="7">
        <v>0.44</v>
      </c>
      <c r="M39">
        <v>487.5318312655088</v>
      </c>
      <c r="O39" s="2">
        <f>IF(I39&gt;0, ((J39*K39*(1+L39) + M39)*H39/I39/3600)+N39, 0)</f>
        <v>0.6420540000000001</v>
      </c>
      <c r="P39" s="2">
        <f>+O39*0.267*3600/H39*I39</f>
        <v>153.13704833746903</v>
      </c>
      <c r="Q39" s="5">
        <f>IF(I39&gt;0,((J39*K39*(1+L39) + M39+ P39)*H39/I39/3600)+N39, 0)</f>
        <v>0.8134824180000001</v>
      </c>
      <c r="R39" s="3" t="s">
        <v>216</v>
      </c>
      <c r="S39" s="2">
        <v>1</v>
      </c>
      <c r="T39">
        <v>2</v>
      </c>
      <c r="U39" s="5">
        <f>Q39*S39*T39</f>
        <v>1.6269648360000002</v>
      </c>
      <c r="V39" s="6">
        <v>0.01</v>
      </c>
      <c r="W39" s="2">
        <f>U39*(1/(1-V39)-1)</f>
        <v>0.01643398824242435</v>
      </c>
      <c r="Y39" s="2">
        <f>IF(I39&gt;0, J39*K39*(L39+1)*H39/I39/3600*S39*T39, 0)</f>
        <v>0.19257840000000012</v>
      </c>
      <c r="Z39" s="2">
        <f>IF(I39&gt;0, M39*H39/I39/3600*S39*T39, 0)</f>
        <v>1.0915296</v>
      </c>
      <c r="AA39" s="2">
        <f>IF(I39&gt;0,N39*S39*T39,"")</f>
        <v>0</v>
      </c>
      <c r="AB39" s="2">
        <f>O39*S39*T39</f>
        <v>1.2841080000000002</v>
      </c>
      <c r="AC39" s="2">
        <f>IF(I39&gt;0, P39*H39/I39/3600*S39*T39, 0)</f>
        <v>0.3428568360000001</v>
      </c>
    </row>
    <row r="40" ht="26.100000000000005" customHeight="1">
      <c r="B40">
        <v>30</v>
      </c>
      <c r="C40" t="s">
        <v>222</v>
      </c>
      <c r="D40" t="s">
        <v>221</v>
      </c>
      <c r="F40" t="s">
        <v>219</v>
      </c>
      <c r="G40" s="3" t="s">
        <v>30</v>
      </c>
      <c r="H40">
        <v>80.6</v>
      </c>
      <c r="I40">
        <v>200</v>
      </c>
      <c r="J40" s="8">
        <v>3</v>
      </c>
      <c r="K40" s="2">
        <f>86.0151662531018/3/1.44</f>
        <v>19.910918114143936</v>
      </c>
      <c r="L40" s="7">
        <v>0.44</v>
      </c>
      <c r="M40">
        <v>487.5318312655088</v>
      </c>
      <c r="O40" s="2">
        <f>IF(I40&gt;0, ((J40*K40*(1+L40) + M40)*H40/I40/3600)+N40, 0)</f>
        <v>0.06420540000000002</v>
      </c>
      <c r="P40" s="2">
        <f>+O40*0.267*3600/H40*I40</f>
        <v>153.13704833746903</v>
      </c>
      <c r="Q40" s="5">
        <f>IF(I40&gt;0,((J40*K40*(1+L40) + M40+ P40)*H40/I40/3600)+N40, 0)</f>
        <v>0.08134824180000001</v>
      </c>
      <c r="R40" s="3" t="s">
        <v>216</v>
      </c>
      <c r="S40" s="2">
        <v>1</v>
      </c>
      <c r="T40">
        <v>1</v>
      </c>
      <c r="U40" s="5">
        <f>Q40*S40*T40</f>
        <v>0.08134824180000001</v>
      </c>
      <c r="V40" s="6">
        <v>0.01</v>
      </c>
      <c r="W40" s="2">
        <f>U40*(1/(1-V40)-1)</f>
        <v>0.0008216994121212175</v>
      </c>
      <c r="Y40" s="2">
        <f>IF(I40&gt;0, J40*K40*(L40+1)*H40/I40/3600*S40*T40, 0)</f>
        <v>0.009628920000000006</v>
      </c>
      <c r="Z40" s="2">
        <f>IF(I40&gt;0, M40*H40/I40/3600*S40*T40, 0)</f>
        <v>0.05457648000000001</v>
      </c>
      <c r="AA40" s="2">
        <f>IF(I40&gt;0,N40*S40*T40,"")</f>
        <v>0</v>
      </c>
      <c r="AB40" s="2">
        <f>O40*S40*T40</f>
        <v>0.06420540000000002</v>
      </c>
      <c r="AC40" s="2">
        <f>IF(I40&gt;0, P40*H40/I40/3600*S40*T40, 0)</f>
        <v>0.017142841800000003</v>
      </c>
    </row>
    <row r="41" ht="26.100000000000005" customHeight="1">
      <c r="B41">
        <v>31</v>
      </c>
      <c r="C41" t="s">
        <v>223</v>
      </c>
      <c r="D41" t="s">
        <v>221</v>
      </c>
      <c r="F41" t="s">
        <v>219</v>
      </c>
      <c r="G41" s="3" t="s">
        <v>30</v>
      </c>
      <c r="H41">
        <v>80.6</v>
      </c>
      <c r="I41">
        <v>800</v>
      </c>
      <c r="J41" s="8">
        <v>3</v>
      </c>
      <c r="K41" s="2">
        <f>86.0151662531018/3/1.44</f>
        <v>19.910918114143936</v>
      </c>
      <c r="L41" s="7">
        <v>0.44</v>
      </c>
      <c r="M41">
        <v>487.5318312655088</v>
      </c>
      <c r="O41" s="2">
        <f>IF(I41&gt;0, ((J41*K41*(1+L41) + M41)*H41/I41/3600)+N41, 0)</f>
        <v>0.016051350000000006</v>
      </c>
      <c r="P41" s="2">
        <f>+O41*0.267*3600/H41*I41</f>
        <v>153.13704833746903</v>
      </c>
      <c r="Q41" s="5">
        <f>IF(I41&gt;0,((J41*K41*(1+L41) + M41+ P41)*H41/I41/3600)+N41, 0)</f>
        <v>0.020337060450000003</v>
      </c>
      <c r="R41" s="3" t="s">
        <v>216</v>
      </c>
      <c r="S41" s="2">
        <v>1</v>
      </c>
      <c r="T41">
        <v>1</v>
      </c>
      <c r="U41" s="5">
        <f>Q41*S41*T41</f>
        <v>0.020337060450000003</v>
      </c>
      <c r="V41" s="6">
        <v>0.01</v>
      </c>
      <c r="W41" s="2">
        <f>U41*(1/(1-V41)-1)</f>
        <v>0.00020542485303030438</v>
      </c>
      <c r="Y41" s="2">
        <f>IF(I41&gt;0, J41*K41*(L41+1)*H41/I41/3600*S41*T41, 0)</f>
        <v>0.0024072300000000015</v>
      </c>
      <c r="Z41" s="2">
        <f>IF(I41&gt;0, M41*H41/I41/3600*S41*T41, 0)</f>
        <v>0.013644120000000003</v>
      </c>
      <c r="AA41" s="2">
        <f>IF(I41&gt;0,N41*S41*T41,"")</f>
        <v>0</v>
      </c>
      <c r="AB41" s="2">
        <f>O41*S41*T41</f>
        <v>0.016051350000000006</v>
      </c>
      <c r="AC41" s="2">
        <f>IF(I41&gt;0, P41*H41/I41/3600*S41*T41, 0)</f>
        <v>0.004285710450000001</v>
      </c>
    </row>
    <row r="42" ht="26.100000000000005" customHeight="1">
      <c r="B42">
        <v>32</v>
      </c>
      <c r="C42" t="s">
        <v>222</v>
      </c>
      <c r="D42" t="s">
        <v>224</v>
      </c>
      <c r="F42" t="s">
        <v>219</v>
      </c>
      <c r="G42" s="3" t="s">
        <v>30</v>
      </c>
      <c r="H42">
        <v>7.2</v>
      </c>
      <c r="I42">
        <v>1</v>
      </c>
      <c r="J42" s="8">
        <v>1</v>
      </c>
      <c r="K42" s="2">
        <f>24.442/1.44</f>
        <v>16.97361111111111</v>
      </c>
      <c r="L42" s="7">
        <v>0.44</v>
      </c>
      <c r="M42">
        <v>0</v>
      </c>
      <c r="O42" s="9">
        <f>IF(I42&gt;0, ((J42*K42*(1+L42) + M42)*H42/I42/3600)+N42, 0)</f>
        <v>0.048884000000000004</v>
      </c>
      <c r="P42" s="2">
        <f>+O42*0.267*3600/H42*I42</f>
        <v>6.526014000000001</v>
      </c>
      <c r="Q42" s="5">
        <f>IF(I42&gt;0,((J42*K42*(1+L42) + M42+ P42)*H42/I42/3600)+N42, 0)</f>
        <v>0.061936028</v>
      </c>
      <c r="R42" s="3" t="s">
        <v>216</v>
      </c>
      <c r="S42" s="2">
        <v>1</v>
      </c>
      <c r="T42">
        <v>1</v>
      </c>
      <c r="U42" s="5">
        <f>Q42*S42*T42</f>
        <v>0.061936028</v>
      </c>
      <c r="V42" s="6">
        <v>0.01</v>
      </c>
      <c r="W42" s="2">
        <f>U42*(1/(1-V42)-1)</f>
        <v>0.0006256164444444484</v>
      </c>
      <c r="Y42" s="2">
        <f>IF(I42&gt;0, J42*K42*(L42+1)*H42/I42/3600*S42*T42, 0)</f>
        <v>0.048884000000000004</v>
      </c>
      <c r="Z42" s="2">
        <f>IF(I42&gt;0, M42*H42/I42/3600*S42*T42, 0)</f>
        <v>0</v>
      </c>
      <c r="AA42" s="2">
        <f>IF(I42&gt;0,N42*S42*T42,"")</f>
        <v>0</v>
      </c>
      <c r="AB42" s="2">
        <f>O42*S42*T42</f>
        <v>0.048884000000000004</v>
      </c>
      <c r="AC42" s="2">
        <f>IF(I42&gt;0, P42*H42/I42/3600*S42*T42, 0)</f>
        <v>0.013052028000000002</v>
      </c>
    </row>
    <row r="43" ht="26.100000000000005" customHeight="1">
      <c r="B43">
        <v>33</v>
      </c>
      <c r="C43" t="s">
        <v>223</v>
      </c>
      <c r="D43" t="s">
        <v>224</v>
      </c>
      <c r="F43" t="s">
        <v>219</v>
      </c>
      <c r="G43" s="3" t="s">
        <v>30</v>
      </c>
      <c r="H43">
        <v>7.2</v>
      </c>
      <c r="I43">
        <v>1</v>
      </c>
      <c r="J43" s="8">
        <v>1</v>
      </c>
      <c r="K43" s="2">
        <f>24.442/1.44</f>
        <v>16.97361111111111</v>
      </c>
      <c r="L43" s="7">
        <v>0.44</v>
      </c>
      <c r="O43" s="9">
        <f>IF(I43&gt;0, ((J43*K43*(1+L43) + M43)*H43/I43/3600)+N43, 0)</f>
        <v>0.048884000000000004</v>
      </c>
      <c r="P43" s="2">
        <f>+O43*0.267*3600/H43*I43</f>
        <v>6.526014000000001</v>
      </c>
      <c r="Q43" s="5">
        <f>IF(I43&gt;0,((J43*K43*(1+L43) + M43+ P43)*H43/I43/3600)+N43, 0)</f>
        <v>0.061936028</v>
      </c>
      <c r="R43" s="3" t="s">
        <v>216</v>
      </c>
      <c r="S43" s="2">
        <v>1</v>
      </c>
      <c r="T43">
        <v>1</v>
      </c>
      <c r="U43" s="5">
        <f>Q43*S43*T43</f>
        <v>0.061936028</v>
      </c>
      <c r="V43" s="6">
        <v>0.01</v>
      </c>
      <c r="W43" s="2">
        <f>U43*(1/(1-V43)-1)</f>
        <v>0.0006256164444444484</v>
      </c>
      <c r="Y43" s="2">
        <f>IF(I43&gt;0, J43*K43*(L43+1)*H43/I43/3600*S43*T43, 0)</f>
        <v>0.048884000000000004</v>
      </c>
      <c r="Z43" s="2">
        <f>IF(I43&gt;0, M43*H43/I43/3600*S43*T43, 0)</f>
        <v>0</v>
      </c>
      <c r="AA43" s="2">
        <f>IF(I43&gt;0,N43*S43*T43,"")</f>
        <v>0</v>
      </c>
      <c r="AB43" s="2">
        <f>O43*S43*T43</f>
        <v>0.048884000000000004</v>
      </c>
      <c r="AC43" s="2">
        <f>IF(I43&gt;0, P43*H43/I43/3600*S43*T43, 0)</f>
        <v>0.013052028000000002</v>
      </c>
    </row>
    <row r="44" ht="26.100000000000005" customHeight="1">
      <c r="B44">
        <v>34</v>
      </c>
      <c r="C44" t="s">
        <v>225</v>
      </c>
      <c r="D44" t="s">
        <v>226</v>
      </c>
      <c r="F44" t="s">
        <v>219</v>
      </c>
      <c r="G44" s="3" t="s">
        <v>30</v>
      </c>
      <c r="H44">
        <v>225.0588235294118</v>
      </c>
      <c r="I44">
        <v>2</v>
      </c>
      <c r="J44" s="8">
        <v>1</v>
      </c>
      <c r="K44" s="2">
        <f>26.3370869033048/1.44</f>
        <v>18.289643682850556</v>
      </c>
      <c r="L44" s="7">
        <v>0.44</v>
      </c>
      <c r="M44">
        <v>8.870001045478306</v>
      </c>
      <c r="O44" s="2">
        <f>IF(I44&gt;0, ((J44*K44*(1+L44) + M44)*H44/I44/3600)+N44, 0)</f>
        <v>1.100509138006897</v>
      </c>
      <c r="P44" s="2">
        <f>+O44*0.267*3600/H44*I44</f>
        <v>9.40029248232509</v>
      </c>
      <c r="Q44" s="5">
        <f>IF(I44&gt;0,((J44*K44*(1+L44) + M44+ P44)*H44/I44/3600)+N44, 0)</f>
        <v>1.3943450778547384</v>
      </c>
      <c r="R44" s="3" t="s">
        <v>216</v>
      </c>
      <c r="S44" s="2">
        <v>1</v>
      </c>
      <c r="T44">
        <v>2</v>
      </c>
      <c r="U44" s="5">
        <f>Q44*S44*T44</f>
        <v>2.7886901557094768</v>
      </c>
      <c r="V44" s="6">
        <v>0.01</v>
      </c>
      <c r="W44" s="2">
        <f>U44*(1/(1-V44)-1)</f>
        <v>0.02816858743140904</v>
      </c>
      <c r="Y44" s="2">
        <f>IF(I44&gt;0, J44*K44*(L44+1)*H44/I44/3600*S44*T44, 0)</f>
        <v>1.6464982760137938</v>
      </c>
      <c r="Z44" s="2">
        <f>IF(I44&gt;0, M44*H44/I44/3600*S44*T44, 0)</f>
        <v>0.55452</v>
      </c>
      <c r="AA44" s="2">
        <f>IF(I44&gt;0,N44*S44*T44,"")</f>
        <v>0</v>
      </c>
      <c r="AB44" s="2">
        <f>O44*S44*T44</f>
        <v>2.201018276013794</v>
      </c>
      <c r="AC44" s="2">
        <f>IF(I44&gt;0, P44*H44/I44/3600*S44*T44, 0)</f>
        <v>0.587671879695683</v>
      </c>
    </row>
    <row r="45" ht="26.100000000000005" customHeight="1">
      <c r="B45">
        <v>36</v>
      </c>
      <c r="C45" t="s">
        <v>227</v>
      </c>
      <c r="D45" t="s">
        <v>228</v>
      </c>
      <c r="F45" t="s">
        <v>219</v>
      </c>
      <c r="G45" s="3" t="s">
        <v>30</v>
      </c>
      <c r="H45">
        <v>129.76470588235293</v>
      </c>
      <c r="I45">
        <v>2</v>
      </c>
      <c r="J45" s="8">
        <v>1</v>
      </c>
      <c r="K45" s="2">
        <v>18.289664551223936</v>
      </c>
      <c r="L45" s="7">
        <v>0.44</v>
      </c>
      <c r="M45">
        <v>59.09000181323663</v>
      </c>
      <c r="N45" s="2">
        <v>0</v>
      </c>
      <c r="O45" s="2">
        <f>IF(I45&gt;0, ((J45*K45*(1+L45) + M45)*H45/I45/3600)+N45, 0)</f>
        <v>1.5396423529411765</v>
      </c>
      <c r="P45" s="2">
        <f>+O45*0.267*3600/H45*I45</f>
        <v>22.80904071078876</v>
      </c>
      <c r="Q45" s="5">
        <f>IF(I45&gt;0,((J45*K45*(1+L45) + M45+ P45)*H45/I45/3600)+N45, 0)</f>
        <v>1.9507268611764705</v>
      </c>
      <c r="R45" s="3" t="s">
        <v>216</v>
      </c>
      <c r="S45" s="2">
        <v>1</v>
      </c>
      <c r="T45">
        <v>2</v>
      </c>
      <c r="U45" s="5">
        <f>Q45*S45*T45</f>
        <v>3.901453722352941</v>
      </c>
      <c r="V45" s="6">
        <v>0.01</v>
      </c>
      <c r="W45" s="2">
        <f>U45*(1/(1-V45)-1)</f>
        <v>0.03940862345811077</v>
      </c>
      <c r="Y45" s="2">
        <f>IF(I45&gt;0, J45*K45*(L45+1)*H45/I45/3600*S45*T45, 0)</f>
        <v>0.9493411764705882</v>
      </c>
      <c r="Z45" s="2">
        <f>IF(I45&gt;0, M45*H45/I45/3600*S45*T45, 0)</f>
        <v>2.1299435294117646</v>
      </c>
      <c r="AA45" s="2">
        <f>IF(I45&gt;0,N45*S45*T45,"")</f>
        <v>0</v>
      </c>
      <c r="AB45" s="2">
        <f>O45*S45*T45</f>
        <v>3.079284705882353</v>
      </c>
      <c r="AC45" s="2">
        <f>IF(I45&gt;0, P45*H45/I45/3600*S45*T45, 0)</f>
        <v>0.8221690164705883</v>
      </c>
    </row>
    <row r="46" ht="26.100000000000005" customHeight="1">
      <c r="B46">
        <v>38</v>
      </c>
      <c r="C46" t="s">
        <v>229</v>
      </c>
      <c r="D46" t="s">
        <v>228</v>
      </c>
      <c r="F46" t="s">
        <v>219</v>
      </c>
      <c r="G46" s="3" t="s">
        <v>30</v>
      </c>
      <c r="H46">
        <v>207.69411764705882</v>
      </c>
      <c r="I46">
        <v>2</v>
      </c>
      <c r="J46" s="8">
        <v>2</v>
      </c>
      <c r="K46" s="2">
        <v>17.631599071032063</v>
      </c>
      <c r="L46" s="7">
        <v>0.44</v>
      </c>
      <c r="M46">
        <v>52.190007930214115</v>
      </c>
      <c r="N46" s="2">
        <v>0.128711</v>
      </c>
      <c r="O46" s="2">
        <f>IF(I46&gt;0, ((J46*K46*(1+L46) + M46)*H46/I46/3600)+N46, 0)</f>
        <v>3.0989968823529415</v>
      </c>
      <c r="P46" s="2">
        <f>+O46*0.267*3600/H46*I46</f>
        <v>28.684065172991964</v>
      </c>
      <c r="Q46" s="5">
        <f>IF(I46&gt;0,((J46*K46*(1+L46) + M46+ P46)*H46/I46/3600)+N46, 0)</f>
        <v>3.9264290499411776</v>
      </c>
      <c r="R46" s="3" t="s">
        <v>216</v>
      </c>
      <c r="S46" s="2">
        <v>1</v>
      </c>
      <c r="T46">
        <v>2</v>
      </c>
      <c r="U46" s="5">
        <f>Q46*S46*T46</f>
        <v>7.852858099882355</v>
      </c>
      <c r="V46" s="6">
        <v>0.01</v>
      </c>
      <c r="W46" s="2">
        <f>U46*(1/(1-V46)-1)</f>
        <v>0.07932179898871117</v>
      </c>
      <c r="Y46" s="2">
        <f>IF(I46&gt;0, J46*K46*(L46+1)*H46/I46/3600*S46*T46, 0)</f>
        <v>2.929583529411765</v>
      </c>
      <c r="Z46" s="2">
        <f>IF(I46&gt;0, M46*H46/I46/3600*S46*T46, 0)</f>
        <v>3.0109882352941177</v>
      </c>
      <c r="AA46" s="2">
        <f>IF(I46&gt;0,N46*S46*T46,"")</f>
        <v>0.257422</v>
      </c>
      <c r="AB46" s="2">
        <f>O46*S46*T46</f>
        <v>6.197993764705883</v>
      </c>
      <c r="AC46" s="2">
        <f>IF(I46&gt;0, P46*H46/I46/3600*S46*T46, 0)</f>
        <v>1.6548643351764711</v>
      </c>
    </row>
    <row r="47" ht="26.100000000000005" customHeight="1">
      <c r="B47">
        <v>40</v>
      </c>
      <c r="C47" t="s">
        <v>230</v>
      </c>
      <c r="D47" t="s">
        <v>228</v>
      </c>
      <c r="F47" t="s">
        <v>219</v>
      </c>
      <c r="G47" s="3" t="s">
        <v>30</v>
      </c>
      <c r="H47">
        <v>173.01176470588234</v>
      </c>
      <c r="I47">
        <v>10</v>
      </c>
      <c r="J47" s="2">
        <v>1</v>
      </c>
      <c r="K47" s="2">
        <v>18.28964368285054</v>
      </c>
      <c r="L47" s="7">
        <v>0.44</v>
      </c>
      <c r="M47">
        <v>59.09008567931457</v>
      </c>
      <c r="N47" s="2">
        <v>0</v>
      </c>
      <c r="O47" s="2">
        <f>IF(I47&gt;0, ((J47*K47*(1+L47) + M47)*H47/I47/3600)+N47, 0)</f>
        <v>0.41055294117647056</v>
      </c>
      <c r="P47" s="2">
        <f>+O47*0.267*3600/H47*I47</f>
        <v>22.809055079559364</v>
      </c>
      <c r="Q47" s="5">
        <f>IF(I47&gt;0,((J47*K47*(1+L47) + M47+ P47)*H47/I47/3600)+N47, 0)</f>
        <v>0.5201705764705883</v>
      </c>
      <c r="R47" s="3" t="s">
        <v>216</v>
      </c>
      <c r="S47" s="2">
        <v>1</v>
      </c>
      <c r="T47">
        <f>+Material!T54</f>
        <v>1</v>
      </c>
      <c r="U47" s="5">
        <f>Q47*S47*T47</f>
        <v>0.5201705764705883</v>
      </c>
      <c r="V47" s="6">
        <v>0.01</v>
      </c>
      <c r="W47" s="2">
        <f>U47*(1/(1-V47)-1)</f>
        <v>0.005254248247177694</v>
      </c>
      <c r="Y47" s="2">
        <f>IF(I47&gt;0, J47*K47*(L47+1)*H47/I47/3600*S47*T47, 0)</f>
        <v>0.1265729411764706</v>
      </c>
      <c r="Z47" s="2">
        <f>IF(I47&gt;0, M47*H47/I47/3600*S47*T47, 0)</f>
        <v>0.28398</v>
      </c>
      <c r="AA47" s="2">
        <f>IF(I47&gt;0,N47*S47*T47,"")</f>
        <v>0</v>
      </c>
      <c r="AB47" s="2">
        <f>O47*S47*T47</f>
        <v>0.41055294117647056</v>
      </c>
      <c r="AC47" s="2">
        <f>IF(I47&gt;0, P47*H47/I47/3600*S47*T47, 0)</f>
        <v>0.10961763529411764</v>
      </c>
    </row>
    <row r="48" ht="26.100000000000005" customHeight="1">
      <c r="B48">
        <v>41</v>
      </c>
    </row>
    <row r="49" ht="26.100000000000005" customHeight="1">
      <c r="B49">
        <v>42</v>
      </c>
      <c r="O49" s="2">
        <f>IF(I49&gt;0, ((J49*K49*(1+L49) + M49)*H49/I49/3600)+N49, 0)</f>
        <v>0</v>
      </c>
      <c r="Q49" s="2">
        <f>IF(I49&gt;0,((J49*K49*(1+L49) + M49+ P49)*H49/I49/3600)+N49, 0)</f>
        <v>0</v>
      </c>
      <c r="U49" s="2">
        <f>Q49*S49*T49</f>
        <v>0</v>
      </c>
      <c r="W49" s="2">
        <f>U49*(1/(1-V49)-1)</f>
        <v>0</v>
      </c>
      <c r="Y49" s="2">
        <f>IF(I49&gt;0, J49*K49*(L49+1)*H49/I49/3600*S49*T49, 0)</f>
        <v>0</v>
      </c>
      <c r="Z49" s="2">
        <f>IF(I49&gt;0, M49*H49/I49/3600*S49*T49, 0)</f>
        <v>0</v>
      </c>
      <c r="AA49" s="2" t="s">
        <f>IF(I49&gt;0,N49*S49*T49,"")</f>
        <v>29</v>
      </c>
      <c r="AB49" s="2">
        <f>O49*S49*T49</f>
        <v>0</v>
      </c>
      <c r="AC49" s="2">
        <f>IF(I49&gt;0, P49*H49/I49/3600*S49*T49, 0)</f>
        <v>0</v>
      </c>
    </row>
    <row r="50" ht="12" customHeight="1"/>
    <row r="51" ht="17.1" customHeight="1">
      <c r="B51" t="s">
        <v>178</v>
      </c>
      <c r="L51" s="6" t="s">
        <v>231</v>
      </c>
      <c r="M51" s="10" t="s">
        <v>232</v>
      </c>
      <c r="N51" s="10" t="s">
        <v>233</v>
      </c>
      <c r="O51" s="10" t="s">
        <v>234</v>
      </c>
      <c r="P51" t="s">
        <v>235</v>
      </c>
      <c r="U51" t="s">
        <v>60</v>
      </c>
      <c r="W51" t="s">
        <v>183</v>
      </c>
    </row>
    <row r="52" ht="17.1" customHeight="1">
      <c r="K52" t="s">
        <f>Zusammenfassung!$C$26</f>
        <v>30</v>
      </c>
      <c r="L52" s="2">
        <f>SUMIF(INDIRECT("$R12:$R"&amp;EndZProcesses),$K52,INDIRECT("Y12:Y"&amp;EndZProcesses))</f>
        <v>8.867877134363328</v>
      </c>
      <c r="M52" s="2">
        <f>SUMIF(INDIRECT("$R12:$R"&amp;EndZProcesses),$K52,INDIRECT("Z12:Z"&amp;EndZProcesses))</f>
        <v>10.046265256561085</v>
      </c>
      <c r="N52" s="2">
        <f>SUMIF(INDIRECT("$R12:$R"&amp;EndZProcesses),$K52,INDIRECT("AA12:AA"&amp;EndZProcesses))</f>
        <v>2.9739910000000003</v>
      </c>
      <c r="O52" s="2">
        <f>SUMIF(INDIRECT("$R12:$R"&amp;EndZProcesses),$K52,INDIRECT("AB12:AB"&amp;EndZProcesses))</f>
        <v>21.888133390924413</v>
      </c>
      <c r="P52" s="2">
        <f>SUMIF(INDIRECT("$R12:$R"&amp;EndZProcesses),$K52,INDIRECT("AC12:AC"&amp;EndZProcesses))</f>
        <v>5.844131615376821</v>
      </c>
      <c r="U52" s="2">
        <f>SUMIF(INDIRECT("$R12:$R"&amp;EndZProcesses),$K52,INDIRECT("U12:U"&amp;EndZProcesses))</f>
        <v>27.732265006301233</v>
      </c>
      <c r="W52" s="2">
        <f>SUMIF(INDIRECT("$R12:$R"&amp;EndZProcesses),$K52,INDIRECT("W12:W"&amp;EndZProcesses))</f>
        <v>0.3942702539310582</v>
      </c>
    </row>
    <row r="53" ht="17.1" customHeight="1">
      <c r="K53">
        <f>Zusammenfassung!$C$27</f>
        <v>0</v>
      </c>
      <c r="L53" s="2">
        <f>SUMIF(INDIRECT("$R12:$R"&amp;EndZProcesses),$K53,INDIRECT("Y12:Y"&amp;EndZProcesses))</f>
        <v>0</v>
      </c>
      <c r="M53" s="2">
        <f>SUMIF(INDIRECT("$R12:$R"&amp;EndZProcesses),$K53,INDIRECT("Z12:Z"&amp;EndZProcesses))</f>
        <v>0</v>
      </c>
      <c r="N53" s="2">
        <f>SUMIF(INDIRECT("$R12:$R"&amp;EndZProcesses),$K53,INDIRECT("AA12:AA"&amp;EndZProcesses))</f>
        <v>0</v>
      </c>
      <c r="O53" s="2">
        <f>SUMIF(INDIRECT("$R12:$R"&amp;EndZProcesses),$K53,INDIRECT("AB12:AB"&amp;EndZProcesses))</f>
        <v>0</v>
      </c>
      <c r="P53" s="2">
        <f>SUMIF(INDIRECT("$R12:$R"&amp;EndZProcesses),$K53,INDIRECT("AC12:AC"&amp;EndZProcesses))</f>
        <v>0</v>
      </c>
      <c r="U53" s="2">
        <f>SUMIF(INDIRECT("$R12:$R"&amp;EndZProcesses),$K53,INDIRECT("U12:U"&amp;EndZProcesses))</f>
        <v>0</v>
      </c>
      <c r="W53" s="2">
        <f>SUMIF(INDIRECT("$R12:$R"&amp;EndZProcesses),$K53,INDIRECT("W12:W"&amp;EndZProcesses))</f>
        <v>0</v>
      </c>
    </row>
    <row r="54" ht="17.1" customHeight="1">
      <c r="B54" t="s">
        <v>185</v>
      </c>
      <c r="K54">
        <f>Zusammenfassung!$C$28</f>
        <v>0</v>
      </c>
      <c r="L54" s="2">
        <f>SUMIF(INDIRECT("$R12:$R"&amp;EndZProcesses),$K54,INDIRECT("Y12:Y"&amp;EndZProcesses))</f>
        <v>0</v>
      </c>
      <c r="M54" s="2">
        <f>SUMIF(INDIRECT("$R12:$R"&amp;EndZProcesses),$K54,INDIRECT("Z12:Z"&amp;EndZProcesses))</f>
        <v>0</v>
      </c>
      <c r="N54" s="2">
        <f>SUMIF(INDIRECT("$R12:$R"&amp;EndZProcesses),$K54,INDIRECT("AA12:AA"&amp;EndZProcesses))</f>
        <v>0</v>
      </c>
      <c r="O54" s="2">
        <f>SUMIF(INDIRECT("$R12:$R"&amp;EndZProcesses),$K54,INDIRECT("AB12:AB"&amp;EndZProcesses))</f>
        <v>0</v>
      </c>
      <c r="P54" s="2">
        <f>SUMIF(INDIRECT("$R12:$R"&amp;EndZProcesses),$K54,INDIRECT("AC12:AC"&amp;EndZProcesses))</f>
        <v>0</v>
      </c>
      <c r="U54" s="2">
        <f>SUMIF(INDIRECT("$R12:$R"&amp;EndZProcesses),$K54,INDIRECT("U12:U"&amp;EndZProcesses))</f>
        <v>0</v>
      </c>
      <c r="W54" s="2">
        <f>SUMIF(INDIRECT("$R12:$R"&amp;EndZProcesses),$K54,INDIRECT("W12:W"&amp;EndZProcesses))</f>
        <v>0</v>
      </c>
    </row>
    <row r="55" ht="7.5" customHeight="1"/>
  </sheetData>
  <mergeCells count="13">
    <mergeCell ref="R8:W8"/>
    <mergeCell ref="D5:E5"/>
    <mergeCell ref="D6:E6"/>
    <mergeCell ref="D7:E7"/>
    <mergeCell ref="D8:E8"/>
    <mergeCell ref="I5:O5"/>
    <mergeCell ref="I6:O6"/>
    <mergeCell ref="I7:O7"/>
    <mergeCell ref="I8:O8"/>
    <mergeCell ref="B4:C4"/>
    <mergeCell ref="R5:W5"/>
    <mergeCell ref="R6:W6"/>
    <mergeCell ref="R7:W7"/>
  </mergeCells>
  <hyperlinks>
    <hyperlink ref="U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C5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D36"/>
  <sheetViews>
    <sheetView workbookViewId="0" rightToLeft="0"/>
  </sheetViews>
  <sheetData>
    <row r="1" ht="7.5" customHeight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 ht="26.25" customHeight="1">
      <c r="B2" t="s">
        <v>0</v>
      </c>
      <c r="G2" t="s">
        <v>92</v>
      </c>
      <c r="P2" t="s">
        <v>186</v>
      </c>
      <c r="T2" t="s">
        <v>3</v>
      </c>
    </row>
    <row r="3">
      <c r="B3" t="s">
        <v>4</v>
      </c>
      <c r="G3" t="s">
        <v>236</v>
      </c>
      <c r="P3" t="s">
        <v>188</v>
      </c>
    </row>
    <row r="4">
      <c r="B4" t="s">
        <f>Zusammenfassung!B4</f>
        <v>7</v>
      </c>
    </row>
    <row r="5" ht="17.1" customHeight="1">
      <c r="B5" t="s">
        <v>96</v>
      </c>
      <c r="E5" t="s">
        <f>Zusammenfassung!$C5</f>
        <v>9</v>
      </c>
      <c r="G5" t="s">
        <v>10</v>
      </c>
      <c r="J5" t="s">
        <f>Zusammenfassung!$I5</f>
        <v>11</v>
      </c>
      <c r="O5" t="s">
        <v>12</v>
      </c>
      <c r="R5" s="3" t="s">
        <f>Zusammenfassung!$M5</f>
        <v>13</v>
      </c>
    </row>
    <row r="6" ht="17.1" customHeight="1">
      <c r="B6" t="s">
        <v>14</v>
      </c>
      <c r="E6" t="s">
        <f>HYPERLINK(CONCATENATE("mailto:",Zusammenfassung!C6),Zusammenfassung!C6)</f>
        <v>15</v>
      </c>
      <c r="G6" t="s">
        <v>16</v>
      </c>
      <c r="J6">
        <f>Zusammenfassung!$I6</f>
        <v>19008910</v>
      </c>
      <c r="O6" t="s">
        <v>17</v>
      </c>
      <c r="R6">
        <f>Zusammenfassung!$M6</f>
        <v>0</v>
      </c>
    </row>
    <row r="7" ht="17.1" customHeight="1">
      <c r="B7" t="s">
        <v>18</v>
      </c>
      <c r="E7" t="s">
        <f>Zusammenfassung!$C7</f>
        <v>19</v>
      </c>
      <c r="G7" t="s">
        <v>20</v>
      </c>
      <c r="J7" t="s">
        <f>Zusammenfassung!$I7</f>
        <v>21</v>
      </c>
      <c r="O7" t="s">
        <v>22</v>
      </c>
      <c r="R7">
        <f>Zusammenfassung!$M7</f>
        <v>0</v>
      </c>
    </row>
    <row r="8" ht="17.1" customHeight="1">
      <c r="B8" t="s">
        <v>23</v>
      </c>
      <c r="E8" s="1">
        <f>Zusammenfassung!$C8</f>
        <v>41703</v>
      </c>
      <c r="G8" t="s">
        <v>24</v>
      </c>
      <c r="J8">
        <f>Zusammenfassung!$I8</f>
        <v>7304333</v>
      </c>
      <c r="O8" t="s">
        <v>25</v>
      </c>
      <c r="R8">
        <f>Zusammenfassung!$M8</f>
        <v>0</v>
      </c>
    </row>
    <row r="9" ht="12" customHeight="1"/>
    <row r="10" ht="15" customHeight="1">
      <c r="G10" t="s">
        <v>97</v>
      </c>
      <c r="M10" t="s">
        <v>237</v>
      </c>
      <c r="S10" t="s">
        <v>99</v>
      </c>
    </row>
    <row r="11" ht="145.5" customHeight="1">
      <c r="B11" s="2" t="s">
        <v>101</v>
      </c>
      <c r="C11" t="s">
        <v>238</v>
      </c>
      <c r="D11" t="s">
        <v>239</v>
      </c>
      <c r="E11" t="s">
        <v>240</v>
      </c>
      <c r="F11" t="s">
        <v>241</v>
      </c>
      <c r="G11" t="s">
        <v>242</v>
      </c>
      <c r="H11" t="s">
        <v>243</v>
      </c>
      <c r="I11" t="s">
        <v>244</v>
      </c>
      <c r="J11" t="s">
        <v>245</v>
      </c>
      <c r="K11" t="s">
        <v>246</v>
      </c>
      <c r="L11" t="s">
        <v>247</v>
      </c>
      <c r="M11" t="s">
        <v>248</v>
      </c>
      <c r="N11" t="s">
        <v>195</v>
      </c>
      <c r="O11" t="s">
        <v>249</v>
      </c>
      <c r="P11" t="s">
        <v>206</v>
      </c>
      <c r="Q11" t="s">
        <v>110</v>
      </c>
      <c r="R11" t="s">
        <v>250</v>
      </c>
      <c r="S11" t="s">
        <v>251</v>
      </c>
      <c r="T11" t="s">
        <v>252</v>
      </c>
      <c r="U11" t="s">
        <v>253</v>
      </c>
      <c r="W11" t="s">
        <v>254</v>
      </c>
      <c r="X11" t="s">
        <v>255</v>
      </c>
    </row>
    <row r="12" hidden="1" ht="26.100000000000005" customHeight="1">
      <c r="S12" s="4">
        <f>R12*O12*Q12</f>
        <v>0</v>
      </c>
      <c r="T12" s="4">
        <f>IF(C12="SBM", S12, 0)</f>
        <v>0</v>
      </c>
      <c r="W12" s="2">
        <f>$C12</f>
        <v>0</v>
      </c>
      <c r="X12" s="2" t="e">
        <f>IF(ISERROR(VLOOKUP(E12,(SBM_2),2,0)),VLOOKUP(E12,(SEKOF_2),2,0),VLOOKUP(E12,(SBM_2),2,0))</f>
        <v>#N/A</v>
      </c>
    </row>
    <row r="13" ht="26.100000000000005" customHeight="1">
      <c r="C13" s="3" t="s">
        <v>256</v>
      </c>
      <c r="F13" t="s">
        <v>257</v>
      </c>
      <c r="P13" s="3" t="s">
        <v>30</v>
      </c>
      <c r="Q13" s="2">
        <v>1</v>
      </c>
      <c r="R13">
        <v>1</v>
      </c>
      <c r="S13" s="4">
        <f>R13*O13*Q13</f>
        <v>0</v>
      </c>
      <c r="T13" s="4">
        <f>IF(C13="SBM", S13, 0)</f>
        <v>0</v>
      </c>
      <c r="U13" s="11">
        <v>0.8163</v>
      </c>
      <c r="W13" s="2" t="s">
        <f>$C13</f>
        <v>256</v>
      </c>
      <c r="X13" s="2" t="e">
        <f>IF(ISERROR(VLOOKUP(E13,(SBM_2),2,0)),VLOOKUP(E13,(SEKOF_2),2,0),VLOOKUP(E13,(SBM_2),2,0))</f>
        <v>#N/A</v>
      </c>
    </row>
    <row r="14" ht="26.100000000000005" customHeight="1">
      <c r="C14" s="3" t="s">
        <v>258</v>
      </c>
      <c r="F14" t="s">
        <v>257</v>
      </c>
      <c r="P14" s="3" t="s">
        <v>30</v>
      </c>
      <c r="Q14" s="2">
        <v>1</v>
      </c>
      <c r="R14">
        <v>1</v>
      </c>
      <c r="S14" s="4">
        <f>R14*O14*Q14</f>
        <v>0</v>
      </c>
      <c r="T14" s="4">
        <f>IF(C14="SBM", S14, 0)</f>
        <v>0</v>
      </c>
      <c r="U14" s="12">
        <v>0.2607</v>
      </c>
      <c r="W14" s="2" t="s">
        <f>$C14</f>
        <v>258</v>
      </c>
      <c r="X14" s="2" t="e">
        <f>IF(ISERROR(VLOOKUP(E14,(SBM_2),2,0)),VLOOKUP(E14,(SEKOF_2),2,0),VLOOKUP(E14,(SBM_2),2,0))</f>
        <v>#N/A</v>
      </c>
    </row>
    <row r="15" ht="26.100000000000005" customHeight="1">
      <c r="S15" s="4">
        <f>R15*O15*Q15</f>
        <v>0</v>
      </c>
      <c r="T15" s="4">
        <f>IF(C15="SBM", S15, 0)</f>
        <v>0</v>
      </c>
      <c r="W15" s="2">
        <f>$C15</f>
        <v>0</v>
      </c>
      <c r="X15" s="2" t="e">
        <f>IF(ISERROR(VLOOKUP(E15,(SBM_2),2,0)),VLOOKUP(E15,(SEKOF_2),2,0),VLOOKUP(E15,(SBM_2),2,0))</f>
        <v>#N/A</v>
      </c>
    </row>
    <row r="16" ht="26.100000000000005" customHeight="1">
      <c r="S16" s="4">
        <f>R16*O16*Q16</f>
        <v>0</v>
      </c>
      <c r="T16" s="4">
        <f>IF(C16="SBM", S16, 0)</f>
        <v>0</v>
      </c>
      <c r="W16" s="2">
        <f>$C16</f>
        <v>0</v>
      </c>
      <c r="X16" s="2" t="e">
        <f>IF(ISERROR(VLOOKUP(E16,(SBM_2),2,0)),VLOOKUP(E16,(SEKOF_2),2,0),VLOOKUP(E16,(SBM_2),2,0))</f>
        <v>#N/A</v>
      </c>
    </row>
    <row r="17" ht="26.100000000000005" customHeight="1">
      <c r="S17" s="4">
        <f>R17*O17*Q17</f>
        <v>0</v>
      </c>
      <c r="T17" s="4">
        <f>IF(C17="SBM", S17, 0)</f>
        <v>0</v>
      </c>
      <c r="W17" s="2">
        <f>$C17</f>
        <v>0</v>
      </c>
      <c r="X17" s="2" t="e">
        <f>IF(ISERROR(VLOOKUP(E17,(SBM_2),2,0)),VLOOKUP(E17,(SEKOF_2),2,0),VLOOKUP(E17,(SBM_2),2,0))</f>
        <v>#N/A</v>
      </c>
    </row>
    <row r="18" ht="26.100000000000005" customHeight="1">
      <c r="S18" s="4">
        <f>R18*O18*Q18</f>
        <v>0</v>
      </c>
      <c r="T18" s="4">
        <f>IF(C18="SBM", S18, 0)</f>
        <v>0</v>
      </c>
      <c r="W18" s="2">
        <f>$C18</f>
        <v>0</v>
      </c>
      <c r="X18" s="2" t="e">
        <f>IF(ISERROR(VLOOKUP(E18,(SBM_2),2,0)),VLOOKUP(E18,(SEKOF_2),2,0),VLOOKUP(E18,(SBM_2),2,0))</f>
        <v>#N/A</v>
      </c>
    </row>
    <row r="19" ht="26.100000000000005" customHeight="1">
      <c r="S19" s="4">
        <f>R19*O19*Q19</f>
        <v>0</v>
      </c>
      <c r="T19" s="4">
        <f>IF(C19="SBM", S19, 0)</f>
        <v>0</v>
      </c>
      <c r="W19" s="2">
        <f>$C19</f>
        <v>0</v>
      </c>
      <c r="X19" s="2" t="e">
        <f>IF(ISERROR(VLOOKUP(E19,(SBM_2),2,0)),VLOOKUP(E19,(SEKOF_2),2,0),VLOOKUP(E19,(SBM_2),2,0))</f>
        <v>#N/A</v>
      </c>
    </row>
    <row r="20" ht="26.100000000000005" customHeight="1">
      <c r="S20" s="4">
        <f>R20*O20*Q20</f>
        <v>0</v>
      </c>
      <c r="T20" s="4">
        <f>IF(C20="SBM", S20, 0)</f>
        <v>0</v>
      </c>
      <c r="W20" s="2">
        <f>$C20</f>
        <v>0</v>
      </c>
      <c r="X20" s="2" t="e">
        <f>IF(ISERROR(VLOOKUP(E20,(SBM_2),2,0)),VLOOKUP(E20,(SEKOF_2),2,0),VLOOKUP(E20,(SBM_2),2,0))</f>
        <v>#N/A</v>
      </c>
    </row>
    <row r="21" ht="26.100000000000005" customHeight="1">
      <c r="S21" s="4">
        <f>R21*O21*Q21</f>
        <v>0</v>
      </c>
      <c r="T21" s="4">
        <f>IF(C21="SBM", S21, 0)</f>
        <v>0</v>
      </c>
      <c r="W21" s="2">
        <f>$C21</f>
        <v>0</v>
      </c>
      <c r="X21" s="2" t="e">
        <f>IF(ISERROR(VLOOKUP(E21,(SBM_2),2,0)),VLOOKUP(E21,(SEKOF_2),2,0),VLOOKUP(E21,(SBM_2),2,0))</f>
        <v>#N/A</v>
      </c>
    </row>
    <row r="22" ht="26.100000000000005" customHeight="1">
      <c r="S22" s="4">
        <f>R22*O22*Q22</f>
        <v>0</v>
      </c>
      <c r="T22" s="4">
        <f>IF(C22="SBM", S22, 0)</f>
        <v>0</v>
      </c>
      <c r="W22" s="2">
        <f>$C22</f>
        <v>0</v>
      </c>
      <c r="X22" s="2" t="e">
        <f>IF(ISERROR(VLOOKUP(E22,(SBM_2),2,0)),VLOOKUP(E22,(SEKOF_2),2,0),VLOOKUP(E22,(SBM_2),2,0))</f>
        <v>#N/A</v>
      </c>
    </row>
    <row r="23" ht="25.5" customHeight="1">
      <c r="S23" s="4">
        <f>R23*O23*Q23</f>
        <v>0</v>
      </c>
      <c r="T23" s="4">
        <f>IF(C23="SBM", S23, 0)</f>
        <v>0</v>
      </c>
      <c r="W23" s="2">
        <f>$C23</f>
        <v>0</v>
      </c>
      <c r="X23" s="2" t="e">
        <f>IF(ISERROR(VLOOKUP(E23,(SBM_2),2,0)),VLOOKUP(E23,(SEKOF_2),2,0),VLOOKUP(E23,(SBM_2),2,0))</f>
        <v>#N/A</v>
      </c>
    </row>
    <row r="24" ht="26.100000000000005" customHeight="1">
      <c r="S24" s="4">
        <f>R24*O24*Q24</f>
        <v>0</v>
      </c>
      <c r="T24" s="4">
        <f>IF(C24="SBM", S24, 0)</f>
        <v>0</v>
      </c>
      <c r="W24" s="2">
        <f>$C24</f>
        <v>0</v>
      </c>
      <c r="X24" s="2" t="e">
        <f>IF(ISERROR(VLOOKUP(E24,(SBM_2),2,0)),VLOOKUP(E24,(SEKOF_2),2,0),VLOOKUP(E24,(SBM_2),2,0))</f>
        <v>#N/A</v>
      </c>
    </row>
    <row r="25" ht="26.100000000000005" customHeight="1">
      <c r="S25" s="4">
        <f>R25*O25*Q25</f>
        <v>0</v>
      </c>
      <c r="T25" s="4">
        <f>IF(C25="SBM", S25, 0)</f>
        <v>0</v>
      </c>
      <c r="W25" s="2">
        <f>$C25</f>
        <v>0</v>
      </c>
      <c r="X25" s="2" t="e">
        <f>IF(ISERROR(VLOOKUP(E25,(SBM_2),2,0)),VLOOKUP(E25,(SEKOF_2),2,0),VLOOKUP(E25,(SBM_2),2,0))</f>
        <v>#N/A</v>
      </c>
    </row>
    <row r="26" ht="26.100000000000005" customHeight="1">
      <c r="S26" s="4">
        <f>R26*O26*Q26</f>
        <v>0</v>
      </c>
      <c r="T26" s="4">
        <f>IF(C26="SBM", S26, 0)</f>
        <v>0</v>
      </c>
      <c r="W26" s="2">
        <f>$C26</f>
        <v>0</v>
      </c>
      <c r="X26" s="2" t="e">
        <f>IF(ISERROR(VLOOKUP(E26,(SBM_2),2,0)),VLOOKUP(E26,(SEKOF_2),2,0),VLOOKUP(E26,(SBM_2),2,0))</f>
        <v>#N/A</v>
      </c>
    </row>
    <row r="27" ht="25.5" customHeight="1">
      <c r="S27" s="4">
        <f>R27*O27*Q27</f>
        <v>0</v>
      </c>
      <c r="T27" s="4">
        <f>IF(C27="SBM", S27, 0)</f>
        <v>0</v>
      </c>
      <c r="W27" s="2">
        <f>$C27</f>
        <v>0</v>
      </c>
      <c r="X27" s="2" t="e">
        <f>IF(ISERROR(VLOOKUP(E27,(SBM_2),2,0)),VLOOKUP(E27,(SEKOF_2),2,0),VLOOKUP(E27,(SBM_2),2,0))</f>
        <v>#N/A</v>
      </c>
    </row>
    <row r="28" ht="26.100000000000005" customHeight="1">
      <c r="S28" s="4">
        <f>R28*O28*Q28</f>
        <v>0</v>
      </c>
      <c r="T28" s="4">
        <f>IF(C28="SBM", S28, 0)</f>
        <v>0</v>
      </c>
      <c r="W28" s="2">
        <f>$C28</f>
        <v>0</v>
      </c>
      <c r="X28" s="2" t="e">
        <f>IF(ISERROR(VLOOKUP(E28,(SBM_2),2,0)),VLOOKUP(E28,(SEKOF_2),2,0),VLOOKUP(E28,(SBM_2),2,0))</f>
        <v>#N/A</v>
      </c>
    </row>
    <row r="29" ht="26.100000000000005" customHeight="1">
      <c r="S29" s="4">
        <f>R29*O29*Q29</f>
        <v>0</v>
      </c>
      <c r="T29" s="4">
        <f>IF(C29="SBM", S29, 0)</f>
        <v>0</v>
      </c>
      <c r="W29" s="2">
        <f>$C29</f>
        <v>0</v>
      </c>
      <c r="X29" s="2" t="e">
        <f>IF(ISERROR(VLOOKUP(E29,(SBM_2),2,0)),VLOOKUP(E29,(SEKOF_2),2,0),VLOOKUP(E29,(SBM_2),2,0))</f>
        <v>#N/A</v>
      </c>
    </row>
    <row r="30" ht="26.100000000000005" customHeight="1">
      <c r="S30" s="4">
        <f>R30*O30*Q30</f>
        <v>0</v>
      </c>
      <c r="T30" s="4">
        <f>IF(C30="SBM", S30, 0)</f>
        <v>0</v>
      </c>
      <c r="W30" s="2">
        <f>$C30</f>
        <v>0</v>
      </c>
      <c r="X30" s="2" t="e">
        <f>IF(ISERROR(VLOOKUP(E30,(SBM_2),2,0)),VLOOKUP(E30,(SEKOF_2),2,0),VLOOKUP(E30,(SBM_2),2,0))</f>
        <v>#N/A</v>
      </c>
    </row>
    <row r="31" ht="12" customHeight="1"/>
    <row r="32" ht="24.75" customHeight="1">
      <c r="B32" t="s">
        <v>178</v>
      </c>
      <c r="T32" t="s">
        <v>259</v>
      </c>
      <c r="U32" s="10" t="s">
        <v>260</v>
      </c>
    </row>
    <row r="33" ht="17.1" customHeight="1">
      <c r="S33" t="s">
        <f>Zusammenfassung!$C$26</f>
        <v>30</v>
      </c>
      <c r="T33" s="4">
        <f>SUMIF(INDIRECT("$P12:$P"&amp;EndZTools),$S33,INDIRECT("T12:T"&amp;EndZTools))</f>
        <v>0</v>
      </c>
      <c r="U33" s="12">
        <f>SUMIF(INDIRECT("$P12:$P"&amp;EndZTools),$S33,INDIRECT("U12:U"&amp;EndZTools))</f>
        <v>1.077</v>
      </c>
    </row>
    <row r="34" ht="17.1" customHeight="1">
      <c r="S34">
        <f>Zusammenfassung!$C$27</f>
        <v>0</v>
      </c>
      <c r="T34" s="4">
        <f>SUMIF(INDIRECT("$P12:$P"&amp;EndZTools),$S34,INDIRECT("T12:T"&amp;EndZTools))</f>
        <v>0</v>
      </c>
      <c r="U34" s="12">
        <f>SUMIF(INDIRECT("$P12:$P"&amp;EndZTools),$S34,INDIRECT("U12:U"&amp;EndZTools))</f>
        <v>0</v>
      </c>
    </row>
    <row r="35" ht="17.1" customHeight="1">
      <c r="B35" t="s">
        <v>185</v>
      </c>
      <c r="S35">
        <f>Zusammenfassung!$C$28</f>
        <v>0</v>
      </c>
      <c r="T35" s="4">
        <f>SUMIF(INDIRECT("$P12:$P"&amp;EndZTools),$S35,INDIRECT("T12:T"&amp;EndZTools))</f>
        <v>0</v>
      </c>
      <c r="U35" s="12">
        <f>SUMIF(INDIRECT("$P12:$P"&amp;EndZTools),$S35,INDIRECT("U12:U"&amp;EndZTools))</f>
        <v>0</v>
      </c>
    </row>
    <row r="36" ht="7.5" customHeight="1"/>
  </sheetData>
  <mergeCells count="13">
    <mergeCell ref="R8:U8"/>
    <mergeCell ref="E5:F5"/>
    <mergeCell ref="E6:F6"/>
    <mergeCell ref="E7:F7"/>
    <mergeCell ref="E8:F8"/>
    <mergeCell ref="J5:N5"/>
    <mergeCell ref="J6:N6"/>
    <mergeCell ref="J7:N7"/>
    <mergeCell ref="J8:N8"/>
    <mergeCell ref="B4:D4"/>
    <mergeCell ref="R5:U5"/>
    <mergeCell ref="R6:U6"/>
    <mergeCell ref="R7:U7"/>
  </mergeCells>
  <hyperlinks>
    <hyperlink ref="T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D3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Y33"/>
  <sheetViews>
    <sheetView workbookViewId="0" rightToLeft="0"/>
  </sheetViews>
  <sheetData>
    <row r="1" ht="15.949999999999998" customHeight="1"/>
    <row r="2" ht="26.25" customHeight="1">
      <c r="B2" t="s">
        <v>0</v>
      </c>
      <c r="F2" t="s">
        <v>261</v>
      </c>
      <c r="N2" t="s">
        <v>186</v>
      </c>
      <c r="R2" t="s">
        <v>3</v>
      </c>
    </row>
    <row r="3">
      <c r="B3" t="s">
        <v>4</v>
      </c>
      <c r="F3" t="s">
        <v>262</v>
      </c>
      <c r="N3" t="s">
        <v>188</v>
      </c>
    </row>
    <row r="4">
      <c r="B4" t="s">
        <f>Zusammenfassung!B4</f>
        <v>7</v>
      </c>
    </row>
    <row r="5" ht="17.1" customHeight="1">
      <c r="B5" t="s">
        <v>96</v>
      </c>
      <c r="E5" s="3" t="s">
        <f>Zusammenfassung!$C5</f>
        <v>9</v>
      </c>
      <c r="F5" t="s">
        <v>10</v>
      </c>
      <c r="I5" s="3" t="s">
        <f>Zusammenfassung!$I5</f>
        <v>11</v>
      </c>
      <c r="L5" t="s">
        <v>12</v>
      </c>
      <c r="O5" s="3" t="s">
        <f>Zusammenfassung!$M5</f>
        <v>13</v>
      </c>
    </row>
    <row r="6" ht="17.1" customHeight="1">
      <c r="B6" t="s">
        <v>14</v>
      </c>
      <c r="E6" t="s">
        <f>HYPERLINK(CONCATENATE("mailto:",Zusammenfassung!C6),Zusammenfassung!C6)</f>
        <v>15</v>
      </c>
      <c r="F6" t="s">
        <v>16</v>
      </c>
      <c r="I6">
        <f>Zusammenfassung!$I6</f>
        <v>19008910</v>
      </c>
      <c r="L6" t="s">
        <v>17</v>
      </c>
      <c r="O6" s="3">
        <f>Zusammenfassung!$M6</f>
        <v>0</v>
      </c>
    </row>
    <row r="7" ht="17.1" customHeight="1">
      <c r="B7" t="s">
        <v>18</v>
      </c>
      <c r="E7" s="3" t="s">
        <f>Zusammenfassung!$C7</f>
        <v>19</v>
      </c>
      <c r="F7" t="s">
        <v>20</v>
      </c>
      <c r="I7" t="s">
        <f>Zusammenfassung!$I7</f>
        <v>21</v>
      </c>
      <c r="L7" t="s">
        <v>263</v>
      </c>
      <c r="V7" t="s">
        <v>26</v>
      </c>
    </row>
    <row r="8" ht="16.5" customHeight="1">
      <c r="B8" t="s">
        <v>23</v>
      </c>
      <c r="E8" s="1">
        <f>Zusammenfassung!$C8</f>
        <v>41703</v>
      </c>
      <c r="F8" t="s">
        <v>24</v>
      </c>
      <c r="I8">
        <f>Zusammenfassung!$I8</f>
        <v>7304333</v>
      </c>
      <c r="L8" t="s">
        <v>264</v>
      </c>
    </row>
    <row r="9" ht="12" customHeight="1"/>
    <row r="10" ht="15" customHeight="1">
      <c r="G10" t="s">
        <v>265</v>
      </c>
      <c r="N10" t="s">
        <v>266</v>
      </c>
    </row>
    <row r="11" ht="165" customHeight="1">
      <c r="B11" t="s">
        <v>264</v>
      </c>
      <c r="C11" t="s">
        <v>267</v>
      </c>
      <c r="D11" t="s">
        <v>268</v>
      </c>
      <c r="E11" t="s">
        <v>269</v>
      </c>
      <c r="F11" t="s">
        <v>270</v>
      </c>
      <c r="G11" t="s">
        <v>271</v>
      </c>
      <c r="H11" t="s">
        <v>272</v>
      </c>
      <c r="I11" t="s">
        <v>273</v>
      </c>
      <c r="J11" t="s">
        <v>274</v>
      </c>
      <c r="K11" t="s">
        <v>275</v>
      </c>
      <c r="L11" t="s">
        <v>276</v>
      </c>
      <c r="M11" t="s">
        <v>277</v>
      </c>
      <c r="N11" t="s">
        <v>278</v>
      </c>
      <c r="O11" t="s">
        <v>279</v>
      </c>
      <c r="P11" t="s">
        <v>280</v>
      </c>
      <c r="Q11" t="s">
        <v>281</v>
      </c>
      <c r="R11" t="s">
        <v>282</v>
      </c>
      <c r="S11" t="s">
        <v>283</v>
      </c>
      <c r="T11" t="s">
        <v>284</v>
      </c>
    </row>
    <row r="12" hidden="1" ht="26.100000000000005" customHeight="1">
      <c r="B12" s="3" t="s">
        <v>285</v>
      </c>
      <c r="C12" s="3" t="s">
        <v>286</v>
      </c>
      <c r="I12" s="12">
        <f>G12*H12</f>
        <v>0</v>
      </c>
      <c r="S12" t="s">
        <f>IF(ISBLANK(Q12), "", VLOOKUP(Q12,(list_Regioncode),2,FALSE))</f>
        <v>29</v>
      </c>
      <c r="T12" t="s">
        <f>IF(ISBLANK(R12), "", VLOOKUP(R12,(list_Ländercode),2,FALSE))</f>
        <v>29</v>
      </c>
    </row>
    <row r="13" ht="26.100000000000005" customHeight="1">
      <c r="B13" t="s">
        <v>287</v>
      </c>
      <c r="C13" s="3" t="s">
        <v>286</v>
      </c>
      <c r="I13" s="12">
        <f>G13*H13</f>
        <v>0</v>
      </c>
      <c r="S13" t="s">
        <f>IF(ISBLANK(Q13), "", VLOOKUP(Q13,(list_Regioncode),2,FALSE))</f>
        <v>29</v>
      </c>
      <c r="T13" t="s">
        <f>IF(ISBLANK(R13), "", VLOOKUP(R13,(list_Ländercode),2,FALSE))</f>
        <v>29</v>
      </c>
    </row>
    <row r="14" ht="26.100000000000005" customHeight="1">
      <c r="B14" t="s">
        <v>287</v>
      </c>
      <c r="C14" s="3" t="s">
        <v>288</v>
      </c>
      <c r="I14" s="12">
        <f>G14*H14</f>
        <v>0</v>
      </c>
      <c r="S14" t="s">
        <f>IF(ISBLANK(Q14), "", VLOOKUP(Q14,(list_Regioncode),2,FALSE))</f>
        <v>29</v>
      </c>
      <c r="T14" t="s">
        <f>IF(ISBLANK(R14), "", VLOOKUP(R14,(list_Ländercode),2,FALSE))</f>
        <v>29</v>
      </c>
    </row>
    <row r="15" ht="26.100000000000005" customHeight="1">
      <c r="B15" t="s">
        <v>287</v>
      </c>
      <c r="C15" s="3" t="s">
        <v>289</v>
      </c>
      <c r="I15" s="12">
        <f>G15*H15</f>
        <v>0</v>
      </c>
      <c r="S15" t="s">
        <f>IF(ISBLANK(Q15), "", VLOOKUP(Q15,(list_Regioncode),2,FALSE))</f>
        <v>29</v>
      </c>
      <c r="T15" t="s">
        <f>IF(ISBLANK(R15), "", VLOOKUP(R15,(list_Ländercode),2,FALSE))</f>
        <v>29</v>
      </c>
    </row>
    <row r="16" ht="26.100000000000005" customHeight="1">
      <c r="B16" t="s">
        <v>287</v>
      </c>
      <c r="C16" s="3" t="s">
        <v>290</v>
      </c>
      <c r="I16" s="12">
        <f>G16*H16</f>
        <v>0</v>
      </c>
      <c r="S16" t="s">
        <f>IF(ISBLANK(Q16), "", VLOOKUP(Q16,(list_Regioncode),2,FALSE))</f>
        <v>29</v>
      </c>
      <c r="T16" t="s">
        <f>IF(ISBLANK(R16), "", VLOOKUP(R16,(list_Ländercode),2,FALSE))</f>
        <v>29</v>
      </c>
    </row>
    <row r="17" ht="26.100000000000005" customHeight="1">
      <c r="B17">
        <v>1</v>
      </c>
      <c r="C17" s="3" t="s">
        <v>291</v>
      </c>
      <c r="I17" s="12">
        <f>G17*H17</f>
        <v>0</v>
      </c>
      <c r="S17" t="s">
        <f>IF(ISBLANK(Q17), "", VLOOKUP(Q17,(list_Regioncode),2,FALSE))</f>
        <v>29</v>
      </c>
      <c r="T17" t="s">
        <f>IF(ISBLANK(R17), "", VLOOKUP(R17,(list_Ländercode),2,FALSE))</f>
        <v>29</v>
      </c>
    </row>
    <row r="18" ht="26.100000000000005" customHeight="1">
      <c r="B18">
        <v>1</v>
      </c>
      <c r="C18" s="3" t="s">
        <v>292</v>
      </c>
      <c r="I18" s="12">
        <f>G18*H18</f>
        <v>0</v>
      </c>
      <c r="S18" t="s">
        <f>IF(ISBLANK(Q18), "", VLOOKUP(Q18,(list_Regioncode),2,FALSE))</f>
        <v>29</v>
      </c>
      <c r="T18" t="s">
        <f>IF(ISBLANK(R18), "", VLOOKUP(R18,(list_Ländercode),2,FALSE))</f>
        <v>29</v>
      </c>
    </row>
    <row r="19" ht="26.100000000000005" customHeight="1">
      <c r="B19">
        <v>1</v>
      </c>
      <c r="C19" s="3" t="s">
        <v>293</v>
      </c>
      <c r="I19" s="12">
        <f>G19*H19</f>
        <v>0</v>
      </c>
      <c r="S19" t="s">
        <f>IF(ISBLANK(Q19), "", VLOOKUP(Q19,(list_Regioncode),2,FALSE))</f>
        <v>29</v>
      </c>
      <c r="T19" t="s">
        <f>IF(ISBLANK(R19), "", VLOOKUP(R19,(list_Ländercode),2,FALSE))</f>
        <v>29</v>
      </c>
    </row>
    <row r="20" ht="26.100000000000005" customHeight="1">
      <c r="B20">
        <v>1</v>
      </c>
      <c r="C20" s="3" t="s">
        <v>294</v>
      </c>
      <c r="I20" s="12">
        <f>G20*H20</f>
        <v>0</v>
      </c>
      <c r="S20" t="s">
        <f>IF(ISBLANK(Q20), "", VLOOKUP(Q20,(list_Regioncode),2,FALSE))</f>
        <v>29</v>
      </c>
      <c r="T20" t="s">
        <f>IF(ISBLANK(R20), "", VLOOKUP(R20,(list_Ländercode),2,FALSE))</f>
        <v>29</v>
      </c>
    </row>
    <row r="21" ht="26.100000000000005" customHeight="1">
      <c r="B21">
        <v>1</v>
      </c>
      <c r="C21" s="3" t="s">
        <v>295</v>
      </c>
      <c r="I21" s="12">
        <f>G21*H21</f>
        <v>0</v>
      </c>
      <c r="S21" t="s">
        <f>IF(ISBLANK(Q21), "", VLOOKUP(Q21,(list_Regioncode),2,FALSE))</f>
        <v>29</v>
      </c>
      <c r="T21" t="s">
        <f>IF(ISBLANK(R21), "", VLOOKUP(R21,(list_Ländercode),2,FALSE))</f>
        <v>29</v>
      </c>
    </row>
    <row r="22" ht="26.100000000000005" customHeight="1">
      <c r="B22">
        <v>1</v>
      </c>
      <c r="C22" s="3" t="s">
        <v>296</v>
      </c>
      <c r="I22" s="12">
        <f>G22*H22</f>
        <v>0</v>
      </c>
      <c r="S22" t="s">
        <f>IF(ISBLANK(Q22), "", VLOOKUP(Q22,(list_Regioncode),2,FALSE))</f>
        <v>29</v>
      </c>
      <c r="T22" t="s">
        <f>IF(ISBLANK(R22), "", VLOOKUP(R22,(list_Ländercode),2,FALSE))</f>
        <v>29</v>
      </c>
    </row>
    <row r="23" ht="26.100000000000005" customHeight="1">
      <c r="B23">
        <v>1</v>
      </c>
      <c r="C23" s="3" t="s">
        <v>297</v>
      </c>
      <c r="I23" s="12">
        <f>G23*H23</f>
        <v>0</v>
      </c>
      <c r="S23" t="s">
        <f>IF(ISBLANK(Q23), "", VLOOKUP(Q23,(list_Regioncode),2,FALSE))</f>
        <v>29</v>
      </c>
      <c r="T23" t="s">
        <f>IF(ISBLANK(R23), "", VLOOKUP(R23,(list_Ländercode),2,FALSE))</f>
        <v>29</v>
      </c>
    </row>
    <row r="24" ht="26.100000000000005" customHeight="1">
      <c r="B24">
        <v>1</v>
      </c>
      <c r="C24" s="3" t="s">
        <v>298</v>
      </c>
      <c r="I24" s="12">
        <f>G24*H24</f>
        <v>0</v>
      </c>
      <c r="S24" t="s">
        <f>IF(ISBLANK(Q24), "", VLOOKUP(Q24,(list_Regioncode),2,FALSE))</f>
        <v>29</v>
      </c>
      <c r="T24" t="s">
        <f>IF(ISBLANK(R24), "", VLOOKUP(R24,(list_Ländercode),2,FALSE))</f>
        <v>29</v>
      </c>
    </row>
    <row r="25" ht="26.100000000000005" customHeight="1">
      <c r="B25">
        <v>1</v>
      </c>
      <c r="C25" s="3" t="s">
        <v>299</v>
      </c>
      <c r="I25" s="12">
        <f>G25*H25</f>
        <v>0</v>
      </c>
      <c r="S25" t="s">
        <f>IF(ISBLANK(Q25), "", VLOOKUP(Q25,(list_Regioncode),2,FALSE))</f>
        <v>29</v>
      </c>
      <c r="T25" t="s">
        <f>IF(ISBLANK(R25), "", VLOOKUP(R25,(list_Ländercode),2,FALSE))</f>
        <v>29</v>
      </c>
    </row>
    <row r="26" ht="26.100000000000005" customHeight="1">
      <c r="B26">
        <v>1</v>
      </c>
      <c r="C26" s="3" t="s">
        <v>300</v>
      </c>
      <c r="I26" s="12">
        <f>G26*H26</f>
        <v>0</v>
      </c>
      <c r="S26" t="s">
        <f>IF(ISBLANK(Q26), "", VLOOKUP(Q26,(list_Regioncode),2,FALSE))</f>
        <v>29</v>
      </c>
      <c r="T26" t="s">
        <f>IF(ISBLANK(R26), "", VLOOKUP(R26,(list_Ländercode),2,FALSE))</f>
        <v>29</v>
      </c>
    </row>
    <row r="27" ht="26.100000000000005" customHeight="1">
      <c r="B27">
        <v>1</v>
      </c>
      <c r="C27" s="3" t="s">
        <v>301</v>
      </c>
      <c r="I27" s="12">
        <f>G27*H27</f>
        <v>0</v>
      </c>
      <c r="S27" t="s">
        <f>IF(ISBLANK(Q27), "", VLOOKUP(Q27,(list_Regioncode),2,FALSE))</f>
        <v>29</v>
      </c>
      <c r="T27" t="s">
        <f>IF(ISBLANK(R27), "", VLOOKUP(R27,(list_Ländercode),2,FALSE))</f>
        <v>29</v>
      </c>
    </row>
    <row r="28" ht="26.100000000000005" customHeight="1">
      <c r="B28">
        <v>1</v>
      </c>
      <c r="C28" s="3" t="s">
        <v>302</v>
      </c>
      <c r="I28" s="12">
        <f>G28*H28</f>
        <v>0</v>
      </c>
      <c r="S28" t="s">
        <f>IF(ISBLANK(Q28), "", VLOOKUP(Q28,(list_Regioncode),2,FALSE))</f>
        <v>29</v>
      </c>
      <c r="T28" t="s">
        <f>IF(ISBLANK(R28), "", VLOOKUP(R28,(list_Ländercode),2,FALSE))</f>
        <v>29</v>
      </c>
    </row>
    <row r="29" ht="26.100000000000005" customHeight="1">
      <c r="B29">
        <v>1</v>
      </c>
      <c r="C29" s="3" t="s">
        <v>303</v>
      </c>
      <c r="I29" s="12">
        <f>G29*H29</f>
        <v>0</v>
      </c>
      <c r="S29" t="s">
        <f>IF(ISBLANK(Q29), "", VLOOKUP(Q29,(list_Regioncode),2,FALSE))</f>
        <v>29</v>
      </c>
      <c r="T29" t="s">
        <f>IF(ISBLANK(R29), "", VLOOKUP(R29,(list_Ländercode),2,FALSE))</f>
        <v>29</v>
      </c>
    </row>
    <row r="30" ht="12" customHeight="1">
      <c r="B30" t="s">
        <v>304</v>
      </c>
      <c r="E30" t="s">
        <v>305</v>
      </c>
    </row>
    <row r="31" ht="17.1" customHeight="1">
      <c r="B31" t="s">
        <v>178</v>
      </c>
      <c r="G31" t="s">
        <v>306</v>
      </c>
      <c r="H31" s="4" t="s">
        <v>30</v>
      </c>
      <c r="I31" s="12">
        <f>SUMIF(INDIRECT("$F12:$F"&amp;EndZSBMInv), $H31,INDIRECT("I12:I"&amp;EndZSBMInv))</f>
        <v>0</v>
      </c>
      <c r="J31" t="s">
        <v>307</v>
      </c>
    </row>
    <row r="32" ht="17.1" customHeight="1">
      <c r="B32" t="s">
        <v>308</v>
      </c>
    </row>
    <row r="33" ht="17.1" customHeight="1"/>
  </sheetData>
  <mergeCells count="15">
    <mergeCell ref="B5:D5"/>
    <mergeCell ref="I5:K5"/>
    <mergeCell ref="O5:T5"/>
    <mergeCell ref="I6:K6"/>
    <mergeCell ref="O6:T6"/>
    <mergeCell ref="B6:D6"/>
    <mergeCell ref="J31:T33"/>
    <mergeCell ref="B32:E33"/>
    <mergeCell ref="F32:I33"/>
    <mergeCell ref="I7:K7"/>
    <mergeCell ref="O7:T7"/>
    <mergeCell ref="B7:D7"/>
    <mergeCell ref="B8:D8"/>
    <mergeCell ref="I8:K8"/>
    <mergeCell ref="O8:T8"/>
  </mergeCells>
  <hyperlinks>
    <hyperlink ref="R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Y3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Z34"/>
  <sheetViews>
    <sheetView workbookViewId="0" rightToLeft="0"/>
  </sheetViews>
  <sheetData>
    <row r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>
      <c r="B2" t="s">
        <v>0</v>
      </c>
      <c r="G2" t="s">
        <v>92</v>
      </c>
      <c r="P2" t="s">
        <v>186</v>
      </c>
      <c r="T2" t="s">
        <v>3</v>
      </c>
    </row>
    <row r="3">
      <c r="B3" t="s">
        <v>4</v>
      </c>
      <c r="G3" t="s">
        <v>309</v>
      </c>
      <c r="P3" t="s">
        <v>188</v>
      </c>
    </row>
    <row r="4">
      <c r="B4" t="s">
        <f>Zusammenfassung!B4</f>
        <v>7</v>
      </c>
    </row>
    <row r="5" ht="15" customHeight="1">
      <c r="B5" t="s">
        <v>96</v>
      </c>
      <c r="D5" t="s">
        <f>Zusammenfassung!$C5</f>
        <v>9</v>
      </c>
      <c r="G5" t="s">
        <v>10</v>
      </c>
      <c r="J5" t="s">
        <f>Zusammenfassung!$I5</f>
        <v>11</v>
      </c>
      <c r="O5" t="s">
        <v>12</v>
      </c>
      <c r="R5" s="3" t="s">
        <f>Zusammenfassung!$M5</f>
        <v>13</v>
      </c>
    </row>
    <row r="6" ht="15" customHeight="1">
      <c r="B6" t="s">
        <v>14</v>
      </c>
      <c r="D6" t="s">
        <f>HYPERLINK(CONCATENATE("mailto:",Zusammenfassung!C6),Zusammenfassung!C6)</f>
        <v>15</v>
      </c>
      <c r="G6" t="s">
        <v>16</v>
      </c>
      <c r="J6">
        <f>Zusammenfassung!$I6</f>
        <v>19008910</v>
      </c>
      <c r="O6" t="s">
        <v>17</v>
      </c>
      <c r="R6">
        <f>Zusammenfassung!$M6</f>
        <v>0</v>
      </c>
    </row>
    <row r="7" ht="15" customHeight="1">
      <c r="B7" t="s">
        <v>18</v>
      </c>
      <c r="D7" t="s">
        <f>Zusammenfassung!$C7</f>
        <v>19</v>
      </c>
      <c r="G7" t="s">
        <v>20</v>
      </c>
      <c r="J7" t="s">
        <f>Zusammenfassung!$I7</f>
        <v>21</v>
      </c>
      <c r="O7" t="s">
        <v>22</v>
      </c>
      <c r="R7">
        <f>Zusammenfassung!$M7</f>
        <v>0</v>
      </c>
    </row>
    <row r="8" ht="15.75" customHeight="1">
      <c r="B8" t="s">
        <v>23</v>
      </c>
      <c r="D8" s="1">
        <f>Zusammenfassung!$C8</f>
        <v>41703</v>
      </c>
      <c r="G8" t="s">
        <v>24</v>
      </c>
      <c r="J8">
        <f>Zusammenfassung!$I8</f>
        <v>7304333</v>
      </c>
      <c r="O8" t="s">
        <v>25</v>
      </c>
      <c r="R8">
        <f>Zusammenfassung!$M8</f>
        <v>0</v>
      </c>
    </row>
    <row r="9" ht="9.75" customHeight="1"/>
    <row r="10">
      <c r="B10" t="s">
        <v>310</v>
      </c>
      <c r="H10" t="s">
        <v>311</v>
      </c>
      <c r="L10" t="s">
        <v>312</v>
      </c>
      <c r="N10" t="s">
        <v>313</v>
      </c>
    </row>
    <row r="11" ht="171.75" customHeight="1">
      <c r="B11" t="s">
        <v>314</v>
      </c>
      <c r="C11" t="s">
        <v>123</v>
      </c>
      <c r="D11" t="s">
        <v>124</v>
      </c>
      <c r="E11" t="s">
        <v>315</v>
      </c>
      <c r="F11" t="s">
        <v>316</v>
      </c>
      <c r="G11" t="s">
        <v>317</v>
      </c>
      <c r="H11" t="s">
        <v>318</v>
      </c>
      <c r="I11" t="s">
        <v>319</v>
      </c>
      <c r="J11" t="s">
        <v>320</v>
      </c>
      <c r="K11" t="s">
        <v>321</v>
      </c>
      <c r="L11" t="s">
        <v>322</v>
      </c>
      <c r="M11" t="s">
        <v>323</v>
      </c>
      <c r="S11" t="s">
        <v>241</v>
      </c>
    </row>
    <row r="12" hidden="1" ht="21.75" customHeight="1"/>
    <row r="13" hidden="1">
      <c r="C13" t="s">
        <v>324</v>
      </c>
    </row>
    <row r="14" hidden="1">
      <c r="C14" t="s">
        <v>123</v>
      </c>
      <c r="D14" t="s">
        <v>325</v>
      </c>
    </row>
    <row r="15">
      <c r="B15">
        <v>1</v>
      </c>
      <c r="E15" t="s">
        <f>IF(OR(ISBLANK(C15),C15="(Leer)"), "", VLOOKUP(C15,(list_Rohstoffschlüssel),2,FALSE))</f>
        <v>29</v>
      </c>
      <c r="G15" s="2">
        <f>D15*F15</f>
        <v>0</v>
      </c>
      <c r="M15" t="s">
        <f>IF(OR(ISBLANK(C15),C15="(Leer)"), "", VLOOKUP(C15,(list_Rohstoffschlüssel),3,FALSE))</f>
        <v>29</v>
      </c>
    </row>
    <row r="16">
      <c r="B16">
        <v>2</v>
      </c>
      <c r="E16" t="s">
        <f>IF(OR(ISBLANK(C16),C16="(Leer)"), "", VLOOKUP(C16,(list_Rohstoffschlüssel),2,FALSE))</f>
        <v>29</v>
      </c>
      <c r="G16" s="2">
        <f>D16*F16</f>
        <v>0</v>
      </c>
      <c r="M16" t="s">
        <f>IF(OR(ISBLANK(C16),C16="(Leer)"), "", VLOOKUP(C16,(list_Rohstoffschlüssel),3,FALSE))</f>
        <v>29</v>
      </c>
    </row>
    <row r="17">
      <c r="B17">
        <v>3</v>
      </c>
      <c r="E17" t="s">
        <f>IF(OR(ISBLANK(C17),C17="(Leer)"), "", VLOOKUP(C17,(list_Rohstoffschlüssel),2,FALSE))</f>
        <v>29</v>
      </c>
      <c r="G17" s="2">
        <f>D17*F17</f>
        <v>0</v>
      </c>
      <c r="M17" t="s">
        <f>IF(OR(ISBLANK(C17),C17="(Leer)"), "", VLOOKUP(C17,(list_Rohstoffschlüssel),3,FALSE))</f>
        <v>29</v>
      </c>
    </row>
    <row r="18">
      <c r="B18">
        <v>4</v>
      </c>
      <c r="E18" t="s">
        <f>IF(OR(ISBLANK(C18),C18="(Leer)"), "", VLOOKUP(C18,(list_Rohstoffschlüssel),2,FALSE))</f>
        <v>29</v>
      </c>
      <c r="G18" s="2">
        <f>D18*F18</f>
        <v>0</v>
      </c>
      <c r="M18" t="s">
        <f>IF(OR(ISBLANK(C18),C18="(Leer)"), "", VLOOKUP(C18,(list_Rohstoffschlüssel),3,FALSE))</f>
        <v>29</v>
      </c>
    </row>
    <row r="19">
      <c r="B19">
        <v>5</v>
      </c>
      <c r="E19" t="s">
        <f>IF(OR(ISBLANK(C19),C19="(Leer)"), "", VLOOKUP(C19,(list_Rohstoffschlüssel),2,FALSE))</f>
        <v>29</v>
      </c>
      <c r="G19" s="2">
        <f>D19*F19</f>
        <v>0</v>
      </c>
      <c r="M19" t="s">
        <f>IF(OR(ISBLANK(C19),C19="(Leer)"), "", VLOOKUP(C19,(list_Rohstoffschlüssel),3,FALSE))</f>
        <v>29</v>
      </c>
    </row>
    <row r="20">
      <c r="B20">
        <v>6</v>
      </c>
      <c r="E20" t="s">
        <f>IF(OR(ISBLANK(C20),C20="(Leer)"), "", VLOOKUP(C20,(list_Rohstoffschlüssel),2,FALSE))</f>
        <v>29</v>
      </c>
      <c r="G20" s="2">
        <f>D20*F20</f>
        <v>0</v>
      </c>
      <c r="M20" t="s">
        <f>IF(OR(ISBLANK(C20),C20="(Leer)"), "", VLOOKUP(C20,(list_Rohstoffschlüssel),3,FALSE))</f>
        <v>29</v>
      </c>
    </row>
    <row r="21">
      <c r="B21">
        <v>7</v>
      </c>
      <c r="E21" t="s">
        <f>IF(OR(ISBLANK(C21),C21="(Leer)"), "", VLOOKUP(C21,(list_Rohstoffschlüssel),2,FALSE))</f>
        <v>29</v>
      </c>
      <c r="M21" t="s">
        <f>IF(OR(ISBLANK(C21),C21="(Leer)"), "", VLOOKUP(C21,(list_Rohstoffschlüssel),3,FALSE))</f>
        <v>29</v>
      </c>
    </row>
    <row r="22">
      <c r="B22" t="s">
        <v>326</v>
      </c>
    </row>
    <row r="24">
      <c r="B24" t="s">
        <v>327</v>
      </c>
    </row>
    <row r="25">
      <c r="B25">
        <v>1</v>
      </c>
      <c r="E25" t="s">
        <f>IF(ISBLANK(C25), "", VLOOKUP(C25,(list_Rohstoffschlüssel),2,FALSE))</f>
        <v>29</v>
      </c>
      <c r="G25" s="2">
        <f>D25*F25</f>
        <v>0</v>
      </c>
      <c r="M25" t="s">
        <f>IF(OR(ISBLANK(C25),C25="(Leer)"), "", VLOOKUP(C25,(list_Rohstoffschlüssel),3,FALSE))</f>
        <v>29</v>
      </c>
    </row>
    <row r="26">
      <c r="B26">
        <v>2</v>
      </c>
      <c r="E26" t="s">
        <f>IF(ISBLANK(C26), "", VLOOKUP(C26,(list_Rohstoffschlüssel),2,FALSE))</f>
        <v>29</v>
      </c>
      <c r="G26" s="2">
        <f>D26*F26</f>
        <v>0</v>
      </c>
      <c r="M26" t="s">
        <f>IF(OR(ISBLANK(C26),C26="(Leer)"), "", VLOOKUP(C26,(list_Rohstoffschlüssel),3,FALSE))</f>
        <v>29</v>
      </c>
    </row>
    <row r="27">
      <c r="B27">
        <v>3</v>
      </c>
      <c r="E27" t="s">
        <f>IF(ISBLANK(C27), "", VLOOKUP(C27,(list_Rohstoffschlüssel),2,FALSE))</f>
        <v>29</v>
      </c>
      <c r="G27" s="2">
        <f>D27*F27</f>
        <v>0</v>
      </c>
      <c r="M27" t="s">
        <f>IF(OR(ISBLANK(C27),C27="(Leer)"), "", VLOOKUP(C27,(list_Rohstoffschlüssel),3,FALSE))</f>
        <v>29</v>
      </c>
    </row>
    <row r="28">
      <c r="B28">
        <v>4</v>
      </c>
      <c r="E28" t="s">
        <f>IF(ISBLANK(C28), "", VLOOKUP(C28,(list_Rohstoffschlüssel),2,FALSE))</f>
        <v>29</v>
      </c>
      <c r="G28" s="2">
        <f>D28*F28</f>
        <v>0</v>
      </c>
      <c r="M28" t="s">
        <f>IF(OR(ISBLANK(C28),C28="(Leer)"), "", VLOOKUP(C28,(list_Rohstoffschlüssel),3,FALSE))</f>
        <v>29</v>
      </c>
    </row>
    <row r="29">
      <c r="B29">
        <v>5</v>
      </c>
      <c r="E29" t="s">
        <f>IF(ISBLANK(C29), "", VLOOKUP(C29,(list_Rohstoffschlüssel),2,FALSE))</f>
        <v>29</v>
      </c>
      <c r="G29" s="2">
        <f>D29*F29</f>
        <v>0</v>
      </c>
      <c r="M29" t="s">
        <f>IF(OR(ISBLANK(C29),C29="(Leer)"), "", VLOOKUP(C29,(list_Rohstoffschlüssel),3,FALSE))</f>
        <v>29</v>
      </c>
    </row>
    <row r="30">
      <c r="B30">
        <v>6</v>
      </c>
      <c r="E30" t="s">
        <f>IF(ISBLANK(C30), "", VLOOKUP(C30,(list_Rohstoffschlüssel),2,FALSE))</f>
        <v>29</v>
      </c>
      <c r="G30" s="2">
        <f>D30*F30</f>
        <v>0</v>
      </c>
      <c r="M30" t="s">
        <f>IF(OR(ISBLANK(C30),C30="(Leer)"), "", VLOOKUP(C30,(list_Rohstoffschlüssel),3,FALSE))</f>
        <v>29</v>
      </c>
    </row>
    <row r="31">
      <c r="B31">
        <v>7</v>
      </c>
      <c r="E31" t="s">
        <f>IF(ISBLANK(C31), "", VLOOKUP(C31,(list_Rohstoffschlüssel),2,FALSE))</f>
        <v>29</v>
      </c>
      <c r="G31" s="2">
        <f>D31*F31</f>
        <v>0</v>
      </c>
      <c r="M31" t="s">
        <f>IF(OR(ISBLANK(C31),C31="(Leer)"), "", VLOOKUP(C31,(list_Rohstoffschlüssel),3,FALSE))</f>
        <v>29</v>
      </c>
    </row>
    <row r="33"/>
    <row r="34">
      <c r="B34" t="s">
        <v>185</v>
      </c>
    </row>
  </sheetData>
  <mergeCells count="42">
    <mergeCell ref="M18:R18"/>
    <mergeCell ref="M19:R19"/>
    <mergeCell ref="M20:R20"/>
    <mergeCell ref="S20:U20"/>
    <mergeCell ref="Q10:U10"/>
    <mergeCell ref="H10:K10"/>
    <mergeCell ref="M15:R15"/>
    <mergeCell ref="S15:U15"/>
    <mergeCell ref="O10:P10"/>
    <mergeCell ref="M11:R11"/>
    <mergeCell ref="M17:R17"/>
    <mergeCell ref="M16:R16"/>
    <mergeCell ref="S11:U11"/>
    <mergeCell ref="M28:U28"/>
    <mergeCell ref="M31:U31"/>
    <mergeCell ref="S21:U21"/>
    <mergeCell ref="B22:U22"/>
    <mergeCell ref="M21:R21"/>
    <mergeCell ref="D7:F7"/>
    <mergeCell ref="B4:D4"/>
    <mergeCell ref="J5:N5"/>
    <mergeCell ref="B34:F34"/>
    <mergeCell ref="B24:U24"/>
    <mergeCell ref="M25:U25"/>
    <mergeCell ref="M26:U26"/>
    <mergeCell ref="M27:U27"/>
    <mergeCell ref="M29:U29"/>
    <mergeCell ref="M30:U30"/>
    <mergeCell ref="R5:U5"/>
    <mergeCell ref="J6:N6"/>
    <mergeCell ref="R6:U6"/>
    <mergeCell ref="D8:F8"/>
    <mergeCell ref="J8:N8"/>
    <mergeCell ref="R8:U8"/>
    <mergeCell ref="J7:N7"/>
    <mergeCell ref="R7:U7"/>
    <mergeCell ref="D5:F5"/>
    <mergeCell ref="D6:F6"/>
    <mergeCell ref="S16:U16"/>
    <mergeCell ref="S17:U17"/>
    <mergeCell ref="S18:U18"/>
    <mergeCell ref="S19:U19"/>
  </mergeCells>
  <hyperlinks>
    <hyperlink ref="T2" r:id="rId1" tooltip="b2b.bmw.com" display="b2b.bmw.com"/>
  </hyperlinks>
  <pageMargins left="0.7086614173228347" right="0.7086614173228347" top="0.7874015748031497" bottom="0.7874015748031497" header="0.31496062992125984" footer="0.31496062992125984"/>
  <ignoredErrors>
    <ignoredError numberStoredAsText="1" sqref="A1:Z34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H87"/>
  <sheetViews>
    <sheetView workbookViewId="0" rightToLeft="0"/>
  </sheetViews>
  <sheetData>
    <row r="1" ht="9.75" customHeight="1"/>
    <row r="2" ht="26.25" customHeight="1">
      <c r="B2" t="s">
        <v>0</v>
      </c>
      <c r="F2" t="s">
        <v>1</v>
      </c>
    </row>
    <row r="3">
      <c r="B3" t="s">
        <v>328</v>
      </c>
      <c r="F3" t="s">
        <v>329</v>
      </c>
    </row>
    <row r="4">
      <c r="B4" t="s">
        <v>330</v>
      </c>
      <c r="O4" t="s">
        <v>331</v>
      </c>
      <c r="Q4" s="1">
        <v>41584</v>
      </c>
    </row>
    <row r="6" ht="33.75" customHeight="1">
      <c r="B6" t="s">
        <v>332</v>
      </c>
      <c r="E6" t="s">
        <v>333</v>
      </c>
      <c r="H6" t="s">
        <v>334</v>
      </c>
      <c r="K6" t="s">
        <v>335</v>
      </c>
      <c r="L6" t="s">
        <v>336</v>
      </c>
      <c r="M6" t="s">
        <v>337</v>
      </c>
      <c r="O6" t="s">
        <v>338</v>
      </c>
      <c r="Q6" t="s">
        <v>339</v>
      </c>
      <c r="S6" t="s">
        <v>340</v>
      </c>
      <c r="T6" t="s">
        <v>341</v>
      </c>
      <c r="U6" t="s">
        <v>339</v>
      </c>
      <c r="W6" t="s">
        <v>342</v>
      </c>
      <c r="Y6" t="s">
        <v>343</v>
      </c>
      <c r="AA6" t="s">
        <v>344</v>
      </c>
      <c r="AC6" t="s">
        <v>345</v>
      </c>
      <c r="AE6" t="s">
        <v>346</v>
      </c>
      <c r="AH6" t="s">
        <v>258</v>
      </c>
    </row>
    <row r="7" ht="6" customHeight="1"/>
    <row r="8">
      <c r="B8" s="13" t="s">
        <v>347</v>
      </c>
      <c r="C8" s="13" t="s">
        <v>348</v>
      </c>
      <c r="E8" s="13" t="s">
        <v>30</v>
      </c>
      <c r="F8" s="13" t="s">
        <v>349</v>
      </c>
      <c r="H8" s="13" t="s">
        <v>30</v>
      </c>
      <c r="I8" s="13" t="s">
        <v>349</v>
      </c>
      <c r="K8" t="s">
        <v>350</v>
      </c>
      <c r="L8" t="s">
        <v>351</v>
      </c>
      <c r="M8" t="s">
        <v>352</v>
      </c>
      <c r="O8" s="13" t="s">
        <v>353</v>
      </c>
      <c r="P8" t="s">
        <v>259</v>
      </c>
      <c r="S8" t="s">
        <v>354</v>
      </c>
      <c r="T8" t="s">
        <v>256</v>
      </c>
      <c r="W8" s="2" t="s">
        <v>135</v>
      </c>
      <c r="Y8" t="s">
        <v>355</v>
      </c>
      <c r="AA8" s="2" t="s">
        <v>259</v>
      </c>
      <c r="AC8" s="2" t="s">
        <v>356</v>
      </c>
      <c r="AE8" s="1">
        <v>40765</v>
      </c>
      <c r="AF8" t="s">
        <v>357</v>
      </c>
      <c r="AH8" t="s">
        <v>257</v>
      </c>
    </row>
    <row r="9">
      <c r="B9" s="13" t="s">
        <v>358</v>
      </c>
      <c r="C9" s="13" t="s">
        <v>359</v>
      </c>
      <c r="E9" s="13" t="s">
        <v>360</v>
      </c>
      <c r="F9" s="13" t="s">
        <v>361</v>
      </c>
      <c r="H9" s="13" t="s">
        <v>360</v>
      </c>
      <c r="I9" s="13" t="s">
        <v>361</v>
      </c>
      <c r="K9" t="s">
        <v>362</v>
      </c>
      <c r="L9" t="s">
        <v>363</v>
      </c>
      <c r="M9" t="s">
        <v>364</v>
      </c>
      <c r="O9" s="13" t="s">
        <v>365</v>
      </c>
      <c r="P9" t="s">
        <v>259</v>
      </c>
      <c r="S9" t="s">
        <v>366</v>
      </c>
      <c r="T9" t="s">
        <v>256</v>
      </c>
      <c r="W9" t="s">
        <v>133</v>
      </c>
      <c r="Y9" t="s">
        <v>367</v>
      </c>
      <c r="AA9" t="s">
        <v>256</v>
      </c>
      <c r="AC9" t="s">
        <v>368</v>
      </c>
      <c r="AE9" s="1">
        <v>40765</v>
      </c>
      <c r="AF9" t="s">
        <v>369</v>
      </c>
    </row>
    <row r="10">
      <c r="B10" s="13" t="s">
        <v>370</v>
      </c>
      <c r="C10" s="13" t="s">
        <v>371</v>
      </c>
      <c r="E10" s="13" t="s">
        <v>372</v>
      </c>
      <c r="F10" s="13" t="s">
        <v>373</v>
      </c>
      <c r="H10" s="13" t="s">
        <v>372</v>
      </c>
      <c r="I10" s="13" t="s">
        <v>373</v>
      </c>
      <c r="K10" t="s">
        <v>374</v>
      </c>
      <c r="L10" t="s">
        <v>375</v>
      </c>
      <c r="M10" t="s">
        <v>376</v>
      </c>
      <c r="O10" s="13" t="s">
        <v>377</v>
      </c>
      <c r="P10" t="s">
        <v>259</v>
      </c>
      <c r="S10" t="s">
        <v>378</v>
      </c>
      <c r="T10" t="s">
        <v>256</v>
      </c>
      <c r="W10" t="s">
        <v>379</v>
      </c>
      <c r="AA10" t="s">
        <v>380</v>
      </c>
      <c r="AC10" t="s">
        <v>381</v>
      </c>
      <c r="AE10" s="1">
        <v>40765</v>
      </c>
      <c r="AF10" t="s">
        <v>382</v>
      </c>
    </row>
    <row r="11">
      <c r="B11" s="13" t="s">
        <v>383</v>
      </c>
      <c r="C11" s="13" t="s">
        <v>384</v>
      </c>
      <c r="E11" s="13" t="s">
        <v>385</v>
      </c>
      <c r="F11" s="13" t="s">
        <v>386</v>
      </c>
      <c r="H11" s="13" t="s">
        <v>385</v>
      </c>
      <c r="I11" s="13" t="s">
        <v>386</v>
      </c>
      <c r="K11" t="s">
        <v>387</v>
      </c>
      <c r="L11" t="s">
        <v>388</v>
      </c>
      <c r="M11" t="s">
        <v>389</v>
      </c>
      <c r="O11" s="13" t="s">
        <v>390</v>
      </c>
      <c r="P11" t="s">
        <v>259</v>
      </c>
      <c r="S11" t="s">
        <v>391</v>
      </c>
      <c r="T11" t="s">
        <v>256</v>
      </c>
      <c r="W11" t="s">
        <v>392</v>
      </c>
      <c r="AA11" t="s">
        <v>258</v>
      </c>
      <c r="AE11" s="1">
        <v>40765</v>
      </c>
      <c r="AF11" t="s">
        <v>393</v>
      </c>
    </row>
    <row r="12">
      <c r="B12" s="13" t="s">
        <v>394</v>
      </c>
      <c r="C12" s="13" t="s">
        <v>395</v>
      </c>
      <c r="E12" s="13" t="s">
        <v>376</v>
      </c>
      <c r="F12" s="13" t="s">
        <v>396</v>
      </c>
      <c r="H12" s="13" t="s">
        <v>364</v>
      </c>
      <c r="I12" s="13" t="s">
        <v>397</v>
      </c>
      <c r="K12" t="s">
        <v>398</v>
      </c>
      <c r="L12" t="s">
        <v>399</v>
      </c>
      <c r="M12" t="s">
        <v>400</v>
      </c>
      <c r="O12" s="13" t="s">
        <v>401</v>
      </c>
      <c r="P12" t="s">
        <v>259</v>
      </c>
      <c r="S12" t="s">
        <v>402</v>
      </c>
      <c r="T12" t="s">
        <v>256</v>
      </c>
      <c r="W12" t="s">
        <v>403</v>
      </c>
      <c r="AE12" s="1">
        <v>40766</v>
      </c>
      <c r="AF12" t="s">
        <v>404</v>
      </c>
    </row>
    <row r="13">
      <c r="B13" s="13" t="s">
        <v>405</v>
      </c>
      <c r="C13" s="13" t="s">
        <v>406</v>
      </c>
      <c r="E13" s="13" t="s">
        <v>389</v>
      </c>
      <c r="F13" s="13" t="s">
        <v>407</v>
      </c>
      <c r="H13" s="13" t="s">
        <v>408</v>
      </c>
      <c r="I13" s="13" t="s">
        <v>409</v>
      </c>
      <c r="K13" t="s">
        <v>410</v>
      </c>
      <c r="L13" t="s">
        <v>411</v>
      </c>
      <c r="M13" t="s">
        <v>30</v>
      </c>
      <c r="O13" s="13" t="s">
        <v>412</v>
      </c>
      <c r="P13" t="s">
        <v>259</v>
      </c>
      <c r="S13" t="s">
        <v>413</v>
      </c>
      <c r="T13" t="s">
        <v>256</v>
      </c>
      <c r="W13" t="s">
        <v>414</v>
      </c>
      <c r="AE13" s="1">
        <v>40766</v>
      </c>
      <c r="AF13" t="s">
        <v>415</v>
      </c>
    </row>
    <row r="14">
      <c r="B14" s="13" t="s">
        <v>416</v>
      </c>
      <c r="C14" s="13" t="s">
        <v>417</v>
      </c>
      <c r="E14" s="13" t="s">
        <v>418</v>
      </c>
      <c r="F14" s="13" t="s">
        <v>419</v>
      </c>
      <c r="H14" s="13" t="s">
        <v>376</v>
      </c>
      <c r="I14" s="13" t="s">
        <v>396</v>
      </c>
      <c r="K14" t="s">
        <v>420</v>
      </c>
      <c r="L14" t="s">
        <v>421</v>
      </c>
      <c r="M14" t="s">
        <v>422</v>
      </c>
      <c r="O14" s="13" t="s">
        <v>423</v>
      </c>
      <c r="P14" t="s">
        <v>259</v>
      </c>
      <c r="S14" t="s">
        <v>424</v>
      </c>
      <c r="T14" t="s">
        <v>256</v>
      </c>
      <c r="W14" t="s">
        <v>425</v>
      </c>
      <c r="AE14" s="1">
        <v>40766</v>
      </c>
      <c r="AF14" t="s">
        <v>426</v>
      </c>
    </row>
    <row r="15">
      <c r="B15" s="13" t="s">
        <v>427</v>
      </c>
      <c r="C15" s="13" t="s">
        <v>428</v>
      </c>
      <c r="E15" s="13" t="s">
        <v>429</v>
      </c>
      <c r="F15" s="13" t="s">
        <v>430</v>
      </c>
      <c r="H15" s="13" t="s">
        <v>389</v>
      </c>
      <c r="I15" s="13" t="s">
        <v>407</v>
      </c>
      <c r="K15" t="s">
        <v>431</v>
      </c>
      <c r="L15" t="s">
        <v>432</v>
      </c>
      <c r="M15" t="s">
        <v>429</v>
      </c>
      <c r="O15" s="13" t="s">
        <v>433</v>
      </c>
      <c r="P15" t="s">
        <v>259</v>
      </c>
      <c r="S15" t="s">
        <v>434</v>
      </c>
      <c r="T15" t="s">
        <v>256</v>
      </c>
      <c r="W15" t="s">
        <v>435</v>
      </c>
      <c r="AE15" s="1">
        <v>40780</v>
      </c>
      <c r="AF15" t="s">
        <v>436</v>
      </c>
    </row>
    <row r="16">
      <c r="B16" s="13" t="s">
        <v>437</v>
      </c>
      <c r="C16" s="13" t="s">
        <v>438</v>
      </c>
      <c r="E16" s="13" t="s">
        <v>439</v>
      </c>
      <c r="F16" s="13" t="s">
        <v>440</v>
      </c>
      <c r="H16" t="s">
        <v>422</v>
      </c>
      <c r="I16" t="s">
        <v>441</v>
      </c>
      <c r="K16" t="s">
        <v>442</v>
      </c>
      <c r="L16" t="s">
        <v>443</v>
      </c>
      <c r="M16" t="s">
        <v>418</v>
      </c>
      <c r="O16" s="13" t="s">
        <v>444</v>
      </c>
      <c r="P16" t="s">
        <v>259</v>
      </c>
      <c r="S16" t="s">
        <v>445</v>
      </c>
      <c r="T16" t="s">
        <v>256</v>
      </c>
      <c r="W16" s="2" t="s">
        <v>446</v>
      </c>
      <c r="AE16" s="1">
        <v>40780</v>
      </c>
      <c r="AF16" t="s">
        <v>447</v>
      </c>
    </row>
    <row r="17">
      <c r="B17" s="13" t="s">
        <v>448</v>
      </c>
      <c r="C17" s="13" t="s">
        <v>449</v>
      </c>
      <c r="E17" s="13" t="s">
        <v>450</v>
      </c>
      <c r="F17" s="13" t="s">
        <v>451</v>
      </c>
      <c r="H17" t="s">
        <v>400</v>
      </c>
      <c r="I17" t="s">
        <v>452</v>
      </c>
      <c r="K17" t="s">
        <v>453</v>
      </c>
      <c r="L17" t="s">
        <v>454</v>
      </c>
      <c r="M17" t="s">
        <v>385</v>
      </c>
      <c r="O17" s="13" t="s">
        <v>455</v>
      </c>
      <c r="P17" t="s">
        <v>259</v>
      </c>
      <c r="S17" t="s">
        <v>456</v>
      </c>
      <c r="T17" t="s">
        <v>256</v>
      </c>
      <c r="W17" t="s">
        <v>457</v>
      </c>
      <c r="AE17" s="1">
        <v>40995</v>
      </c>
      <c r="AF17" t="s">
        <v>458</v>
      </c>
    </row>
    <row r="18" ht="28.5" customHeight="1">
      <c r="B18" s="13" t="s">
        <v>459</v>
      </c>
      <c r="C18" s="13" t="s">
        <v>460</v>
      </c>
      <c r="E18" s="13" t="s">
        <v>461</v>
      </c>
      <c r="F18" s="13" t="s">
        <v>462</v>
      </c>
      <c r="H18" s="13" t="s">
        <v>418</v>
      </c>
      <c r="I18" s="13" t="s">
        <v>463</v>
      </c>
      <c r="K18" t="s">
        <v>464</v>
      </c>
      <c r="L18" t="s">
        <v>465</v>
      </c>
      <c r="M18" t="s">
        <v>466</v>
      </c>
      <c r="O18" s="13" t="s">
        <v>467</v>
      </c>
      <c r="P18" t="s">
        <v>259</v>
      </c>
      <c r="S18" t="s">
        <v>468</v>
      </c>
      <c r="T18" t="s">
        <v>256</v>
      </c>
      <c r="W18" t="s">
        <v>469</v>
      </c>
      <c r="AE18" s="1">
        <v>41039</v>
      </c>
      <c r="AF18" t="s">
        <v>470</v>
      </c>
    </row>
    <row r="19">
      <c r="B19" s="13" t="s">
        <v>471</v>
      </c>
      <c r="C19" s="13" t="s">
        <v>472</v>
      </c>
      <c r="E19" s="13" t="s">
        <v>466</v>
      </c>
      <c r="F19" s="13" t="s">
        <v>473</v>
      </c>
      <c r="H19" s="13" t="s">
        <v>429</v>
      </c>
      <c r="I19" s="13" t="s">
        <v>430</v>
      </c>
      <c r="K19" t="s">
        <v>474</v>
      </c>
      <c r="L19" t="s">
        <v>475</v>
      </c>
      <c r="M19" t="s">
        <v>30</v>
      </c>
      <c r="O19" s="13" t="s">
        <v>476</v>
      </c>
      <c r="P19" t="s">
        <v>259</v>
      </c>
      <c r="S19" t="s">
        <v>477</v>
      </c>
      <c r="T19" t="s">
        <v>256</v>
      </c>
      <c r="W19" t="s">
        <v>478</v>
      </c>
      <c r="AE19" s="1">
        <v>41039</v>
      </c>
      <c r="AF19" t="s">
        <v>479</v>
      </c>
    </row>
    <row r="20">
      <c r="B20" s="13" t="s">
        <v>480</v>
      </c>
      <c r="C20" s="13" t="s">
        <v>481</v>
      </c>
      <c r="E20" s="13" t="s">
        <v>352</v>
      </c>
      <c r="F20" s="13" t="s">
        <v>482</v>
      </c>
      <c r="H20" s="13" t="s">
        <v>483</v>
      </c>
      <c r="I20" s="13" t="s">
        <v>484</v>
      </c>
      <c r="K20" t="s">
        <v>485</v>
      </c>
      <c r="L20" t="s">
        <v>486</v>
      </c>
      <c r="M20" t="s">
        <v>487</v>
      </c>
      <c r="O20" s="13" t="s">
        <v>488</v>
      </c>
      <c r="P20" t="s">
        <v>259</v>
      </c>
      <c r="S20" t="s">
        <v>489</v>
      </c>
      <c r="T20" t="s">
        <v>256</v>
      </c>
      <c r="W20" t="s">
        <v>490</v>
      </c>
      <c r="AE20" s="1">
        <v>41039</v>
      </c>
      <c r="AF20" t="s">
        <v>491</v>
      </c>
    </row>
    <row r="21">
      <c r="B21" s="13" t="s">
        <v>492</v>
      </c>
      <c r="C21" s="13" t="s">
        <v>493</v>
      </c>
      <c r="E21" s="13" t="s">
        <v>494</v>
      </c>
      <c r="F21" s="13" t="s">
        <v>495</v>
      </c>
      <c r="H21" s="13" t="s">
        <v>439</v>
      </c>
      <c r="I21" s="13" t="s">
        <v>440</v>
      </c>
      <c r="K21" t="s">
        <v>496</v>
      </c>
      <c r="L21" t="s">
        <v>497</v>
      </c>
      <c r="M21" t="s">
        <v>30</v>
      </c>
      <c r="O21" s="13" t="s">
        <v>498</v>
      </c>
      <c r="P21" t="s">
        <v>259</v>
      </c>
      <c r="S21" t="s">
        <v>499</v>
      </c>
      <c r="T21" t="s">
        <v>256</v>
      </c>
      <c r="W21" t="s">
        <v>500</v>
      </c>
      <c r="AE21" s="1">
        <v>41039</v>
      </c>
      <c r="AF21" t="s">
        <v>501</v>
      </c>
    </row>
    <row r="22">
      <c r="B22" s="13" t="s">
        <v>502</v>
      </c>
      <c r="C22" s="13" t="s">
        <v>503</v>
      </c>
      <c r="E22" s="13" t="s">
        <v>504</v>
      </c>
      <c r="F22" s="13" t="s">
        <v>505</v>
      </c>
      <c r="H22" s="13" t="s">
        <v>450</v>
      </c>
      <c r="I22" s="13" t="s">
        <v>451</v>
      </c>
      <c r="K22" t="s">
        <v>506</v>
      </c>
      <c r="L22" t="s">
        <v>507</v>
      </c>
      <c r="M22" t="s">
        <v>30</v>
      </c>
      <c r="O22" s="13" t="s">
        <v>508</v>
      </c>
      <c r="P22" t="s">
        <v>259</v>
      </c>
      <c r="S22" t="s">
        <v>509</v>
      </c>
      <c r="T22" t="s">
        <v>256</v>
      </c>
      <c r="W22" t="s">
        <v>381</v>
      </c>
      <c r="AE22" s="1">
        <v>41039</v>
      </c>
      <c r="AF22" t="s">
        <v>510</v>
      </c>
    </row>
    <row r="23">
      <c r="B23" s="13" t="s">
        <v>511</v>
      </c>
      <c r="C23" s="13" t="s">
        <v>512</v>
      </c>
      <c r="E23" s="13" t="s">
        <v>513</v>
      </c>
      <c r="F23" s="13" t="s">
        <v>514</v>
      </c>
      <c r="H23" s="13" t="s">
        <v>461</v>
      </c>
      <c r="I23" s="13" t="s">
        <v>462</v>
      </c>
      <c r="K23" t="s">
        <v>515</v>
      </c>
      <c r="L23" t="s">
        <v>516</v>
      </c>
      <c r="M23" t="s">
        <v>30</v>
      </c>
      <c r="O23" s="13" t="s">
        <v>517</v>
      </c>
      <c r="P23" t="s">
        <v>259</v>
      </c>
      <c r="S23" t="s">
        <v>518</v>
      </c>
      <c r="T23" t="s">
        <v>256</v>
      </c>
      <c r="W23" t="s">
        <v>368</v>
      </c>
      <c r="AE23" s="1">
        <v>41043</v>
      </c>
      <c r="AF23" t="s">
        <v>519</v>
      </c>
    </row>
    <row r="24">
      <c r="B24" s="13" t="s">
        <v>520</v>
      </c>
      <c r="C24" s="13" t="s">
        <v>521</v>
      </c>
      <c r="E24" s="13" t="s">
        <v>522</v>
      </c>
      <c r="F24" s="13" t="s">
        <v>523</v>
      </c>
      <c r="H24" s="13" t="s">
        <v>466</v>
      </c>
      <c r="I24" s="13" t="s">
        <v>473</v>
      </c>
      <c r="K24" t="s">
        <v>524</v>
      </c>
      <c r="L24" t="s">
        <v>525</v>
      </c>
      <c r="M24" t="s">
        <v>30</v>
      </c>
      <c r="O24" s="13" t="s">
        <v>526</v>
      </c>
      <c r="P24" t="s">
        <v>259</v>
      </c>
      <c r="S24" t="s">
        <v>527</v>
      </c>
      <c r="T24" t="s">
        <v>256</v>
      </c>
      <c r="W24" t="s">
        <v>528</v>
      </c>
      <c r="AE24" s="1">
        <v>41043</v>
      </c>
      <c r="AF24" t="s">
        <v>529</v>
      </c>
    </row>
    <row r="25">
      <c r="B25" s="13" t="s">
        <v>530</v>
      </c>
      <c r="C25" s="13" t="s">
        <v>531</v>
      </c>
      <c r="E25" s="13" t="s">
        <v>532</v>
      </c>
      <c r="F25" s="13" t="s">
        <v>533</v>
      </c>
      <c r="H25" s="13" t="s">
        <v>352</v>
      </c>
      <c r="I25" s="13" t="s">
        <v>482</v>
      </c>
      <c r="K25" t="s">
        <v>534</v>
      </c>
      <c r="L25" t="s">
        <v>535</v>
      </c>
      <c r="M25" t="s">
        <v>372</v>
      </c>
      <c r="O25" s="13" t="s">
        <v>536</v>
      </c>
      <c r="P25" t="s">
        <v>259</v>
      </c>
      <c r="S25" t="s">
        <v>537</v>
      </c>
      <c r="T25" t="s">
        <v>256</v>
      </c>
      <c r="W25" t="s">
        <v>538</v>
      </c>
      <c r="AE25" s="1">
        <v>41043</v>
      </c>
      <c r="AF25" t="s">
        <v>539</v>
      </c>
    </row>
    <row r="26">
      <c r="B26" s="13" t="s">
        <v>540</v>
      </c>
      <c r="C26" s="13" t="s">
        <v>541</v>
      </c>
      <c r="E26" s="13" t="s">
        <v>542</v>
      </c>
      <c r="F26" s="13" t="s">
        <v>543</v>
      </c>
      <c r="H26" s="13" t="s">
        <v>494</v>
      </c>
      <c r="I26" s="13" t="s">
        <v>495</v>
      </c>
      <c r="K26" t="s">
        <v>544</v>
      </c>
      <c r="L26" t="s">
        <v>545</v>
      </c>
      <c r="M26" t="s">
        <v>494</v>
      </c>
      <c r="O26" s="13" t="s">
        <v>477</v>
      </c>
      <c r="P26" t="s">
        <v>259</v>
      </c>
      <c r="S26" t="s">
        <v>546</v>
      </c>
      <c r="T26" t="s">
        <v>256</v>
      </c>
      <c r="W26" t="s">
        <v>547</v>
      </c>
      <c r="AE26" s="1">
        <v>41072</v>
      </c>
      <c r="AF26" t="s">
        <v>548</v>
      </c>
    </row>
    <row r="27">
      <c r="B27" s="13" t="s">
        <v>549</v>
      </c>
      <c r="C27" s="13" t="s">
        <v>550</v>
      </c>
      <c r="E27" s="13" t="s">
        <v>551</v>
      </c>
      <c r="F27" s="13" t="s">
        <v>552</v>
      </c>
      <c r="H27" s="13" t="s">
        <v>553</v>
      </c>
      <c r="I27" s="13" t="s">
        <v>554</v>
      </c>
      <c r="K27" t="s">
        <v>555</v>
      </c>
      <c r="L27" t="s">
        <v>556</v>
      </c>
      <c r="M27" t="s">
        <v>522</v>
      </c>
      <c r="O27" s="13" t="s">
        <v>557</v>
      </c>
      <c r="P27" t="s">
        <v>259</v>
      </c>
      <c r="S27" t="s">
        <v>558</v>
      </c>
      <c r="T27" t="s">
        <v>256</v>
      </c>
      <c r="W27" t="s">
        <v>559</v>
      </c>
      <c r="AF27" t="s">
        <v>560</v>
      </c>
    </row>
    <row r="28">
      <c r="B28" s="13" t="s">
        <v>561</v>
      </c>
      <c r="C28" s="13" t="s">
        <v>562</v>
      </c>
      <c r="E28" s="13" t="s">
        <v>563</v>
      </c>
      <c r="F28" s="13" t="s">
        <v>564</v>
      </c>
      <c r="H28" s="13" t="s">
        <v>504</v>
      </c>
      <c r="I28" s="13" t="s">
        <v>565</v>
      </c>
      <c r="K28" t="s">
        <v>566</v>
      </c>
      <c r="L28" t="s">
        <v>567</v>
      </c>
      <c r="M28" t="s">
        <v>513</v>
      </c>
      <c r="O28" s="13" t="s">
        <v>568</v>
      </c>
      <c r="P28" t="s">
        <v>259</v>
      </c>
      <c r="S28" t="s">
        <v>569</v>
      </c>
      <c r="T28" t="s">
        <v>256</v>
      </c>
      <c r="AF28" t="s">
        <v>570</v>
      </c>
    </row>
    <row r="29">
      <c r="B29" s="13" t="s">
        <v>571</v>
      </c>
      <c r="C29" s="13" t="s">
        <v>572</v>
      </c>
      <c r="E29" s="13" t="s">
        <v>573</v>
      </c>
      <c r="F29" s="13" t="s">
        <v>574</v>
      </c>
      <c r="H29" s="13" t="s">
        <v>513</v>
      </c>
      <c r="I29" s="13" t="s">
        <v>575</v>
      </c>
      <c r="K29" t="s">
        <v>576</v>
      </c>
      <c r="L29" t="s">
        <v>577</v>
      </c>
      <c r="M29" t="s">
        <v>578</v>
      </c>
      <c r="O29" s="13" t="s">
        <v>579</v>
      </c>
      <c r="P29" t="s">
        <v>259</v>
      </c>
      <c r="S29" t="s">
        <v>580</v>
      </c>
      <c r="T29" t="s">
        <v>256</v>
      </c>
      <c r="AE29" s="1">
        <v>41096</v>
      </c>
      <c r="AF29" t="s">
        <v>581</v>
      </c>
    </row>
    <row r="30">
      <c r="B30" s="13" t="s">
        <v>582</v>
      </c>
      <c r="C30" s="13" t="s">
        <v>583</v>
      </c>
      <c r="E30" s="13" t="s">
        <v>584</v>
      </c>
      <c r="F30" s="13" t="s">
        <v>585</v>
      </c>
      <c r="H30" s="13" t="s">
        <v>586</v>
      </c>
      <c r="I30" s="13" t="s">
        <v>587</v>
      </c>
      <c r="K30" t="s">
        <v>588</v>
      </c>
      <c r="L30" t="s">
        <v>589</v>
      </c>
      <c r="M30" t="s">
        <v>30</v>
      </c>
      <c r="O30" s="13" t="s">
        <v>590</v>
      </c>
      <c r="P30" t="s">
        <v>259</v>
      </c>
      <c r="S30" t="s">
        <v>591</v>
      </c>
      <c r="T30" t="s">
        <v>256</v>
      </c>
      <c r="AF30" t="s">
        <v>592</v>
      </c>
    </row>
    <row r="31" ht="15" customHeight="1">
      <c r="B31" s="13" t="s">
        <v>593</v>
      </c>
      <c r="C31" s="13" t="s">
        <v>594</v>
      </c>
      <c r="E31" s="13" t="s">
        <v>595</v>
      </c>
      <c r="F31" s="13" t="s">
        <v>596</v>
      </c>
      <c r="H31" s="13" t="s">
        <v>522</v>
      </c>
      <c r="I31" s="13" t="s">
        <v>597</v>
      </c>
      <c r="K31" t="s">
        <v>598</v>
      </c>
      <c r="L31" t="s">
        <v>599</v>
      </c>
      <c r="M31" t="s">
        <v>600</v>
      </c>
      <c r="O31" s="13" t="s">
        <v>601</v>
      </c>
      <c r="P31" t="s">
        <v>259</v>
      </c>
      <c r="S31" t="s">
        <v>602</v>
      </c>
      <c r="T31" t="s">
        <v>256</v>
      </c>
      <c r="AF31" t="s">
        <v>603</v>
      </c>
    </row>
    <row r="32">
      <c r="B32" s="13" t="s">
        <v>604</v>
      </c>
      <c r="C32" s="13" t="s">
        <v>605</v>
      </c>
      <c r="E32" s="13" t="s">
        <v>606</v>
      </c>
      <c r="F32" s="13" t="s">
        <v>607</v>
      </c>
      <c r="H32" s="13" t="s">
        <v>578</v>
      </c>
      <c r="I32" s="13" t="s">
        <v>608</v>
      </c>
      <c r="K32" t="s">
        <v>609</v>
      </c>
      <c r="L32" t="s">
        <v>610</v>
      </c>
      <c r="M32" t="s">
        <v>586</v>
      </c>
      <c r="O32" s="13" t="s">
        <v>611</v>
      </c>
      <c r="P32" t="s">
        <v>259</v>
      </c>
      <c r="S32" t="s">
        <v>612</v>
      </c>
      <c r="T32" t="s">
        <v>256</v>
      </c>
      <c r="AF32" t="s">
        <v>613</v>
      </c>
    </row>
    <row r="33">
      <c r="B33" s="13" t="s">
        <v>614</v>
      </c>
      <c r="C33" s="13" t="s">
        <v>615</v>
      </c>
      <c r="E33" s="13" t="s">
        <v>616</v>
      </c>
      <c r="F33" s="13" t="s">
        <v>617</v>
      </c>
      <c r="H33" s="13" t="s">
        <v>600</v>
      </c>
      <c r="I33" s="13" t="s">
        <v>618</v>
      </c>
      <c r="K33" t="s">
        <v>619</v>
      </c>
      <c r="L33" t="s">
        <v>620</v>
      </c>
      <c r="M33" t="s">
        <v>30</v>
      </c>
      <c r="O33" s="13" t="s">
        <v>621</v>
      </c>
      <c r="P33" t="s">
        <v>259</v>
      </c>
      <c r="S33" t="s">
        <v>622</v>
      </c>
      <c r="T33" t="s">
        <v>256</v>
      </c>
      <c r="AF33" t="s">
        <v>623</v>
      </c>
    </row>
    <row r="34">
      <c r="B34" s="13" t="s">
        <v>624</v>
      </c>
      <c r="C34" s="13" t="s">
        <v>625</v>
      </c>
      <c r="E34" s="13" t="s">
        <v>626</v>
      </c>
      <c r="F34" s="13" t="s">
        <v>627</v>
      </c>
      <c r="H34" s="13" t="s">
        <v>532</v>
      </c>
      <c r="I34" s="13" t="s">
        <v>628</v>
      </c>
      <c r="K34" t="s">
        <v>629</v>
      </c>
      <c r="L34" t="s">
        <v>630</v>
      </c>
      <c r="M34" t="s">
        <v>532</v>
      </c>
      <c r="O34" s="13" t="s">
        <v>631</v>
      </c>
      <c r="P34" t="s">
        <v>259</v>
      </c>
      <c r="S34" t="s">
        <v>632</v>
      </c>
      <c r="T34" t="s">
        <v>256</v>
      </c>
      <c r="AF34" t="s">
        <v>633</v>
      </c>
    </row>
    <row r="35">
      <c r="B35" s="13" t="s">
        <v>634</v>
      </c>
      <c r="C35" s="13" t="s">
        <v>635</v>
      </c>
      <c r="E35" s="13" t="s">
        <v>636</v>
      </c>
      <c r="F35" s="13" t="s">
        <v>637</v>
      </c>
      <c r="H35" s="13" t="s">
        <v>638</v>
      </c>
      <c r="I35" s="13" t="s">
        <v>639</v>
      </c>
      <c r="K35" t="s">
        <v>640</v>
      </c>
      <c r="L35" t="s">
        <v>641</v>
      </c>
      <c r="M35" t="s">
        <v>638</v>
      </c>
      <c r="O35" s="13" t="s">
        <v>642</v>
      </c>
      <c r="P35" t="s">
        <v>259</v>
      </c>
      <c r="S35" t="s">
        <v>643</v>
      </c>
      <c r="T35" t="s">
        <v>256</v>
      </c>
      <c r="AF35" t="s">
        <v>644</v>
      </c>
    </row>
    <row r="36">
      <c r="B36" s="13" t="s">
        <v>645</v>
      </c>
      <c r="C36" s="13" t="s">
        <v>646</v>
      </c>
      <c r="E36" s="13" t="s">
        <v>647</v>
      </c>
      <c r="F36" s="13" t="s">
        <v>648</v>
      </c>
      <c r="H36" s="13" t="s">
        <v>542</v>
      </c>
      <c r="I36" s="13" t="s">
        <v>649</v>
      </c>
      <c r="K36" t="s">
        <v>650</v>
      </c>
      <c r="L36" t="s">
        <v>651</v>
      </c>
      <c r="M36" t="s">
        <v>439</v>
      </c>
      <c r="O36" s="13" t="s">
        <v>652</v>
      </c>
      <c r="P36" t="s">
        <v>259</v>
      </c>
      <c r="S36" t="s">
        <v>653</v>
      </c>
      <c r="T36" t="s">
        <v>256</v>
      </c>
      <c r="AF36" t="s">
        <v>654</v>
      </c>
    </row>
    <row r="37">
      <c r="B37" s="13" t="s">
        <v>655</v>
      </c>
      <c r="C37" s="13" t="s">
        <v>656</v>
      </c>
      <c r="E37" s="13" t="s">
        <v>657</v>
      </c>
      <c r="F37" s="13" t="s">
        <v>658</v>
      </c>
      <c r="H37" s="13" t="s">
        <v>659</v>
      </c>
      <c r="I37" s="13" t="s">
        <v>660</v>
      </c>
      <c r="K37" t="s">
        <v>661</v>
      </c>
      <c r="L37" t="s">
        <v>662</v>
      </c>
      <c r="M37" t="s">
        <v>553</v>
      </c>
      <c r="O37" s="13" t="s">
        <v>663</v>
      </c>
      <c r="P37" t="s">
        <v>259</v>
      </c>
      <c r="S37" t="s">
        <v>664</v>
      </c>
      <c r="T37" t="s">
        <v>256</v>
      </c>
      <c r="AF37" t="s">
        <v>665</v>
      </c>
    </row>
    <row r="38">
      <c r="B38" s="13" t="s">
        <v>666</v>
      </c>
      <c r="C38" s="13" t="s">
        <v>656</v>
      </c>
      <c r="E38" s="13" t="s">
        <v>667</v>
      </c>
      <c r="F38" s="13" t="s">
        <v>668</v>
      </c>
      <c r="H38" s="13" t="s">
        <v>669</v>
      </c>
      <c r="I38" s="13" t="s">
        <v>670</v>
      </c>
      <c r="K38" t="s">
        <v>671</v>
      </c>
      <c r="L38" t="s">
        <v>672</v>
      </c>
      <c r="M38" t="s">
        <v>669</v>
      </c>
      <c r="O38" s="13" t="s">
        <v>673</v>
      </c>
      <c r="P38" t="s">
        <v>259</v>
      </c>
      <c r="S38" t="s">
        <v>674</v>
      </c>
      <c r="T38" t="s">
        <v>256</v>
      </c>
      <c r="AF38" t="s">
        <v>675</v>
      </c>
    </row>
    <row r="39">
      <c r="B39" s="13" t="s">
        <v>676</v>
      </c>
      <c r="C39" s="13" t="s">
        <v>677</v>
      </c>
      <c r="E39" s="13" t="s">
        <v>678</v>
      </c>
      <c r="F39" s="13" t="s">
        <v>679</v>
      </c>
      <c r="H39" s="13" t="s">
        <v>680</v>
      </c>
      <c r="I39" s="13" t="s">
        <v>681</v>
      </c>
      <c r="K39" t="s">
        <v>682</v>
      </c>
      <c r="L39" t="s">
        <v>683</v>
      </c>
      <c r="M39" t="s">
        <v>450</v>
      </c>
      <c r="O39" s="13" t="s">
        <v>684</v>
      </c>
      <c r="P39" t="s">
        <v>259</v>
      </c>
      <c r="S39" t="s">
        <v>685</v>
      </c>
      <c r="T39" t="s">
        <v>256</v>
      </c>
      <c r="AF39" t="s">
        <v>686</v>
      </c>
    </row>
    <row r="40">
      <c r="B40" s="13" t="s">
        <v>687</v>
      </c>
      <c r="C40" s="13" t="s">
        <v>688</v>
      </c>
      <c r="E40" s="13" t="s">
        <v>689</v>
      </c>
      <c r="F40" s="13" t="s">
        <v>690</v>
      </c>
      <c r="H40" s="13" t="s">
        <v>691</v>
      </c>
      <c r="I40" s="13" t="s">
        <v>692</v>
      </c>
      <c r="K40" t="s">
        <v>693</v>
      </c>
      <c r="L40" t="s">
        <v>694</v>
      </c>
      <c r="M40" t="s">
        <v>659</v>
      </c>
      <c r="O40" s="13" t="s">
        <v>695</v>
      </c>
      <c r="P40" t="s">
        <v>259</v>
      </c>
      <c r="S40" t="s">
        <v>696</v>
      </c>
      <c r="T40" t="s">
        <v>256</v>
      </c>
    </row>
    <row r="41">
      <c r="B41" s="13" t="s">
        <v>697</v>
      </c>
      <c r="C41" s="13" t="s">
        <v>698</v>
      </c>
      <c r="H41" s="13" t="s">
        <v>699</v>
      </c>
      <c r="I41" s="13" t="s">
        <v>700</v>
      </c>
      <c r="K41" t="s">
        <v>701</v>
      </c>
      <c r="L41" t="s">
        <v>702</v>
      </c>
      <c r="M41" t="s">
        <v>30</v>
      </c>
      <c r="O41" s="13" t="s">
        <v>703</v>
      </c>
      <c r="P41" t="s">
        <v>259</v>
      </c>
      <c r="S41" t="s">
        <v>704</v>
      </c>
      <c r="T41" t="s">
        <v>256</v>
      </c>
    </row>
    <row r="42">
      <c r="B42" s="13" t="s">
        <v>705</v>
      </c>
      <c r="C42" s="13" t="s">
        <v>706</v>
      </c>
      <c r="H42" s="13" t="s">
        <v>551</v>
      </c>
      <c r="I42" s="13" t="s">
        <v>552</v>
      </c>
      <c r="K42" t="s">
        <v>707</v>
      </c>
      <c r="L42" t="s">
        <v>708</v>
      </c>
      <c r="M42" t="s">
        <v>563</v>
      </c>
      <c r="O42" s="13" t="s">
        <v>709</v>
      </c>
      <c r="S42" t="s">
        <v>710</v>
      </c>
      <c r="T42" t="s">
        <v>256</v>
      </c>
    </row>
    <row r="43">
      <c r="B43" s="13" t="s">
        <v>711</v>
      </c>
      <c r="C43" s="13" t="s">
        <v>712</v>
      </c>
      <c r="H43" s="13" t="s">
        <v>563</v>
      </c>
      <c r="I43" s="13" t="s">
        <v>713</v>
      </c>
      <c r="K43" t="s">
        <v>714</v>
      </c>
      <c r="L43" t="s">
        <v>715</v>
      </c>
      <c r="M43" t="s">
        <v>30</v>
      </c>
      <c r="O43" s="13" t="s">
        <v>716</v>
      </c>
    </row>
    <row r="44">
      <c r="B44" s="13" t="s">
        <v>717</v>
      </c>
      <c r="C44" s="13" t="s">
        <v>718</v>
      </c>
      <c r="H44" s="13" t="s">
        <v>573</v>
      </c>
      <c r="I44" s="13" t="s">
        <v>574</v>
      </c>
      <c r="K44" t="s">
        <v>719</v>
      </c>
      <c r="L44" t="s">
        <v>720</v>
      </c>
      <c r="M44" t="s">
        <v>680</v>
      </c>
      <c r="O44" s="13" t="s">
        <v>721</v>
      </c>
      <c r="P44" t="s">
        <v>259</v>
      </c>
    </row>
    <row r="45">
      <c r="B45" s="13" t="s">
        <v>722</v>
      </c>
      <c r="C45" s="13" t="s">
        <v>723</v>
      </c>
      <c r="H45" s="13" t="s">
        <v>724</v>
      </c>
      <c r="I45" s="13" t="s">
        <v>725</v>
      </c>
      <c r="K45" t="s">
        <v>726</v>
      </c>
      <c r="L45" t="s">
        <v>727</v>
      </c>
      <c r="M45" t="s">
        <v>699</v>
      </c>
      <c r="O45" s="13" t="s">
        <v>728</v>
      </c>
      <c r="P45" t="s">
        <v>259</v>
      </c>
    </row>
    <row r="46">
      <c r="B46" s="13" t="s">
        <v>729</v>
      </c>
      <c r="C46" s="13" t="s">
        <v>730</v>
      </c>
      <c r="H46" s="13" t="s">
        <v>584</v>
      </c>
      <c r="I46" s="13" t="s">
        <v>585</v>
      </c>
      <c r="K46" t="s">
        <v>731</v>
      </c>
      <c r="L46" t="s">
        <v>732</v>
      </c>
      <c r="M46" t="s">
        <v>551</v>
      </c>
      <c r="O46" s="13" t="s">
        <v>733</v>
      </c>
      <c r="P46" t="s">
        <v>259</v>
      </c>
    </row>
    <row r="47">
      <c r="B47" s="13" t="s">
        <v>734</v>
      </c>
      <c r="C47" s="13" t="s">
        <v>735</v>
      </c>
      <c r="H47" s="13" t="s">
        <v>736</v>
      </c>
      <c r="I47" s="13" t="s">
        <v>737</v>
      </c>
      <c r="K47" t="s">
        <v>738</v>
      </c>
      <c r="L47" t="s">
        <v>739</v>
      </c>
      <c r="M47" t="s">
        <v>691</v>
      </c>
      <c r="O47" s="13" t="s">
        <v>740</v>
      </c>
      <c r="P47" t="s">
        <v>259</v>
      </c>
    </row>
    <row r="48">
      <c r="B48" s="13" t="s">
        <v>741</v>
      </c>
      <c r="C48" s="13" t="s">
        <v>742</v>
      </c>
      <c r="H48" s="13" t="s">
        <v>595</v>
      </c>
      <c r="I48" s="13" t="s">
        <v>743</v>
      </c>
      <c r="K48" t="s">
        <v>744</v>
      </c>
      <c r="L48" t="s">
        <v>745</v>
      </c>
      <c r="M48" t="s">
        <v>30</v>
      </c>
    </row>
    <row r="49">
      <c r="B49" s="13" t="s">
        <v>746</v>
      </c>
      <c r="C49" s="13" t="s">
        <v>747</v>
      </c>
      <c r="H49" s="13" t="s">
        <v>606</v>
      </c>
      <c r="I49" s="13" t="s">
        <v>748</v>
      </c>
      <c r="K49" t="s">
        <v>749</v>
      </c>
      <c r="L49" t="s">
        <v>750</v>
      </c>
      <c r="M49" t="s">
        <v>30</v>
      </c>
    </row>
    <row r="50">
      <c r="B50" s="13" t="s">
        <v>751</v>
      </c>
      <c r="C50" s="13" t="s">
        <v>752</v>
      </c>
      <c r="H50" s="13" t="s">
        <v>753</v>
      </c>
      <c r="I50" s="13" t="s">
        <v>754</v>
      </c>
      <c r="K50" t="s">
        <v>755</v>
      </c>
      <c r="L50" t="s">
        <v>756</v>
      </c>
      <c r="M50" t="s">
        <v>724</v>
      </c>
    </row>
    <row r="51">
      <c r="B51" s="13" t="s">
        <v>757</v>
      </c>
      <c r="C51" s="13" t="s">
        <v>758</v>
      </c>
      <c r="H51" s="13" t="s">
        <v>616</v>
      </c>
      <c r="I51" s="13" t="s">
        <v>759</v>
      </c>
      <c r="K51" t="s">
        <v>760</v>
      </c>
      <c r="L51" t="s">
        <v>761</v>
      </c>
      <c r="M51" t="s">
        <v>30</v>
      </c>
    </row>
    <row r="52">
      <c r="B52" s="13" t="s">
        <v>762</v>
      </c>
      <c r="C52" s="13" t="s">
        <v>763</v>
      </c>
      <c r="H52" s="13" t="s">
        <v>626</v>
      </c>
      <c r="I52" s="13" t="s">
        <v>764</v>
      </c>
      <c r="K52" t="s">
        <v>765</v>
      </c>
      <c r="L52" t="s">
        <v>766</v>
      </c>
      <c r="M52" t="s">
        <v>767</v>
      </c>
    </row>
    <row r="53">
      <c r="B53" s="13" t="s">
        <v>768</v>
      </c>
      <c r="C53" s="13" t="s">
        <v>769</v>
      </c>
      <c r="H53" s="13" t="s">
        <v>636</v>
      </c>
      <c r="I53" s="13" t="s">
        <v>637</v>
      </c>
      <c r="K53" t="s">
        <v>770</v>
      </c>
      <c r="L53" t="s">
        <v>771</v>
      </c>
      <c r="M53" t="s">
        <v>772</v>
      </c>
    </row>
    <row r="54">
      <c r="B54" s="13" t="s">
        <v>773</v>
      </c>
      <c r="C54" s="13" t="s">
        <v>774</v>
      </c>
      <c r="H54" s="13" t="s">
        <v>647</v>
      </c>
      <c r="I54" s="13" t="s">
        <v>648</v>
      </c>
      <c r="K54" t="s">
        <v>775</v>
      </c>
      <c r="L54" t="s">
        <v>776</v>
      </c>
      <c r="M54" t="s">
        <v>30</v>
      </c>
    </row>
    <row r="55">
      <c r="B55" s="13" t="s">
        <v>777</v>
      </c>
      <c r="C55" s="13" t="s">
        <v>778</v>
      </c>
      <c r="H55" s="13" t="s">
        <v>657</v>
      </c>
      <c r="I55" s="13" t="s">
        <v>779</v>
      </c>
      <c r="K55" t="s">
        <v>780</v>
      </c>
      <c r="L55" t="s">
        <v>781</v>
      </c>
      <c r="M55" t="s">
        <v>736</v>
      </c>
    </row>
    <row r="56">
      <c r="B56" s="13" t="s">
        <v>782</v>
      </c>
      <c r="C56" s="13" t="s">
        <v>783</v>
      </c>
      <c r="H56" s="13" t="s">
        <v>784</v>
      </c>
      <c r="I56" s="13" t="s">
        <v>785</v>
      </c>
      <c r="K56" t="s">
        <v>786</v>
      </c>
      <c r="L56" t="s">
        <v>787</v>
      </c>
      <c r="M56" t="s">
        <v>584</v>
      </c>
    </row>
    <row r="57">
      <c r="B57" s="13" t="s">
        <v>788</v>
      </c>
      <c r="C57" s="13" t="s">
        <v>789</v>
      </c>
      <c r="H57" s="13" t="s">
        <v>667</v>
      </c>
      <c r="I57" s="13" t="s">
        <v>668</v>
      </c>
      <c r="K57" t="s">
        <v>790</v>
      </c>
      <c r="L57" t="s">
        <v>791</v>
      </c>
      <c r="M57" t="s">
        <v>595</v>
      </c>
    </row>
    <row r="58">
      <c r="H58" s="13" t="s">
        <v>678</v>
      </c>
      <c r="I58" s="13" t="s">
        <v>679</v>
      </c>
      <c r="K58" t="s">
        <v>792</v>
      </c>
      <c r="L58" t="s">
        <v>793</v>
      </c>
      <c r="M58" t="s">
        <v>30</v>
      </c>
    </row>
    <row r="59">
      <c r="H59" s="13" t="s">
        <v>794</v>
      </c>
      <c r="I59" s="13" t="s">
        <v>795</v>
      </c>
      <c r="K59" t="s">
        <v>796</v>
      </c>
      <c r="L59" t="s">
        <v>797</v>
      </c>
      <c r="M59" t="s">
        <v>606</v>
      </c>
    </row>
    <row r="60">
      <c r="H60" s="13" t="s">
        <v>798</v>
      </c>
      <c r="I60" s="13" t="s">
        <v>799</v>
      </c>
      <c r="K60" t="s">
        <v>800</v>
      </c>
      <c r="L60" t="s">
        <v>801</v>
      </c>
      <c r="M60" t="s">
        <v>616</v>
      </c>
    </row>
    <row r="61">
      <c r="H61" s="13" t="s">
        <v>802</v>
      </c>
      <c r="I61" s="13" t="s">
        <v>803</v>
      </c>
      <c r="K61" t="s">
        <v>804</v>
      </c>
      <c r="L61" t="s">
        <v>805</v>
      </c>
      <c r="M61" t="s">
        <v>626</v>
      </c>
    </row>
    <row r="62">
      <c r="H62" s="13" t="s">
        <v>806</v>
      </c>
      <c r="I62" s="13" t="s">
        <v>807</v>
      </c>
      <c r="K62" t="s">
        <v>808</v>
      </c>
      <c r="L62" t="s">
        <v>809</v>
      </c>
      <c r="M62" t="s">
        <v>636</v>
      </c>
    </row>
    <row r="63">
      <c r="H63" s="13" t="s">
        <v>689</v>
      </c>
      <c r="I63" s="13" t="s">
        <v>810</v>
      </c>
      <c r="K63" t="s">
        <v>811</v>
      </c>
      <c r="L63" t="s">
        <v>812</v>
      </c>
      <c r="M63" t="s">
        <v>450</v>
      </c>
    </row>
    <row r="64">
      <c r="K64" t="s">
        <v>813</v>
      </c>
      <c r="L64" t="s">
        <v>814</v>
      </c>
      <c r="M64" t="s">
        <v>753</v>
      </c>
    </row>
    <row r="65">
      <c r="K65" t="s">
        <v>815</v>
      </c>
      <c r="L65" t="s">
        <v>816</v>
      </c>
      <c r="M65" t="s">
        <v>647</v>
      </c>
    </row>
    <row r="66">
      <c r="K66" t="s">
        <v>817</v>
      </c>
      <c r="L66" t="s">
        <v>818</v>
      </c>
      <c r="M66" t="s">
        <v>30</v>
      </c>
    </row>
    <row r="67">
      <c r="K67" t="s">
        <v>819</v>
      </c>
      <c r="L67" t="s">
        <v>820</v>
      </c>
      <c r="M67" t="s">
        <v>30</v>
      </c>
    </row>
    <row r="68">
      <c r="K68" t="s">
        <v>821</v>
      </c>
      <c r="L68" t="s">
        <v>822</v>
      </c>
      <c r="M68" t="s">
        <v>30</v>
      </c>
    </row>
    <row r="69">
      <c r="K69" t="s">
        <v>823</v>
      </c>
      <c r="L69" t="s">
        <v>824</v>
      </c>
      <c r="M69" t="s">
        <v>689</v>
      </c>
    </row>
    <row r="70">
      <c r="K70" t="s">
        <v>825</v>
      </c>
      <c r="L70" t="s">
        <v>826</v>
      </c>
      <c r="M70" t="s">
        <v>542</v>
      </c>
    </row>
    <row r="71">
      <c r="K71" t="s">
        <v>827</v>
      </c>
      <c r="L71" t="s">
        <v>828</v>
      </c>
      <c r="M71" t="s">
        <v>678</v>
      </c>
    </row>
    <row r="72">
      <c r="K72" t="s">
        <v>829</v>
      </c>
      <c r="L72" t="s">
        <v>830</v>
      </c>
      <c r="M72" t="s">
        <v>657</v>
      </c>
    </row>
    <row r="73">
      <c r="K73" t="s">
        <v>831</v>
      </c>
      <c r="L73" t="s">
        <v>832</v>
      </c>
      <c r="M73" t="s">
        <v>461</v>
      </c>
    </row>
    <row r="74">
      <c r="K74" t="s">
        <v>833</v>
      </c>
      <c r="L74" t="s">
        <v>834</v>
      </c>
      <c r="M74" t="s">
        <v>784</v>
      </c>
    </row>
    <row r="75">
      <c r="K75" t="s">
        <v>835</v>
      </c>
      <c r="L75" t="s">
        <v>836</v>
      </c>
      <c r="M75" t="s">
        <v>667</v>
      </c>
    </row>
    <row r="76">
      <c r="K76" t="s">
        <v>837</v>
      </c>
      <c r="L76" t="s">
        <v>838</v>
      </c>
      <c r="M76" t="s">
        <v>794</v>
      </c>
    </row>
    <row r="77">
      <c r="K77" t="s">
        <v>839</v>
      </c>
      <c r="L77" t="s">
        <v>840</v>
      </c>
      <c r="M77" t="s">
        <v>504</v>
      </c>
    </row>
    <row r="78">
      <c r="K78" t="s">
        <v>841</v>
      </c>
      <c r="L78" t="s">
        <v>842</v>
      </c>
      <c r="M78" t="s">
        <v>798</v>
      </c>
    </row>
    <row r="79">
      <c r="K79" t="s">
        <v>843</v>
      </c>
      <c r="L79" t="s">
        <v>844</v>
      </c>
      <c r="M79" t="s">
        <v>360</v>
      </c>
    </row>
    <row r="80">
      <c r="K80" t="s">
        <v>845</v>
      </c>
      <c r="L80" t="s">
        <v>846</v>
      </c>
      <c r="M80" t="s">
        <v>30</v>
      </c>
    </row>
    <row r="81">
      <c r="K81" t="s">
        <v>847</v>
      </c>
      <c r="L81" t="s">
        <v>848</v>
      </c>
      <c r="M81" t="s">
        <v>802</v>
      </c>
    </row>
    <row r="82">
      <c r="K82" t="s">
        <v>849</v>
      </c>
      <c r="L82" t="s">
        <v>850</v>
      </c>
      <c r="M82" t="s">
        <v>806</v>
      </c>
    </row>
    <row r="83">
      <c r="K83" t="s">
        <v>851</v>
      </c>
      <c r="L83" t="s">
        <v>852</v>
      </c>
      <c r="M83" t="s">
        <v>483</v>
      </c>
    </row>
    <row r="84">
      <c r="K84" t="s">
        <v>853</v>
      </c>
      <c r="L84" t="s">
        <v>854</v>
      </c>
    </row>
    <row r="85">
      <c r="K85" t="s">
        <v>853</v>
      </c>
      <c r="L85" t="s">
        <v>855</v>
      </c>
    </row>
    <row r="86">
      <c r="K86" t="s">
        <v>853</v>
      </c>
      <c r="L86" t="s">
        <v>856</v>
      </c>
    </row>
    <row r="87">
      <c r="K87" t="s">
        <v>857</v>
      </c>
      <c r="L87" t="s">
        <v>858</v>
      </c>
      <c r="M87" t="s">
        <v>30</v>
      </c>
    </row>
  </sheetData>
  <mergeCells count="3">
    <mergeCell ref="H6:I6"/>
    <mergeCell ref="AE26:AE28"/>
    <mergeCell ref="AE29:AE39"/>
  </mergeCells>
  <pageMargins left="0.3937007874015748" right="0.3937007874015748" top="0.3937007874015748" bottom="0.3937007874015748" header="0.31496062992125984" footer="0.31496062992125984"/>
  <ignoredErrors>
    <ignoredError numberStoredAsText="1" sqref="A1:AH87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M1501"/>
  <sheetViews>
    <sheetView workbookViewId="0" rightToLeft="0"/>
  </sheetViews>
  <sheetData>
    <row r="1" ht="9.75" customHeight="1"/>
    <row r="2" ht="26.25" customHeight="1">
      <c r="B2" t="s">
        <v>0</v>
      </c>
      <c r="E2" t="s">
        <v>859</v>
      </c>
    </row>
    <row r="3">
      <c r="B3" t="s">
        <v>328</v>
      </c>
      <c r="E3" t="s">
        <v>329</v>
      </c>
    </row>
    <row r="4">
      <c r="I4" t="s">
        <v>860</v>
      </c>
      <c r="J4" s="1">
        <v>41584</v>
      </c>
    </row>
    <row r="5"/>
    <row r="6" ht="33.75" customHeight="1">
      <c r="B6" t="s">
        <v>333</v>
      </c>
      <c r="E6" t="s">
        <v>335</v>
      </c>
      <c r="F6" t="s">
        <v>336</v>
      </c>
      <c r="G6" t="s">
        <v>337</v>
      </c>
      <c r="I6" t="s">
        <v>861</v>
      </c>
      <c r="J6" t="s">
        <v>339</v>
      </c>
      <c r="L6" t="s">
        <v>862</v>
      </c>
      <c r="M6" t="s">
        <v>863</v>
      </c>
      <c r="O6" t="s">
        <v>351</v>
      </c>
      <c r="P6" t="s">
        <v>363</v>
      </c>
      <c r="Q6" t="s">
        <v>375</v>
      </c>
      <c r="R6" t="s">
        <v>388</v>
      </c>
      <c r="S6" t="s">
        <v>399</v>
      </c>
      <c r="T6" t="s">
        <v>411</v>
      </c>
      <c r="U6" t="s">
        <v>421</v>
      </c>
      <c r="V6" t="s">
        <v>432</v>
      </c>
      <c r="W6" t="s">
        <v>443</v>
      </c>
      <c r="X6" t="s">
        <v>454</v>
      </c>
      <c r="Y6" t="s">
        <v>465</v>
      </c>
      <c r="Z6" t="s">
        <v>475</v>
      </c>
      <c r="AA6" t="s">
        <v>486</v>
      </c>
      <c r="AB6" t="s">
        <v>497</v>
      </c>
      <c r="AC6" t="s">
        <v>507</v>
      </c>
      <c r="AD6" t="s">
        <v>516</v>
      </c>
      <c r="AE6" t="s">
        <v>525</v>
      </c>
      <c r="AF6" t="s">
        <v>535</v>
      </c>
      <c r="AG6" t="s">
        <v>556</v>
      </c>
      <c r="AH6" t="s">
        <v>567</v>
      </c>
      <c r="AI6" t="s">
        <v>577</v>
      </c>
      <c r="AJ6" t="s">
        <v>589</v>
      </c>
      <c r="AK6" t="s">
        <v>599</v>
      </c>
      <c r="AL6" t="s">
        <v>610</v>
      </c>
      <c r="AM6" t="s">
        <v>620</v>
      </c>
      <c r="AN6" t="s">
        <v>630</v>
      </c>
      <c r="AO6" t="s">
        <v>641</v>
      </c>
      <c r="AP6" t="s">
        <v>651</v>
      </c>
      <c r="AQ6" t="s">
        <v>662</v>
      </c>
      <c r="AR6" t="s">
        <v>672</v>
      </c>
      <c r="AS6" t="s">
        <v>683</v>
      </c>
      <c r="AT6" t="s">
        <v>694</v>
      </c>
      <c r="AU6" t="s">
        <v>702</v>
      </c>
      <c r="AV6" t="s">
        <v>708</v>
      </c>
      <c r="AW6" t="s">
        <v>715</v>
      </c>
      <c r="AX6" t="s">
        <v>720</v>
      </c>
      <c r="AY6" t="s">
        <v>727</v>
      </c>
      <c r="AZ6" t="s">
        <v>732</v>
      </c>
      <c r="BA6" t="s">
        <v>739</v>
      </c>
      <c r="BB6" t="s">
        <v>745</v>
      </c>
      <c r="BC6" t="s">
        <v>750</v>
      </c>
      <c r="BD6" t="s">
        <v>756</v>
      </c>
      <c r="BE6" t="s">
        <v>761</v>
      </c>
      <c r="BF6" t="s">
        <v>766</v>
      </c>
      <c r="BG6" t="s">
        <v>776</v>
      </c>
      <c r="BH6" t="s">
        <v>781</v>
      </c>
      <c r="BI6" t="s">
        <v>787</v>
      </c>
      <c r="BJ6" t="s">
        <v>791</v>
      </c>
      <c r="BK6" t="s">
        <v>793</v>
      </c>
      <c r="BL6" t="s">
        <v>797</v>
      </c>
      <c r="BM6" t="s">
        <v>801</v>
      </c>
      <c r="BN6" t="s">
        <v>805</v>
      </c>
      <c r="BO6" t="s">
        <v>809</v>
      </c>
      <c r="BP6" t="s">
        <v>812</v>
      </c>
      <c r="BQ6" t="s">
        <v>814</v>
      </c>
      <c r="BR6" t="s">
        <v>816</v>
      </c>
      <c r="BS6" t="s">
        <v>818</v>
      </c>
      <c r="BT6" t="s">
        <v>820</v>
      </c>
      <c r="BU6" t="s">
        <v>822</v>
      </c>
      <c r="BV6" t="s">
        <v>824</v>
      </c>
      <c r="BW6" t="s">
        <v>826</v>
      </c>
      <c r="BX6" t="s">
        <v>828</v>
      </c>
      <c r="BY6" t="s">
        <v>830</v>
      </c>
      <c r="BZ6" t="s">
        <v>832</v>
      </c>
      <c r="CA6" t="s">
        <v>834</v>
      </c>
      <c r="CB6" t="s">
        <v>836</v>
      </c>
      <c r="CC6" t="s">
        <v>838</v>
      </c>
      <c r="CD6" t="s">
        <v>840</v>
      </c>
      <c r="CE6" t="s">
        <v>842</v>
      </c>
      <c r="CF6" t="s">
        <v>844</v>
      </c>
      <c r="CG6" t="s">
        <v>846</v>
      </c>
      <c r="CH6" t="s">
        <v>848</v>
      </c>
      <c r="CI6" t="s">
        <v>850</v>
      </c>
      <c r="CJ6" t="s">
        <v>852</v>
      </c>
      <c r="CK6" t="s">
        <v>858</v>
      </c>
      <c r="CL6" t="s">
        <v>545</v>
      </c>
    </row>
    <row r="7" ht="6" customHeight="1"/>
    <row r="8">
      <c r="B8" t="s">
        <v>30</v>
      </c>
      <c r="C8" t="s">
        <v>349</v>
      </c>
      <c r="E8" t="s">
        <v>350</v>
      </c>
      <c r="F8" t="s">
        <v>351</v>
      </c>
      <c r="G8" t="s">
        <v>352</v>
      </c>
      <c r="I8" s="13" t="s">
        <v>353</v>
      </c>
      <c r="L8" t="s">
        <v>864</v>
      </c>
      <c r="M8" s="3" t="s">
        <v>865</v>
      </c>
      <c r="Q8" t="s">
        <v>864</v>
      </c>
      <c r="R8" t="s">
        <v>866</v>
      </c>
      <c r="T8" t="s">
        <v>867</v>
      </c>
      <c r="V8" t="s">
        <v>868</v>
      </c>
      <c r="W8" t="s">
        <v>869</v>
      </c>
      <c r="X8" t="s">
        <v>870</v>
      </c>
      <c r="Y8" t="s">
        <v>871</v>
      </c>
      <c r="Z8" t="s">
        <v>872</v>
      </c>
      <c r="AC8" t="s">
        <v>873</v>
      </c>
      <c r="AD8" t="s">
        <v>874</v>
      </c>
      <c r="AE8" t="s">
        <v>875</v>
      </c>
      <c r="AF8" t="s">
        <v>876</v>
      </c>
      <c r="AG8" t="s">
        <v>877</v>
      </c>
      <c r="AJ8" t="s">
        <v>878</v>
      </c>
      <c r="AL8" t="s">
        <v>879</v>
      </c>
      <c r="AM8" t="s">
        <v>880</v>
      </c>
      <c r="AN8" t="s">
        <v>881</v>
      </c>
      <c r="AP8" t="s">
        <v>882</v>
      </c>
      <c r="AQ8" t="s">
        <v>883</v>
      </c>
      <c r="AZ8" t="s">
        <v>884</v>
      </c>
      <c r="BD8" t="s">
        <v>885</v>
      </c>
      <c r="BE8" t="s">
        <v>886</v>
      </c>
      <c r="BF8" t="s">
        <v>887</v>
      </c>
      <c r="BG8" t="s">
        <v>888</v>
      </c>
      <c r="BI8" t="s">
        <v>889</v>
      </c>
      <c r="BJ8" t="s">
        <v>890</v>
      </c>
      <c r="BK8" t="s">
        <v>891</v>
      </c>
      <c r="BL8" t="s">
        <v>892</v>
      </c>
      <c r="BM8" t="s">
        <v>893</v>
      </c>
      <c r="BO8" t="s">
        <v>894</v>
      </c>
      <c r="BP8" t="s">
        <v>895</v>
      </c>
      <c r="BR8" t="s">
        <v>815</v>
      </c>
      <c r="BS8" t="s">
        <v>896</v>
      </c>
      <c r="BT8" t="s">
        <v>897</v>
      </c>
      <c r="BU8" t="s">
        <v>898</v>
      </c>
      <c r="BV8" t="s">
        <v>899</v>
      </c>
      <c r="BW8" t="s">
        <v>900</v>
      </c>
      <c r="BX8" t="s">
        <v>901</v>
      </c>
      <c r="BY8" t="s">
        <v>902</v>
      </c>
      <c r="BZ8" t="s">
        <v>903</v>
      </c>
      <c r="CB8" t="s">
        <v>904</v>
      </c>
      <c r="CC8" t="s">
        <v>905</v>
      </c>
      <c r="CD8" t="s">
        <v>906</v>
      </c>
      <c r="CF8" t="s">
        <v>907</v>
      </c>
      <c r="CH8" t="s">
        <v>908</v>
      </c>
      <c r="CL8" t="s">
        <v>544</v>
      </c>
    </row>
    <row r="9">
      <c r="B9" t="s">
        <v>360</v>
      </c>
      <c r="C9" t="s">
        <v>361</v>
      </c>
      <c r="E9" t="s">
        <v>362</v>
      </c>
      <c r="F9" t="s">
        <v>363</v>
      </c>
      <c r="G9" t="s">
        <v>364</v>
      </c>
      <c r="I9" s="13" t="s">
        <v>365</v>
      </c>
      <c r="L9" t="s">
        <v>909</v>
      </c>
      <c r="M9" s="3" t="s">
        <v>910</v>
      </c>
      <c r="Q9" t="s">
        <v>909</v>
      </c>
      <c r="R9" t="s">
        <v>911</v>
      </c>
      <c r="T9" t="s">
        <v>912</v>
      </c>
      <c r="V9" t="s">
        <v>913</v>
      </c>
      <c r="W9" t="s">
        <v>914</v>
      </c>
      <c r="X9" t="s">
        <v>915</v>
      </c>
      <c r="Y9" t="s">
        <v>916</v>
      </c>
      <c r="Z9" t="s">
        <v>917</v>
      </c>
      <c r="AC9" t="s">
        <v>918</v>
      </c>
      <c r="AD9" t="s">
        <v>919</v>
      </c>
      <c r="AE9" t="s">
        <v>920</v>
      </c>
      <c r="AF9" t="s">
        <v>921</v>
      </c>
      <c r="AG9" t="s">
        <v>922</v>
      </c>
      <c r="AJ9" t="s">
        <v>923</v>
      </c>
      <c r="AL9" t="s">
        <v>924</v>
      </c>
      <c r="AM9" t="s">
        <v>925</v>
      </c>
      <c r="AN9" t="s">
        <v>926</v>
      </c>
      <c r="AP9" t="s">
        <v>927</v>
      </c>
      <c r="AQ9" t="s">
        <v>928</v>
      </c>
      <c r="AZ9" t="s">
        <v>929</v>
      </c>
      <c r="BD9" t="s">
        <v>930</v>
      </c>
      <c r="BE9" t="s">
        <v>931</v>
      </c>
      <c r="BF9" t="s">
        <v>932</v>
      </c>
      <c r="BG9" t="s">
        <v>933</v>
      </c>
      <c r="BI9" t="s">
        <v>934</v>
      </c>
      <c r="BJ9" t="s">
        <v>935</v>
      </c>
      <c r="BK9" t="s">
        <v>936</v>
      </c>
      <c r="BL9" t="s">
        <v>937</v>
      </c>
      <c r="BM9" t="s">
        <v>938</v>
      </c>
      <c r="BO9" t="s">
        <v>939</v>
      </c>
      <c r="BP9" t="s">
        <v>940</v>
      </c>
      <c r="BS9" t="s">
        <v>941</v>
      </c>
      <c r="BT9" t="s">
        <v>942</v>
      </c>
      <c r="BU9" t="s">
        <v>943</v>
      </c>
      <c r="BV9" t="s">
        <v>944</v>
      </c>
      <c r="BW9" t="s">
        <v>945</v>
      </c>
      <c r="BX9" t="s">
        <v>946</v>
      </c>
      <c r="BY9" t="s">
        <v>947</v>
      </c>
      <c r="BZ9" t="s">
        <v>948</v>
      </c>
      <c r="CB9" t="s">
        <v>949</v>
      </c>
      <c r="CC9" t="s">
        <v>950</v>
      </c>
      <c r="CD9" t="s">
        <v>951</v>
      </c>
      <c r="CF9" t="s">
        <v>952</v>
      </c>
      <c r="CH9" t="s">
        <v>953</v>
      </c>
      <c r="CL9" t="s">
        <v>954</v>
      </c>
    </row>
    <row r="10">
      <c r="B10" t="s">
        <v>389</v>
      </c>
      <c r="C10" t="s">
        <v>955</v>
      </c>
      <c r="E10" t="s">
        <v>374</v>
      </c>
      <c r="F10" t="s">
        <v>375</v>
      </c>
      <c r="G10" t="s">
        <v>376</v>
      </c>
      <c r="I10" s="13" t="s">
        <v>377</v>
      </c>
      <c r="L10" t="s">
        <v>956</v>
      </c>
      <c r="M10" s="3" t="s">
        <v>957</v>
      </c>
      <c r="Q10" t="s">
        <v>956</v>
      </c>
      <c r="R10" t="s">
        <v>958</v>
      </c>
      <c r="T10" t="s">
        <v>959</v>
      </c>
      <c r="V10" t="s">
        <v>908</v>
      </c>
      <c r="W10" t="s">
        <v>960</v>
      </c>
      <c r="X10" t="s">
        <v>961</v>
      </c>
      <c r="Y10" t="s">
        <v>962</v>
      </c>
      <c r="Z10" t="s">
        <v>963</v>
      </c>
      <c r="AC10" t="s">
        <v>964</v>
      </c>
      <c r="AD10" t="s">
        <v>965</v>
      </c>
      <c r="AE10" t="s">
        <v>966</v>
      </c>
      <c r="AF10" t="s">
        <v>967</v>
      </c>
      <c r="AG10" t="s">
        <v>968</v>
      </c>
      <c r="AJ10" t="s">
        <v>969</v>
      </c>
      <c r="AL10" t="s">
        <v>970</v>
      </c>
      <c r="AM10" t="s">
        <v>971</v>
      </c>
      <c r="AN10" t="s">
        <v>972</v>
      </c>
      <c r="AP10" t="s">
        <v>973</v>
      </c>
      <c r="AQ10" t="s">
        <v>974</v>
      </c>
      <c r="AZ10" t="s">
        <v>975</v>
      </c>
      <c r="BD10" t="s">
        <v>976</v>
      </c>
      <c r="BE10" t="s">
        <v>977</v>
      </c>
      <c r="BF10" t="s">
        <v>978</v>
      </c>
      <c r="BG10" t="s">
        <v>979</v>
      </c>
      <c r="BI10" t="s">
        <v>980</v>
      </c>
      <c r="BJ10" t="s">
        <v>981</v>
      </c>
      <c r="BK10" t="s">
        <v>982</v>
      </c>
      <c r="BL10" t="s">
        <v>983</v>
      </c>
      <c r="BM10" t="s">
        <v>984</v>
      </c>
      <c r="BO10" t="s">
        <v>985</v>
      </c>
      <c r="BP10" t="s">
        <v>986</v>
      </c>
      <c r="BS10" t="s">
        <v>987</v>
      </c>
      <c r="BT10" t="s">
        <v>988</v>
      </c>
      <c r="BU10" t="s">
        <v>989</v>
      </c>
      <c r="BV10" t="s">
        <v>990</v>
      </c>
      <c r="BW10" t="s">
        <v>991</v>
      </c>
      <c r="BX10" t="s">
        <v>992</v>
      </c>
      <c r="BY10" t="s">
        <v>993</v>
      </c>
      <c r="BZ10" t="s">
        <v>994</v>
      </c>
      <c r="CB10" t="s">
        <v>995</v>
      </c>
      <c r="CC10" t="s">
        <v>996</v>
      </c>
      <c r="CD10" t="s">
        <v>997</v>
      </c>
      <c r="CF10" t="s">
        <v>998</v>
      </c>
      <c r="CH10" t="s">
        <v>999</v>
      </c>
      <c r="CL10" t="s">
        <v>1000</v>
      </c>
    </row>
    <row r="11">
      <c r="B11" t="s">
        <v>429</v>
      </c>
      <c r="C11" t="s">
        <v>1001</v>
      </c>
      <c r="E11" t="s">
        <v>387</v>
      </c>
      <c r="F11" t="s">
        <v>388</v>
      </c>
      <c r="G11" t="s">
        <v>389</v>
      </c>
      <c r="I11" s="13" t="s">
        <v>390</v>
      </c>
      <c r="L11" t="s">
        <v>1002</v>
      </c>
      <c r="M11" s="3" t="s">
        <v>1003</v>
      </c>
      <c r="Q11" t="s">
        <v>1002</v>
      </c>
      <c r="R11" t="s">
        <v>1004</v>
      </c>
      <c r="T11" t="s">
        <v>1005</v>
      </c>
      <c r="V11" t="s">
        <v>1006</v>
      </c>
      <c r="W11" t="s">
        <v>1007</v>
      </c>
      <c r="X11" t="s">
        <v>1008</v>
      </c>
      <c r="Y11" t="s">
        <v>1009</v>
      </c>
      <c r="Z11" t="s">
        <v>1010</v>
      </c>
      <c r="AC11" t="s">
        <v>1011</v>
      </c>
      <c r="AD11" t="s">
        <v>1012</v>
      </c>
      <c r="AE11" t="s">
        <v>1013</v>
      </c>
      <c r="AF11" t="s">
        <v>1014</v>
      </c>
      <c r="AG11" t="s">
        <v>1015</v>
      </c>
      <c r="AJ11" t="s">
        <v>1016</v>
      </c>
      <c r="AL11" t="s">
        <v>1017</v>
      </c>
      <c r="AM11" t="s">
        <v>1018</v>
      </c>
      <c r="AN11" t="s">
        <v>1019</v>
      </c>
      <c r="AP11" t="s">
        <v>1020</v>
      </c>
      <c r="AQ11" t="s">
        <v>1021</v>
      </c>
      <c r="AZ11" t="s">
        <v>1022</v>
      </c>
      <c r="BD11" t="s">
        <v>1023</v>
      </c>
      <c r="BE11" t="s">
        <v>1024</v>
      </c>
      <c r="BF11" t="s">
        <v>1025</v>
      </c>
      <c r="BG11" t="s">
        <v>1026</v>
      </c>
      <c r="BI11" t="s">
        <v>1027</v>
      </c>
      <c r="BJ11" t="s">
        <v>1028</v>
      </c>
      <c r="BK11" t="s">
        <v>1029</v>
      </c>
      <c r="BL11" t="s">
        <v>1030</v>
      </c>
      <c r="BM11" t="s">
        <v>1031</v>
      </c>
      <c r="BO11" t="s">
        <v>1032</v>
      </c>
      <c r="BP11" t="s">
        <v>1033</v>
      </c>
      <c r="BS11" t="s">
        <v>1034</v>
      </c>
      <c r="BT11" t="s">
        <v>1035</v>
      </c>
      <c r="BU11" t="s">
        <v>1036</v>
      </c>
      <c r="BV11" t="s">
        <v>1037</v>
      </c>
      <c r="BW11" t="s">
        <v>1038</v>
      </c>
      <c r="BX11" t="s">
        <v>827</v>
      </c>
      <c r="BY11" t="s">
        <v>1039</v>
      </c>
      <c r="BZ11" t="s">
        <v>1040</v>
      </c>
      <c r="CB11" t="s">
        <v>1041</v>
      </c>
      <c r="CC11" t="s">
        <v>1042</v>
      </c>
      <c r="CD11" t="s">
        <v>1043</v>
      </c>
      <c r="CF11" t="s">
        <v>1044</v>
      </c>
      <c r="CH11" t="s">
        <v>1045</v>
      </c>
    </row>
    <row r="12">
      <c r="B12" t="s">
        <v>439</v>
      </c>
      <c r="C12" t="s">
        <v>1046</v>
      </c>
      <c r="E12" t="s">
        <v>398</v>
      </c>
      <c r="F12" t="s">
        <v>399</v>
      </c>
      <c r="G12" t="s">
        <v>400</v>
      </c>
      <c r="I12" s="13" t="s">
        <v>401</v>
      </c>
      <c r="L12" t="s">
        <v>1047</v>
      </c>
      <c r="M12" s="3" t="s">
        <v>1048</v>
      </c>
      <c r="Q12" t="s">
        <v>1047</v>
      </c>
      <c r="R12" t="s">
        <v>1049</v>
      </c>
      <c r="T12" t="s">
        <v>1050</v>
      </c>
      <c r="V12" t="s">
        <v>1051</v>
      </c>
      <c r="W12" t="s">
        <v>1052</v>
      </c>
      <c r="X12" t="s">
        <v>1053</v>
      </c>
      <c r="Y12" t="s">
        <v>1054</v>
      </c>
      <c r="Z12" t="s">
        <v>1055</v>
      </c>
      <c r="AC12" t="s">
        <v>1056</v>
      </c>
      <c r="AD12" t="s">
        <v>1057</v>
      </c>
      <c r="AE12" t="s">
        <v>1058</v>
      </c>
      <c r="AF12" t="s">
        <v>1059</v>
      </c>
      <c r="AG12" t="s">
        <v>1060</v>
      </c>
      <c r="AJ12" t="s">
        <v>1061</v>
      </c>
      <c r="AL12" t="s">
        <v>1062</v>
      </c>
      <c r="AM12" t="s">
        <v>1063</v>
      </c>
      <c r="AN12" t="s">
        <v>1064</v>
      </c>
      <c r="AP12" t="s">
        <v>1065</v>
      </c>
      <c r="AQ12" t="s">
        <v>1066</v>
      </c>
      <c r="AZ12" t="s">
        <v>1067</v>
      </c>
      <c r="BD12" t="s">
        <v>1068</v>
      </c>
      <c r="BE12" t="s">
        <v>1069</v>
      </c>
      <c r="BF12" t="s">
        <v>1070</v>
      </c>
      <c r="BG12" t="s">
        <v>1071</v>
      </c>
      <c r="BI12" t="s">
        <v>1072</v>
      </c>
      <c r="BJ12" t="s">
        <v>1073</v>
      </c>
      <c r="BK12" t="s">
        <v>1074</v>
      </c>
      <c r="BL12" t="s">
        <v>1075</v>
      </c>
      <c r="BM12" t="s">
        <v>1076</v>
      </c>
      <c r="BO12" t="s">
        <v>1077</v>
      </c>
      <c r="BP12" t="s">
        <v>1078</v>
      </c>
      <c r="BT12" t="s">
        <v>1079</v>
      </c>
      <c r="BU12" t="s">
        <v>1080</v>
      </c>
      <c r="BW12" t="s">
        <v>1081</v>
      </c>
      <c r="BY12" t="s">
        <v>1082</v>
      </c>
      <c r="BZ12" t="s">
        <v>1083</v>
      </c>
      <c r="CB12" t="s">
        <v>1084</v>
      </c>
      <c r="CC12" t="s">
        <v>1085</v>
      </c>
      <c r="CD12" t="s">
        <v>1086</v>
      </c>
      <c r="CF12" t="s">
        <v>1087</v>
      </c>
      <c r="CH12" t="s">
        <v>1088</v>
      </c>
    </row>
    <row r="13">
      <c r="B13" t="s">
        <v>450</v>
      </c>
      <c r="C13" t="s">
        <v>451</v>
      </c>
      <c r="E13" t="s">
        <v>410</v>
      </c>
      <c r="F13" t="s">
        <v>411</v>
      </c>
      <c r="G13" t="s">
        <v>30</v>
      </c>
      <c r="I13" s="13" t="s">
        <v>412</v>
      </c>
      <c r="L13" t="s">
        <v>1089</v>
      </c>
      <c r="M13" s="3" t="s">
        <v>1090</v>
      </c>
      <c r="Q13" t="s">
        <v>1089</v>
      </c>
      <c r="R13" t="s">
        <v>1091</v>
      </c>
      <c r="T13" t="s">
        <v>1092</v>
      </c>
      <c r="V13" t="s">
        <v>1093</v>
      </c>
      <c r="W13" t="s">
        <v>1094</v>
      </c>
      <c r="X13" t="s">
        <v>1095</v>
      </c>
      <c r="Z13" t="s">
        <v>1096</v>
      </c>
      <c r="AC13" t="s">
        <v>1097</v>
      </c>
      <c r="AD13" t="s">
        <v>1098</v>
      </c>
      <c r="AE13" t="s">
        <v>1099</v>
      </c>
      <c r="AF13" t="s">
        <v>1100</v>
      </c>
      <c r="AG13" t="s">
        <v>1101</v>
      </c>
      <c r="AJ13" t="s">
        <v>1102</v>
      </c>
      <c r="AL13" t="s">
        <v>1103</v>
      </c>
      <c r="AM13" t="s">
        <v>1104</v>
      </c>
      <c r="AN13" t="s">
        <v>1105</v>
      </c>
      <c r="AP13" t="s">
        <v>1106</v>
      </c>
      <c r="AQ13" t="s">
        <v>1107</v>
      </c>
      <c r="AZ13" t="s">
        <v>1108</v>
      </c>
      <c r="BD13" t="s">
        <v>1109</v>
      </c>
      <c r="BE13" t="s">
        <v>1050</v>
      </c>
      <c r="BF13" t="s">
        <v>1110</v>
      </c>
      <c r="BG13" t="s">
        <v>1111</v>
      </c>
      <c r="BI13" t="s">
        <v>1112</v>
      </c>
      <c r="BJ13" t="s">
        <v>1113</v>
      </c>
      <c r="BK13" t="s">
        <v>1114</v>
      </c>
      <c r="BL13" t="s">
        <v>1115</v>
      </c>
      <c r="BM13" t="s">
        <v>1116</v>
      </c>
      <c r="BO13" t="s">
        <v>1117</v>
      </c>
      <c r="BP13" t="s">
        <v>1118</v>
      </c>
      <c r="BT13" t="s">
        <v>1119</v>
      </c>
      <c r="BU13" t="s">
        <v>1120</v>
      </c>
      <c r="BW13" t="s">
        <v>1121</v>
      </c>
      <c r="BY13" t="s">
        <v>1122</v>
      </c>
      <c r="BZ13" t="s">
        <v>1123</v>
      </c>
      <c r="CB13" t="s">
        <v>1124</v>
      </c>
      <c r="CC13" t="s">
        <v>1125</v>
      </c>
      <c r="CD13" t="s">
        <v>1126</v>
      </c>
      <c r="CF13" t="s">
        <v>1127</v>
      </c>
      <c r="CH13" t="s">
        <v>1128</v>
      </c>
    </row>
    <row r="14">
      <c r="B14" t="s">
        <v>385</v>
      </c>
      <c r="C14" t="s">
        <v>386</v>
      </c>
      <c r="E14" t="s">
        <v>420</v>
      </c>
      <c r="F14" t="s">
        <v>421</v>
      </c>
      <c r="G14" t="s">
        <v>422</v>
      </c>
      <c r="I14" s="13" t="s">
        <v>423</v>
      </c>
      <c r="L14" t="s">
        <v>1129</v>
      </c>
      <c r="M14" s="3" t="s">
        <v>1130</v>
      </c>
      <c r="Q14" t="s">
        <v>1129</v>
      </c>
      <c r="R14" t="s">
        <v>1131</v>
      </c>
      <c r="T14" t="s">
        <v>1132</v>
      </c>
      <c r="V14" t="s">
        <v>1133</v>
      </c>
      <c r="W14" t="s">
        <v>1134</v>
      </c>
      <c r="X14" t="s">
        <v>1135</v>
      </c>
      <c r="Z14" t="s">
        <v>1136</v>
      </c>
      <c r="AD14" t="s">
        <v>1137</v>
      </c>
      <c r="AE14" t="s">
        <v>1138</v>
      </c>
      <c r="AF14" t="s">
        <v>1139</v>
      </c>
      <c r="AG14" t="s">
        <v>1140</v>
      </c>
      <c r="AJ14" t="s">
        <v>1141</v>
      </c>
      <c r="AM14" t="s">
        <v>1142</v>
      </c>
      <c r="AN14" t="s">
        <v>1143</v>
      </c>
      <c r="AP14" t="s">
        <v>1144</v>
      </c>
      <c r="AQ14" t="s">
        <v>1145</v>
      </c>
      <c r="AZ14" t="s">
        <v>1146</v>
      </c>
      <c r="BD14" t="s">
        <v>1147</v>
      </c>
      <c r="BE14" t="s">
        <v>1148</v>
      </c>
      <c r="BF14" t="s">
        <v>1149</v>
      </c>
      <c r="BG14" t="s">
        <v>1150</v>
      </c>
      <c r="BI14" t="s">
        <v>1151</v>
      </c>
      <c r="BJ14" t="s">
        <v>1152</v>
      </c>
      <c r="BK14" t="s">
        <v>1153</v>
      </c>
      <c r="BL14" t="s">
        <v>1154</v>
      </c>
      <c r="BM14" t="s">
        <v>1155</v>
      </c>
      <c r="BO14" t="s">
        <v>1156</v>
      </c>
      <c r="BP14" t="s">
        <v>1157</v>
      </c>
      <c r="BT14" t="s">
        <v>1158</v>
      </c>
      <c r="BU14" t="s">
        <v>1159</v>
      </c>
      <c r="BW14" t="s">
        <v>1160</v>
      </c>
      <c r="BY14" t="s">
        <v>1161</v>
      </c>
      <c r="BZ14" t="s">
        <v>1162</v>
      </c>
      <c r="CB14" t="s">
        <v>1163</v>
      </c>
      <c r="CC14" t="s">
        <v>1164</v>
      </c>
      <c r="CD14" t="s">
        <v>1165</v>
      </c>
      <c r="CF14" t="s">
        <v>1166</v>
      </c>
      <c r="CH14" t="s">
        <v>1167</v>
      </c>
    </row>
    <row r="15">
      <c r="B15" t="s">
        <v>372</v>
      </c>
      <c r="C15" t="s">
        <v>373</v>
      </c>
      <c r="E15" t="s">
        <v>431</v>
      </c>
      <c r="F15" t="s">
        <v>432</v>
      </c>
      <c r="G15" t="s">
        <v>429</v>
      </c>
      <c r="I15" s="13" t="s">
        <v>433</v>
      </c>
      <c r="L15" t="s">
        <v>1168</v>
      </c>
      <c r="M15" s="3" t="s">
        <v>1169</v>
      </c>
      <c r="Q15" t="s">
        <v>1168</v>
      </c>
      <c r="R15" t="s">
        <v>1170</v>
      </c>
      <c r="T15" t="s">
        <v>1171</v>
      </c>
      <c r="V15" t="s">
        <v>1172</v>
      </c>
      <c r="W15" t="s">
        <v>1173</v>
      </c>
      <c r="X15" t="s">
        <v>1174</v>
      </c>
      <c r="Z15" t="s">
        <v>1175</v>
      </c>
      <c r="AD15" t="s">
        <v>1176</v>
      </c>
      <c r="AE15" t="s">
        <v>1177</v>
      </c>
      <c r="AF15" t="s">
        <v>1178</v>
      </c>
      <c r="AG15" t="s">
        <v>1179</v>
      </c>
      <c r="AJ15" t="s">
        <v>1180</v>
      </c>
      <c r="AM15" t="s">
        <v>1181</v>
      </c>
      <c r="AN15" t="s">
        <v>1182</v>
      </c>
      <c r="AP15" t="s">
        <v>1183</v>
      </c>
      <c r="AQ15" t="s">
        <v>1184</v>
      </c>
      <c r="AZ15" t="s">
        <v>1185</v>
      </c>
      <c r="BD15" t="s">
        <v>1186</v>
      </c>
      <c r="BE15" t="s">
        <v>1187</v>
      </c>
      <c r="BF15" t="s">
        <v>1188</v>
      </c>
      <c r="BG15" t="s">
        <v>1189</v>
      </c>
      <c r="BI15" t="s">
        <v>1190</v>
      </c>
      <c r="BJ15" t="s">
        <v>1191</v>
      </c>
      <c r="BK15" t="s">
        <v>1192</v>
      </c>
      <c r="BL15" t="s">
        <v>1193</v>
      </c>
      <c r="BM15" t="s">
        <v>1194</v>
      </c>
      <c r="BO15" t="s">
        <v>1195</v>
      </c>
      <c r="BP15" t="s">
        <v>1196</v>
      </c>
      <c r="BT15" t="s">
        <v>1197</v>
      </c>
      <c r="BU15" t="s">
        <v>1198</v>
      </c>
      <c r="BW15" t="s">
        <v>1199</v>
      </c>
      <c r="BY15" t="s">
        <v>1200</v>
      </c>
      <c r="BZ15" t="s">
        <v>1201</v>
      </c>
      <c r="CB15" t="s">
        <v>1202</v>
      </c>
      <c r="CC15" t="s">
        <v>1203</v>
      </c>
      <c r="CD15" t="s">
        <v>1204</v>
      </c>
      <c r="CF15" t="s">
        <v>1205</v>
      </c>
      <c r="CH15" t="s">
        <v>1206</v>
      </c>
    </row>
    <row r="16">
      <c r="B16" t="s">
        <v>522</v>
      </c>
      <c r="C16" t="s">
        <v>597</v>
      </c>
      <c r="E16" t="s">
        <v>442</v>
      </c>
      <c r="F16" t="s">
        <v>443</v>
      </c>
      <c r="G16" t="s">
        <v>418</v>
      </c>
      <c r="I16" s="13" t="s">
        <v>444</v>
      </c>
      <c r="L16" t="s">
        <v>1207</v>
      </c>
      <c r="M16" s="3" t="s">
        <v>1208</v>
      </c>
      <c r="Q16" t="s">
        <v>1207</v>
      </c>
      <c r="T16" t="s">
        <v>1209</v>
      </c>
      <c r="V16" t="s">
        <v>1210</v>
      </c>
      <c r="W16" t="s">
        <v>1211</v>
      </c>
      <c r="X16" t="s">
        <v>1212</v>
      </c>
      <c r="Z16" t="s">
        <v>1213</v>
      </c>
      <c r="AD16" t="s">
        <v>1214</v>
      </c>
      <c r="AE16" t="s">
        <v>1215</v>
      </c>
      <c r="AF16" t="s">
        <v>1216</v>
      </c>
      <c r="AG16" t="s">
        <v>1217</v>
      </c>
      <c r="AJ16" t="s">
        <v>1218</v>
      </c>
      <c r="AM16" t="s">
        <v>1219</v>
      </c>
      <c r="AN16" t="s">
        <v>1220</v>
      </c>
      <c r="AP16" t="s">
        <v>1221</v>
      </c>
      <c r="AQ16" t="s">
        <v>1222</v>
      </c>
      <c r="AZ16" t="s">
        <v>1223</v>
      </c>
      <c r="BD16" t="s">
        <v>1224</v>
      </c>
      <c r="BE16" t="s">
        <v>1225</v>
      </c>
      <c r="BF16" t="s">
        <v>1226</v>
      </c>
      <c r="BG16" t="s">
        <v>1227</v>
      </c>
      <c r="BI16" t="s">
        <v>1228</v>
      </c>
      <c r="BJ16" t="s">
        <v>1229</v>
      </c>
      <c r="BK16" t="s">
        <v>1230</v>
      </c>
      <c r="BL16" t="s">
        <v>1231</v>
      </c>
      <c r="BM16" t="s">
        <v>1232</v>
      </c>
      <c r="BO16" t="s">
        <v>1233</v>
      </c>
      <c r="BP16" t="s">
        <v>1234</v>
      </c>
      <c r="BT16" t="s">
        <v>1235</v>
      </c>
      <c r="BU16" t="s">
        <v>1236</v>
      </c>
      <c r="BW16" t="s">
        <v>1237</v>
      </c>
      <c r="BY16" t="s">
        <v>1238</v>
      </c>
      <c r="BZ16" t="s">
        <v>1239</v>
      </c>
      <c r="CB16" t="s">
        <v>1240</v>
      </c>
      <c r="CC16" t="s">
        <v>1241</v>
      </c>
      <c r="CD16" t="s">
        <v>1242</v>
      </c>
      <c r="CF16" t="s">
        <v>1243</v>
      </c>
      <c r="CH16" t="s">
        <v>1244</v>
      </c>
    </row>
    <row r="17">
      <c r="B17" t="s">
        <v>532</v>
      </c>
      <c r="C17" t="s">
        <v>1245</v>
      </c>
      <c r="E17" t="s">
        <v>453</v>
      </c>
      <c r="F17" t="s">
        <v>454</v>
      </c>
      <c r="G17" t="s">
        <v>385</v>
      </c>
      <c r="I17" s="13" t="s">
        <v>455</v>
      </c>
      <c r="L17" t="s">
        <v>1246</v>
      </c>
      <c r="M17" s="3" t="s">
        <v>1247</v>
      </c>
      <c r="Q17" t="s">
        <v>1246</v>
      </c>
      <c r="V17" t="s">
        <v>1248</v>
      </c>
      <c r="X17" t="s">
        <v>1249</v>
      </c>
      <c r="Z17" t="s">
        <v>1250</v>
      </c>
      <c r="AD17" t="s">
        <v>1251</v>
      </c>
      <c r="AE17" t="s">
        <v>1252</v>
      </c>
      <c r="AF17" t="s">
        <v>1253</v>
      </c>
      <c r="AG17" t="s">
        <v>1254</v>
      </c>
      <c r="AJ17" t="s">
        <v>1255</v>
      </c>
      <c r="AM17" t="s">
        <v>1256</v>
      </c>
      <c r="AN17" t="s">
        <v>1257</v>
      </c>
      <c r="AP17" t="s">
        <v>1258</v>
      </c>
      <c r="AQ17" t="s">
        <v>1259</v>
      </c>
      <c r="AZ17" t="s">
        <v>1260</v>
      </c>
      <c r="BD17" t="s">
        <v>1261</v>
      </c>
      <c r="BE17" t="s">
        <v>1262</v>
      </c>
      <c r="BF17" t="s">
        <v>1263</v>
      </c>
      <c r="BI17" t="s">
        <v>1264</v>
      </c>
      <c r="BJ17" t="s">
        <v>1265</v>
      </c>
      <c r="BK17" t="s">
        <v>1266</v>
      </c>
      <c r="BL17" t="s">
        <v>1267</v>
      </c>
      <c r="BM17" t="s">
        <v>1268</v>
      </c>
      <c r="BO17" t="s">
        <v>1269</v>
      </c>
      <c r="BP17" t="s">
        <v>1270</v>
      </c>
      <c r="BT17" t="s">
        <v>1271</v>
      </c>
      <c r="BU17" t="s">
        <v>1272</v>
      </c>
      <c r="BW17" t="s">
        <v>1273</v>
      </c>
      <c r="BY17" t="s">
        <v>1274</v>
      </c>
      <c r="BZ17" t="s">
        <v>1275</v>
      </c>
      <c r="CB17" t="s">
        <v>1276</v>
      </c>
      <c r="CC17" t="s">
        <v>1277</v>
      </c>
      <c r="CD17" t="s">
        <v>1278</v>
      </c>
      <c r="CF17" t="s">
        <v>1279</v>
      </c>
      <c r="CH17" t="s">
        <v>1223</v>
      </c>
    </row>
    <row r="18" ht="15" customHeight="1">
      <c r="B18" t="s">
        <v>542</v>
      </c>
      <c r="C18" t="s">
        <v>649</v>
      </c>
      <c r="E18" t="s">
        <v>464</v>
      </c>
      <c r="F18" t="s">
        <v>465</v>
      </c>
      <c r="G18" t="s">
        <v>466</v>
      </c>
      <c r="I18" s="13" t="s">
        <v>467</v>
      </c>
      <c r="L18" t="s">
        <v>1280</v>
      </c>
      <c r="M18" s="3">
        <v>10</v>
      </c>
      <c r="Q18" t="s">
        <v>1280</v>
      </c>
      <c r="V18" t="s">
        <v>1281</v>
      </c>
      <c r="X18" t="s">
        <v>1282</v>
      </c>
      <c r="Z18" t="s">
        <v>1283</v>
      </c>
      <c r="AD18" t="s">
        <v>1284</v>
      </c>
      <c r="AE18" t="s">
        <v>1285</v>
      </c>
      <c r="AF18" t="s">
        <v>1286</v>
      </c>
      <c r="AG18" t="s">
        <v>1287</v>
      </c>
      <c r="AJ18" t="s">
        <v>1288</v>
      </c>
      <c r="AM18" t="s">
        <v>1289</v>
      </c>
      <c r="AN18" t="s">
        <v>1290</v>
      </c>
      <c r="AP18" t="s">
        <v>1291</v>
      </c>
      <c r="AQ18" t="s">
        <v>1292</v>
      </c>
      <c r="AZ18" t="s">
        <v>1293</v>
      </c>
      <c r="BD18" t="s">
        <v>1294</v>
      </c>
      <c r="BE18" t="s">
        <v>1295</v>
      </c>
      <c r="BF18" t="s">
        <v>1296</v>
      </c>
      <c r="BI18" t="s">
        <v>1297</v>
      </c>
      <c r="BJ18" t="s">
        <v>1298</v>
      </c>
      <c r="BK18" t="s">
        <v>1299</v>
      </c>
      <c r="BL18" t="s">
        <v>1300</v>
      </c>
      <c r="BM18" t="s">
        <v>1301</v>
      </c>
      <c r="BO18" t="s">
        <v>1302</v>
      </c>
      <c r="BP18" t="s">
        <v>1303</v>
      </c>
      <c r="BT18" t="s">
        <v>1304</v>
      </c>
      <c r="BU18" t="s">
        <v>1305</v>
      </c>
      <c r="BW18" t="s">
        <v>1306</v>
      </c>
      <c r="BY18" t="s">
        <v>1307</v>
      </c>
      <c r="BZ18" t="s">
        <v>1308</v>
      </c>
      <c r="CB18" t="s">
        <v>1309</v>
      </c>
      <c r="CC18" t="s">
        <v>1310</v>
      </c>
      <c r="CD18" t="s">
        <v>1311</v>
      </c>
      <c r="CF18" t="s">
        <v>1312</v>
      </c>
      <c r="CH18" t="s">
        <v>1313</v>
      </c>
    </row>
    <row r="19">
      <c r="B19" t="s">
        <v>573</v>
      </c>
      <c r="C19" t="s">
        <v>574</v>
      </c>
      <c r="E19" t="s">
        <v>474</v>
      </c>
      <c r="F19" t="s">
        <v>475</v>
      </c>
      <c r="G19" t="s">
        <v>30</v>
      </c>
      <c r="I19" s="13" t="s">
        <v>476</v>
      </c>
      <c r="L19" t="s">
        <v>1314</v>
      </c>
      <c r="M19" s="3">
        <v>11</v>
      </c>
      <c r="Q19" t="s">
        <v>1314</v>
      </c>
      <c r="V19" t="s">
        <v>1315</v>
      </c>
      <c r="X19" t="s">
        <v>1316</v>
      </c>
      <c r="Z19" t="s">
        <v>1317</v>
      </c>
      <c r="AD19" t="s">
        <v>1318</v>
      </c>
      <c r="AE19" t="s">
        <v>1319</v>
      </c>
      <c r="AF19" t="s">
        <v>1320</v>
      </c>
      <c r="AG19" t="s">
        <v>1321</v>
      </c>
      <c r="AJ19" t="s">
        <v>1322</v>
      </c>
      <c r="AM19" t="s">
        <v>1323</v>
      </c>
      <c r="AN19" t="s">
        <v>1324</v>
      </c>
      <c r="AP19" t="s">
        <v>1325</v>
      </c>
      <c r="AQ19" t="s">
        <v>1326</v>
      </c>
      <c r="AZ19" t="s">
        <v>1327</v>
      </c>
      <c r="BD19" t="s">
        <v>1328</v>
      </c>
      <c r="BE19" t="s">
        <v>1329</v>
      </c>
      <c r="BF19" t="s">
        <v>1330</v>
      </c>
      <c r="BI19" t="s">
        <v>1331</v>
      </c>
      <c r="BJ19" t="s">
        <v>1332</v>
      </c>
      <c r="BK19" t="s">
        <v>1333</v>
      </c>
      <c r="BL19" t="s">
        <v>1334</v>
      </c>
      <c r="BM19" t="s">
        <v>1335</v>
      </c>
      <c r="BO19" t="s">
        <v>1336</v>
      </c>
      <c r="BP19" t="s">
        <v>1337</v>
      </c>
      <c r="BT19" t="s">
        <v>1338</v>
      </c>
      <c r="BU19" t="s">
        <v>1339</v>
      </c>
      <c r="BW19" t="s">
        <v>1340</v>
      </c>
      <c r="BY19" t="s">
        <v>1341</v>
      </c>
      <c r="BZ19" t="s">
        <v>1342</v>
      </c>
      <c r="CB19" t="s">
        <v>1343</v>
      </c>
      <c r="CC19" t="s">
        <v>1344</v>
      </c>
      <c r="CD19" t="s">
        <v>1345</v>
      </c>
      <c r="CF19" t="s">
        <v>1346</v>
      </c>
      <c r="CH19" t="s">
        <v>1347</v>
      </c>
    </row>
    <row r="20">
      <c r="B20" t="s">
        <v>724</v>
      </c>
      <c r="C20" t="s">
        <v>1348</v>
      </c>
      <c r="E20" t="s">
        <v>485</v>
      </c>
      <c r="F20" t="s">
        <v>486</v>
      </c>
      <c r="G20" t="s">
        <v>487</v>
      </c>
      <c r="I20" s="13" t="s">
        <v>488</v>
      </c>
      <c r="L20" t="s">
        <v>1349</v>
      </c>
      <c r="M20" s="3">
        <v>12</v>
      </c>
      <c r="Q20" t="s">
        <v>1349</v>
      </c>
      <c r="V20" t="s">
        <v>1350</v>
      </c>
      <c r="X20" t="s">
        <v>1351</v>
      </c>
      <c r="Z20" t="s">
        <v>1352</v>
      </c>
      <c r="AD20" t="s">
        <v>1353</v>
      </c>
      <c r="AE20" t="s">
        <v>1354</v>
      </c>
      <c r="AF20" t="s">
        <v>1355</v>
      </c>
      <c r="AG20" t="s">
        <v>1356</v>
      </c>
      <c r="AJ20" t="s">
        <v>1357</v>
      </c>
      <c r="AM20" t="s">
        <v>1358</v>
      </c>
      <c r="AN20" t="s">
        <v>1359</v>
      </c>
      <c r="AP20" t="s">
        <v>1360</v>
      </c>
      <c r="AQ20" t="s">
        <v>1361</v>
      </c>
      <c r="AZ20" t="s">
        <v>1362</v>
      </c>
      <c r="BF20" t="s">
        <v>1363</v>
      </c>
      <c r="BJ20" t="s">
        <v>1364</v>
      </c>
      <c r="BK20" t="s">
        <v>1365</v>
      </c>
      <c r="BL20" t="s">
        <v>1366</v>
      </c>
      <c r="BM20" t="s">
        <v>1367</v>
      </c>
      <c r="BO20" t="s">
        <v>1368</v>
      </c>
      <c r="BP20" t="s">
        <v>1369</v>
      </c>
      <c r="BT20" t="s">
        <v>1370</v>
      </c>
      <c r="BU20" t="s">
        <v>1371</v>
      </c>
      <c r="BW20" t="s">
        <v>1372</v>
      </c>
      <c r="BY20" t="s">
        <v>1373</v>
      </c>
      <c r="BZ20" t="s">
        <v>1374</v>
      </c>
      <c r="CB20" t="s">
        <v>1375</v>
      </c>
      <c r="CC20" t="s">
        <v>1376</v>
      </c>
      <c r="CD20" t="s">
        <v>1377</v>
      </c>
      <c r="CF20" t="s">
        <v>1378</v>
      </c>
      <c r="CH20" t="s">
        <v>1379</v>
      </c>
    </row>
    <row r="21">
      <c r="B21" t="s">
        <v>616</v>
      </c>
      <c r="C21" t="s">
        <v>1380</v>
      </c>
      <c r="E21" t="s">
        <v>496</v>
      </c>
      <c r="F21" t="s">
        <v>497</v>
      </c>
      <c r="G21" t="s">
        <v>30</v>
      </c>
      <c r="I21" s="13" t="s">
        <v>498</v>
      </c>
      <c r="L21" t="s">
        <v>1381</v>
      </c>
      <c r="M21" s="3">
        <v>13</v>
      </c>
      <c r="Q21" t="s">
        <v>1381</v>
      </c>
      <c r="V21" t="s">
        <v>1382</v>
      </c>
      <c r="X21" t="s">
        <v>1383</v>
      </c>
      <c r="Z21" t="s">
        <v>1384</v>
      </c>
      <c r="AD21" t="s">
        <v>1385</v>
      </c>
      <c r="AE21" t="s">
        <v>1386</v>
      </c>
      <c r="AF21" t="s">
        <v>1387</v>
      </c>
      <c r="AG21" t="s">
        <v>1388</v>
      </c>
      <c r="AJ21" t="s">
        <v>1389</v>
      </c>
      <c r="AM21" t="s">
        <v>1390</v>
      </c>
      <c r="AN21" t="s">
        <v>1391</v>
      </c>
      <c r="AQ21" t="s">
        <v>1392</v>
      </c>
      <c r="AZ21" t="s">
        <v>1393</v>
      </c>
      <c r="BF21" t="s">
        <v>1394</v>
      </c>
      <c r="BJ21" t="s">
        <v>1395</v>
      </c>
      <c r="BK21" t="s">
        <v>1396</v>
      </c>
      <c r="BL21" t="s">
        <v>1397</v>
      </c>
      <c r="BM21" t="s">
        <v>1398</v>
      </c>
      <c r="BO21" t="s">
        <v>1399</v>
      </c>
      <c r="BP21" t="s">
        <v>1400</v>
      </c>
      <c r="BT21" t="s">
        <v>1401</v>
      </c>
      <c r="BU21" t="s">
        <v>1002</v>
      </c>
      <c r="BW21" t="s">
        <v>1402</v>
      </c>
      <c r="BY21" t="s">
        <v>1403</v>
      </c>
      <c r="BZ21" t="s">
        <v>1404</v>
      </c>
      <c r="CB21" t="s">
        <v>1405</v>
      </c>
      <c r="CC21" t="s">
        <v>1406</v>
      </c>
      <c r="CD21" t="s">
        <v>1407</v>
      </c>
      <c r="CF21" t="s">
        <v>1408</v>
      </c>
      <c r="CH21" t="s">
        <v>1409</v>
      </c>
    </row>
    <row r="22">
      <c r="B22" t="s">
        <v>636</v>
      </c>
      <c r="C22" t="s">
        <v>637</v>
      </c>
      <c r="E22" t="s">
        <v>506</v>
      </c>
      <c r="F22" t="s">
        <v>507</v>
      </c>
      <c r="G22" t="s">
        <v>30</v>
      </c>
      <c r="I22" s="13" t="s">
        <v>508</v>
      </c>
      <c r="L22" t="s">
        <v>1410</v>
      </c>
      <c r="M22" s="3">
        <v>14</v>
      </c>
      <c r="Q22" t="s">
        <v>1410</v>
      </c>
      <c r="V22" t="s">
        <v>1411</v>
      </c>
      <c r="X22" t="s">
        <v>1412</v>
      </c>
      <c r="Z22" t="s">
        <v>1413</v>
      </c>
      <c r="AD22" t="s">
        <v>1414</v>
      </c>
      <c r="AE22" t="s">
        <v>1415</v>
      </c>
      <c r="AF22" t="s">
        <v>1416</v>
      </c>
      <c r="AG22" t="s">
        <v>1417</v>
      </c>
      <c r="AJ22" t="s">
        <v>1418</v>
      </c>
      <c r="AM22" t="s">
        <v>1419</v>
      </c>
      <c r="AN22" t="s">
        <v>1420</v>
      </c>
      <c r="AQ22" t="s">
        <v>1421</v>
      </c>
      <c r="AZ22" t="s">
        <v>1422</v>
      </c>
      <c r="BF22" t="s">
        <v>1423</v>
      </c>
      <c r="BJ22" t="s">
        <v>1424</v>
      </c>
      <c r="BK22" t="s">
        <v>1425</v>
      </c>
      <c r="BL22" t="s">
        <v>1426</v>
      </c>
      <c r="BM22" t="s">
        <v>1427</v>
      </c>
      <c r="BO22" t="s">
        <v>1428</v>
      </c>
      <c r="BP22" t="s">
        <v>1429</v>
      </c>
      <c r="BT22" t="s">
        <v>1430</v>
      </c>
      <c r="BU22" t="s">
        <v>1431</v>
      </c>
      <c r="BW22" t="s">
        <v>1432</v>
      </c>
      <c r="BY22" t="s">
        <v>1433</v>
      </c>
      <c r="CB22" t="s">
        <v>1434</v>
      </c>
      <c r="CC22" t="s">
        <v>1435</v>
      </c>
      <c r="CD22" t="s">
        <v>1436</v>
      </c>
      <c r="CF22" t="s">
        <v>1437</v>
      </c>
      <c r="CH22" t="s">
        <v>1438</v>
      </c>
    </row>
    <row r="23">
      <c r="B23" t="s">
        <v>667</v>
      </c>
      <c r="C23" t="s">
        <v>668</v>
      </c>
      <c r="E23" t="s">
        <v>515</v>
      </c>
      <c r="F23" t="s">
        <v>516</v>
      </c>
      <c r="G23" t="s">
        <v>30</v>
      </c>
      <c r="I23" s="13" t="s">
        <v>517</v>
      </c>
      <c r="L23" t="s">
        <v>1439</v>
      </c>
      <c r="M23" s="3">
        <v>16</v>
      </c>
      <c r="Q23" t="s">
        <v>1439</v>
      </c>
      <c r="V23" t="s">
        <v>1440</v>
      </c>
      <c r="X23" t="s">
        <v>1441</v>
      </c>
      <c r="Z23" t="s">
        <v>1442</v>
      </c>
      <c r="AD23" t="s">
        <v>1443</v>
      </c>
      <c r="AE23" t="s">
        <v>1444</v>
      </c>
      <c r="AF23" t="s">
        <v>1445</v>
      </c>
      <c r="AG23" t="s">
        <v>1446</v>
      </c>
      <c r="AJ23" t="s">
        <v>1447</v>
      </c>
      <c r="AM23" t="s">
        <v>1448</v>
      </c>
      <c r="AN23" t="s">
        <v>1449</v>
      </c>
      <c r="AQ23" t="s">
        <v>1450</v>
      </c>
      <c r="AZ23" t="s">
        <v>1451</v>
      </c>
      <c r="BF23" t="s">
        <v>1452</v>
      </c>
      <c r="BJ23" t="s">
        <v>1453</v>
      </c>
      <c r="BK23" t="s">
        <v>1454</v>
      </c>
      <c r="BL23" t="s">
        <v>1455</v>
      </c>
      <c r="BM23" t="s">
        <v>1456</v>
      </c>
      <c r="BO23" t="s">
        <v>1457</v>
      </c>
      <c r="BP23" t="s">
        <v>1458</v>
      </c>
      <c r="BT23" t="s">
        <v>1459</v>
      </c>
      <c r="BU23" t="s">
        <v>1460</v>
      </c>
      <c r="BY23" t="s">
        <v>1461</v>
      </c>
      <c r="CB23" t="s">
        <v>1462</v>
      </c>
      <c r="CC23" t="s">
        <v>1463</v>
      </c>
      <c r="CD23" t="s">
        <v>1464</v>
      </c>
      <c r="CF23" t="s">
        <v>1465</v>
      </c>
      <c r="CH23" t="s">
        <v>1466</v>
      </c>
    </row>
    <row r="24">
      <c r="B24" t="s">
        <v>689</v>
      </c>
      <c r="C24" t="s">
        <v>810</v>
      </c>
      <c r="E24" t="s">
        <v>524</v>
      </c>
      <c r="F24" t="s">
        <v>525</v>
      </c>
      <c r="G24" t="s">
        <v>30</v>
      </c>
      <c r="I24" s="13" t="s">
        <v>526</v>
      </c>
      <c r="L24" t="s">
        <v>1467</v>
      </c>
      <c r="M24" s="3">
        <v>17</v>
      </c>
      <c r="Q24" t="s">
        <v>1467</v>
      </c>
      <c r="V24" t="s">
        <v>1468</v>
      </c>
      <c r="X24" t="s">
        <v>1469</v>
      </c>
      <c r="AD24" t="s">
        <v>1470</v>
      </c>
      <c r="AE24" t="s">
        <v>1471</v>
      </c>
      <c r="AF24" t="s">
        <v>1472</v>
      </c>
      <c r="AG24" t="s">
        <v>1473</v>
      </c>
      <c r="AJ24" t="s">
        <v>1474</v>
      </c>
      <c r="AM24" t="s">
        <v>1475</v>
      </c>
      <c r="AN24" t="s">
        <v>1476</v>
      </c>
      <c r="AQ24" t="s">
        <v>1477</v>
      </c>
      <c r="AZ24" t="s">
        <v>1478</v>
      </c>
      <c r="BF24" t="s">
        <v>1479</v>
      </c>
      <c r="BK24" t="s">
        <v>1480</v>
      </c>
      <c r="BL24" t="s">
        <v>1481</v>
      </c>
      <c r="BM24" t="s">
        <v>1482</v>
      </c>
      <c r="BO24" t="s">
        <v>1483</v>
      </c>
      <c r="BP24" t="s">
        <v>1484</v>
      </c>
      <c r="BT24" t="s">
        <v>1485</v>
      </c>
      <c r="BU24" t="s">
        <v>1486</v>
      </c>
      <c r="BY24" t="s">
        <v>1487</v>
      </c>
      <c r="CB24" t="s">
        <v>1488</v>
      </c>
      <c r="CC24" t="s">
        <v>1489</v>
      </c>
      <c r="CD24" t="s">
        <v>1490</v>
      </c>
      <c r="CF24" t="s">
        <v>1491</v>
      </c>
      <c r="CH24" t="s">
        <v>1492</v>
      </c>
    </row>
    <row r="25">
      <c r="E25" t="s">
        <v>534</v>
      </c>
      <c r="F25" t="s">
        <v>535</v>
      </c>
      <c r="G25" t="s">
        <v>372</v>
      </c>
      <c r="I25" s="13" t="s">
        <v>536</v>
      </c>
      <c r="L25" t="s">
        <v>1493</v>
      </c>
      <c r="M25" s="3">
        <v>18</v>
      </c>
      <c r="Q25" t="s">
        <v>1493</v>
      </c>
      <c r="V25" t="s">
        <v>1494</v>
      </c>
      <c r="X25" t="s">
        <v>1495</v>
      </c>
      <c r="AD25" t="s">
        <v>1496</v>
      </c>
      <c r="AE25" t="s">
        <v>1497</v>
      </c>
      <c r="AF25" t="s">
        <v>1498</v>
      </c>
      <c r="AG25" t="s">
        <v>1499</v>
      </c>
      <c r="AJ25" t="s">
        <v>1500</v>
      </c>
      <c r="AM25" t="s">
        <v>1501</v>
      </c>
      <c r="AN25" t="s">
        <v>1502</v>
      </c>
      <c r="AQ25" t="s">
        <v>1503</v>
      </c>
      <c r="AZ25" t="s">
        <v>1504</v>
      </c>
      <c r="BF25" t="s">
        <v>1505</v>
      </c>
      <c r="BK25" t="s">
        <v>1506</v>
      </c>
      <c r="BL25" t="s">
        <v>1507</v>
      </c>
      <c r="BM25" t="s">
        <v>1508</v>
      </c>
      <c r="BO25" t="s">
        <v>1509</v>
      </c>
      <c r="BP25" t="s">
        <v>1510</v>
      </c>
      <c r="BT25" t="s">
        <v>1511</v>
      </c>
      <c r="BU25" t="s">
        <v>1512</v>
      </c>
      <c r="BY25" t="s">
        <v>1513</v>
      </c>
      <c r="CB25" t="s">
        <v>1514</v>
      </c>
      <c r="CC25" t="s">
        <v>1515</v>
      </c>
      <c r="CD25" t="s">
        <v>1516</v>
      </c>
      <c r="CF25" t="s">
        <v>1517</v>
      </c>
      <c r="CH25" t="s">
        <v>1518</v>
      </c>
    </row>
    <row r="26">
      <c r="E26" t="s">
        <v>544</v>
      </c>
      <c r="F26" t="s">
        <v>545</v>
      </c>
      <c r="G26" t="s">
        <v>494</v>
      </c>
      <c r="I26" s="13" t="s">
        <v>477</v>
      </c>
      <c r="L26" t="s">
        <v>1519</v>
      </c>
      <c r="M26" s="3">
        <v>19</v>
      </c>
      <c r="Q26" t="s">
        <v>1519</v>
      </c>
      <c r="V26" t="s">
        <v>1520</v>
      </c>
      <c r="X26" t="s">
        <v>1521</v>
      </c>
      <c r="AD26" t="s">
        <v>1522</v>
      </c>
      <c r="AE26" t="s">
        <v>1523</v>
      </c>
      <c r="AF26" t="s">
        <v>1524</v>
      </c>
      <c r="AG26" t="s">
        <v>1525</v>
      </c>
      <c r="AJ26" t="s">
        <v>1526</v>
      </c>
      <c r="AM26" t="s">
        <v>1527</v>
      </c>
      <c r="AN26" t="s">
        <v>1528</v>
      </c>
      <c r="AQ26" t="s">
        <v>1529</v>
      </c>
      <c r="AZ26" t="s">
        <v>1530</v>
      </c>
      <c r="BF26" t="s">
        <v>1531</v>
      </c>
      <c r="BK26" t="s">
        <v>1532</v>
      </c>
      <c r="BL26" t="s">
        <v>1533</v>
      </c>
      <c r="BM26" t="s">
        <v>1534</v>
      </c>
      <c r="BO26" t="s">
        <v>1535</v>
      </c>
      <c r="BP26" t="s">
        <v>1536</v>
      </c>
      <c r="BT26" t="s">
        <v>1537</v>
      </c>
      <c r="BU26" t="s">
        <v>1538</v>
      </c>
      <c r="BY26" t="s">
        <v>1539</v>
      </c>
      <c r="CB26" t="s">
        <v>1540</v>
      </c>
      <c r="CC26" t="s">
        <v>1541</v>
      </c>
      <c r="CD26" t="s">
        <v>1542</v>
      </c>
      <c r="CF26" t="s">
        <v>1543</v>
      </c>
      <c r="CH26" t="s">
        <v>1544</v>
      </c>
    </row>
    <row r="27">
      <c r="E27" t="s">
        <v>555</v>
      </c>
      <c r="F27" t="s">
        <v>556</v>
      </c>
      <c r="G27" t="s">
        <v>522</v>
      </c>
      <c r="I27" s="13" t="s">
        <v>557</v>
      </c>
      <c r="L27" t="s">
        <v>1545</v>
      </c>
      <c r="M27" s="3">
        <v>20</v>
      </c>
      <c r="Q27" t="s">
        <v>1545</v>
      </c>
      <c r="V27" t="s">
        <v>1546</v>
      </c>
      <c r="X27" t="s">
        <v>1547</v>
      </c>
      <c r="AD27" t="s">
        <v>1548</v>
      </c>
      <c r="AE27" t="s">
        <v>1549</v>
      </c>
      <c r="AF27" t="s">
        <v>1550</v>
      </c>
      <c r="AG27" t="s">
        <v>1551</v>
      </c>
      <c r="AJ27" t="s">
        <v>1552</v>
      </c>
      <c r="AM27" t="s">
        <v>1553</v>
      </c>
      <c r="AN27" t="s">
        <v>1554</v>
      </c>
      <c r="AQ27" t="s">
        <v>1555</v>
      </c>
      <c r="AZ27" t="s">
        <v>1556</v>
      </c>
      <c r="BK27" t="s">
        <v>1557</v>
      </c>
      <c r="BL27" t="s">
        <v>1558</v>
      </c>
      <c r="BM27" t="s">
        <v>1559</v>
      </c>
      <c r="BO27" t="s">
        <v>1560</v>
      </c>
      <c r="BP27" t="s">
        <v>1561</v>
      </c>
      <c r="BT27" t="s">
        <v>1562</v>
      </c>
      <c r="BU27" t="s">
        <v>1563</v>
      </c>
      <c r="BY27" t="s">
        <v>1564</v>
      </c>
      <c r="CB27" t="s">
        <v>1565</v>
      </c>
      <c r="CC27" t="s">
        <v>1566</v>
      </c>
      <c r="CD27" t="s">
        <v>1567</v>
      </c>
      <c r="CF27" t="s">
        <v>1568</v>
      </c>
      <c r="CH27" t="s">
        <v>1569</v>
      </c>
    </row>
    <row r="28">
      <c r="E28" t="s">
        <v>566</v>
      </c>
      <c r="F28" t="s">
        <v>567</v>
      </c>
      <c r="G28" t="s">
        <v>513</v>
      </c>
      <c r="I28" s="13" t="s">
        <v>568</v>
      </c>
      <c r="L28" t="s">
        <v>1570</v>
      </c>
      <c r="M28" s="3">
        <v>21</v>
      </c>
      <c r="Q28" t="s">
        <v>1570</v>
      </c>
      <c r="V28" t="s">
        <v>1571</v>
      </c>
      <c r="X28" t="s">
        <v>1572</v>
      </c>
      <c r="AD28" t="s">
        <v>1573</v>
      </c>
      <c r="AE28" t="s">
        <v>1574</v>
      </c>
      <c r="AF28" t="s">
        <v>1575</v>
      </c>
      <c r="AG28" t="s">
        <v>1576</v>
      </c>
      <c r="AJ28" t="s">
        <v>1577</v>
      </c>
      <c r="AM28" t="s">
        <v>1578</v>
      </c>
      <c r="AN28" t="s">
        <v>1579</v>
      </c>
      <c r="AQ28" t="s">
        <v>1580</v>
      </c>
      <c r="AZ28" t="s">
        <v>1581</v>
      </c>
      <c r="BK28" t="s">
        <v>1582</v>
      </c>
      <c r="BL28" t="s">
        <v>1583</v>
      </c>
      <c r="BM28" t="s">
        <v>1584</v>
      </c>
      <c r="BO28" t="s">
        <v>1585</v>
      </c>
      <c r="BP28" t="s">
        <v>1586</v>
      </c>
      <c r="BT28" t="s">
        <v>1587</v>
      </c>
      <c r="BU28" t="s">
        <v>1588</v>
      </c>
      <c r="BY28" t="s">
        <v>1589</v>
      </c>
      <c r="CB28" t="s">
        <v>1590</v>
      </c>
      <c r="CC28" t="s">
        <v>1591</v>
      </c>
      <c r="CD28" t="s">
        <v>1592</v>
      </c>
      <c r="CF28" t="s">
        <v>1593</v>
      </c>
      <c r="CH28" t="s">
        <v>1594</v>
      </c>
    </row>
    <row r="29">
      <c r="E29" t="s">
        <v>576</v>
      </c>
      <c r="F29" t="s">
        <v>577</v>
      </c>
      <c r="G29" t="s">
        <v>578</v>
      </c>
      <c r="I29" s="13" t="s">
        <v>579</v>
      </c>
      <c r="L29" t="s">
        <v>1595</v>
      </c>
      <c r="M29" s="3">
        <v>22</v>
      </c>
      <c r="Q29" t="s">
        <v>1595</v>
      </c>
      <c r="V29" t="s">
        <v>1596</v>
      </c>
      <c r="X29" t="s">
        <v>1597</v>
      </c>
      <c r="AD29" t="s">
        <v>1598</v>
      </c>
      <c r="AE29" t="s">
        <v>1599</v>
      </c>
      <c r="AF29" t="s">
        <v>1600</v>
      </c>
      <c r="AG29" t="s">
        <v>1601</v>
      </c>
      <c r="AJ29" t="s">
        <v>1602</v>
      </c>
      <c r="AM29" t="s">
        <v>1603</v>
      </c>
      <c r="AN29" t="s">
        <v>1604</v>
      </c>
      <c r="AZ29" t="s">
        <v>1605</v>
      </c>
      <c r="BK29" t="s">
        <v>1606</v>
      </c>
      <c r="BL29" t="s">
        <v>1607</v>
      </c>
      <c r="BM29" t="s">
        <v>1608</v>
      </c>
      <c r="BP29" t="s">
        <v>1609</v>
      </c>
      <c r="BT29" t="s">
        <v>1610</v>
      </c>
      <c r="BU29" t="s">
        <v>1611</v>
      </c>
      <c r="BY29" t="s">
        <v>1612</v>
      </c>
      <c r="CB29" t="s">
        <v>1613</v>
      </c>
      <c r="CC29" t="s">
        <v>1614</v>
      </c>
      <c r="CD29" t="s">
        <v>1615</v>
      </c>
      <c r="CF29" t="s">
        <v>1616</v>
      </c>
      <c r="CH29" t="s">
        <v>1617</v>
      </c>
    </row>
    <row r="30">
      <c r="E30" t="s">
        <v>588</v>
      </c>
      <c r="F30" t="s">
        <v>589</v>
      </c>
      <c r="G30" t="s">
        <v>30</v>
      </c>
      <c r="I30" s="13" t="s">
        <v>590</v>
      </c>
      <c r="L30" t="s">
        <v>1618</v>
      </c>
      <c r="M30" s="3">
        <v>23</v>
      </c>
      <c r="Q30" t="s">
        <v>1618</v>
      </c>
      <c r="V30" t="s">
        <v>1619</v>
      </c>
      <c r="X30" t="s">
        <v>1620</v>
      </c>
      <c r="AD30" t="s">
        <v>1621</v>
      </c>
      <c r="AE30" t="s">
        <v>1622</v>
      </c>
      <c r="AF30" t="s">
        <v>1623</v>
      </c>
      <c r="AG30" t="s">
        <v>1624</v>
      </c>
      <c r="AJ30" t="s">
        <v>1625</v>
      </c>
      <c r="AM30" t="s">
        <v>1626</v>
      </c>
      <c r="AN30" t="s">
        <v>1627</v>
      </c>
      <c r="AZ30" t="s">
        <v>1628</v>
      </c>
      <c r="BK30" t="s">
        <v>1629</v>
      </c>
      <c r="BL30" t="s">
        <v>1630</v>
      </c>
      <c r="BM30" t="s">
        <v>1631</v>
      </c>
      <c r="BP30" t="s">
        <v>1632</v>
      </c>
      <c r="BT30" t="s">
        <v>1633</v>
      </c>
      <c r="BU30" t="s">
        <v>1634</v>
      </c>
      <c r="BY30" t="s">
        <v>1635</v>
      </c>
      <c r="CB30" t="s">
        <v>1636</v>
      </c>
      <c r="CC30" t="s">
        <v>1637</v>
      </c>
      <c r="CD30" t="s">
        <v>1638</v>
      </c>
      <c r="CF30" t="s">
        <v>1639</v>
      </c>
      <c r="CH30" t="s">
        <v>1640</v>
      </c>
    </row>
    <row r="31" ht="15" customHeight="1">
      <c r="E31" t="s">
        <v>598</v>
      </c>
      <c r="F31" t="s">
        <v>599</v>
      </c>
      <c r="G31" t="s">
        <v>600</v>
      </c>
      <c r="I31" s="13" t="s">
        <v>601</v>
      </c>
      <c r="L31" t="s">
        <v>1641</v>
      </c>
      <c r="M31" s="3">
        <v>24</v>
      </c>
      <c r="Q31" t="s">
        <v>1641</v>
      </c>
      <c r="V31" t="s">
        <v>1642</v>
      </c>
      <c r="X31" t="s">
        <v>1643</v>
      </c>
      <c r="AD31" t="s">
        <v>1644</v>
      </c>
      <c r="AE31" t="s">
        <v>1645</v>
      </c>
      <c r="AF31" t="s">
        <v>1646</v>
      </c>
      <c r="AG31" t="s">
        <v>1647</v>
      </c>
      <c r="AJ31" t="s">
        <v>1648</v>
      </c>
      <c r="AM31" t="s">
        <v>1649</v>
      </c>
      <c r="AN31" t="s">
        <v>1650</v>
      </c>
      <c r="AZ31" t="s">
        <v>1651</v>
      </c>
      <c r="BK31" t="s">
        <v>1652</v>
      </c>
      <c r="BL31" t="s">
        <v>1653</v>
      </c>
      <c r="BM31" t="s">
        <v>1654</v>
      </c>
      <c r="BP31" t="s">
        <v>1655</v>
      </c>
      <c r="BT31" t="s">
        <v>1656</v>
      </c>
      <c r="BU31" t="s">
        <v>1657</v>
      </c>
      <c r="BY31" t="s">
        <v>1658</v>
      </c>
      <c r="CB31" t="s">
        <v>1659</v>
      </c>
      <c r="CC31" t="s">
        <v>1660</v>
      </c>
      <c r="CD31" t="s">
        <v>1661</v>
      </c>
      <c r="CF31" t="s">
        <v>1662</v>
      </c>
      <c r="CH31" t="s">
        <v>1663</v>
      </c>
    </row>
    <row r="32">
      <c r="E32" t="s">
        <v>609</v>
      </c>
      <c r="F32" t="s">
        <v>610</v>
      </c>
      <c r="G32" t="s">
        <v>586</v>
      </c>
      <c r="I32" s="13" t="s">
        <v>611</v>
      </c>
      <c r="L32" t="s">
        <v>888</v>
      </c>
      <c r="M32" s="3" t="s">
        <v>1664</v>
      </c>
      <c r="V32" t="s">
        <v>1665</v>
      </c>
      <c r="X32" t="s">
        <v>1666</v>
      </c>
      <c r="AD32" t="s">
        <v>1667</v>
      </c>
      <c r="AE32" t="s">
        <v>1668</v>
      </c>
      <c r="AF32" t="s">
        <v>1669</v>
      </c>
      <c r="AG32" t="s">
        <v>1670</v>
      </c>
      <c r="AJ32" t="s">
        <v>1671</v>
      </c>
      <c r="AM32" t="s">
        <v>1672</v>
      </c>
      <c r="AN32" t="s">
        <v>1673</v>
      </c>
      <c r="AZ32" t="s">
        <v>1674</v>
      </c>
      <c r="BK32" t="s">
        <v>1675</v>
      </c>
      <c r="BL32" t="s">
        <v>1676</v>
      </c>
      <c r="BM32" t="s">
        <v>1677</v>
      </c>
      <c r="BP32" t="s">
        <v>1678</v>
      </c>
      <c r="BT32" t="s">
        <v>1679</v>
      </c>
      <c r="BU32" t="s">
        <v>1680</v>
      </c>
      <c r="BY32" t="s">
        <v>1681</v>
      </c>
      <c r="CB32" t="s">
        <v>1682</v>
      </c>
      <c r="CC32" t="s">
        <v>1683</v>
      </c>
      <c r="CD32" t="s">
        <v>1684</v>
      </c>
      <c r="CF32" t="s">
        <v>1685</v>
      </c>
    </row>
    <row r="33">
      <c r="E33" t="s">
        <v>619</v>
      </c>
      <c r="F33" t="s">
        <v>620</v>
      </c>
      <c r="G33" t="s">
        <v>30</v>
      </c>
      <c r="I33" s="13" t="s">
        <v>621</v>
      </c>
      <c r="L33" t="s">
        <v>933</v>
      </c>
      <c r="M33" s="3" t="s">
        <v>1686</v>
      </c>
      <c r="V33" t="s">
        <v>1687</v>
      </c>
      <c r="X33" t="s">
        <v>1688</v>
      </c>
      <c r="AD33" t="s">
        <v>1689</v>
      </c>
      <c r="AE33" t="s">
        <v>1690</v>
      </c>
      <c r="AF33" t="s">
        <v>1691</v>
      </c>
      <c r="AG33" t="s">
        <v>1692</v>
      </c>
      <c r="AJ33" t="s">
        <v>1693</v>
      </c>
      <c r="AM33" t="s">
        <v>1694</v>
      </c>
      <c r="AN33" t="s">
        <v>1695</v>
      </c>
      <c r="AZ33" t="s">
        <v>1696</v>
      </c>
      <c r="BK33" t="s">
        <v>1697</v>
      </c>
      <c r="BL33" t="s">
        <v>1698</v>
      </c>
      <c r="BM33" t="s">
        <v>1699</v>
      </c>
      <c r="BP33" t="s">
        <v>1700</v>
      </c>
      <c r="BT33" t="s">
        <v>1701</v>
      </c>
      <c r="BU33" t="s">
        <v>1207</v>
      </c>
      <c r="BY33" t="s">
        <v>1702</v>
      </c>
      <c r="CB33" t="s">
        <v>1703</v>
      </c>
      <c r="CC33" t="s">
        <v>1704</v>
      </c>
      <c r="CD33" t="s">
        <v>1705</v>
      </c>
      <c r="CF33" t="s">
        <v>1706</v>
      </c>
    </row>
    <row r="34">
      <c r="E34" t="s">
        <v>629</v>
      </c>
      <c r="F34" t="s">
        <v>630</v>
      </c>
      <c r="G34" t="s">
        <v>532</v>
      </c>
      <c r="I34" s="13" t="s">
        <v>631</v>
      </c>
      <c r="L34" t="s">
        <v>979</v>
      </c>
      <c r="M34" s="3" t="s">
        <v>1707</v>
      </c>
      <c r="V34" t="s">
        <v>1708</v>
      </c>
      <c r="X34" t="s">
        <v>1709</v>
      </c>
      <c r="AD34" t="s">
        <v>1710</v>
      </c>
      <c r="AE34" t="s">
        <v>1711</v>
      </c>
      <c r="AF34" t="s">
        <v>1712</v>
      </c>
      <c r="AG34" t="s">
        <v>1713</v>
      </c>
      <c r="AM34" t="s">
        <v>1714</v>
      </c>
      <c r="AN34" t="s">
        <v>1715</v>
      </c>
      <c r="AZ34" t="s">
        <v>1716</v>
      </c>
      <c r="BK34" t="s">
        <v>1717</v>
      </c>
      <c r="BL34" t="s">
        <v>1718</v>
      </c>
      <c r="BM34" t="s">
        <v>1719</v>
      </c>
      <c r="BT34" t="s">
        <v>1720</v>
      </c>
      <c r="BU34" t="s">
        <v>1721</v>
      </c>
      <c r="BY34" t="s">
        <v>1722</v>
      </c>
      <c r="CB34" t="s">
        <v>1723</v>
      </c>
      <c r="CC34" t="s">
        <v>1724</v>
      </c>
      <c r="CD34" t="s">
        <v>1725</v>
      </c>
      <c r="CF34" t="s">
        <v>1726</v>
      </c>
    </row>
    <row r="35">
      <c r="E35" t="s">
        <v>640</v>
      </c>
      <c r="F35" t="s">
        <v>641</v>
      </c>
      <c r="G35" t="s">
        <v>638</v>
      </c>
      <c r="I35" s="13" t="s">
        <v>642</v>
      </c>
      <c r="L35" t="s">
        <v>1026</v>
      </c>
      <c r="M35" s="3" t="s">
        <v>1727</v>
      </c>
      <c r="X35" t="s">
        <v>1728</v>
      </c>
      <c r="AD35" t="s">
        <v>1729</v>
      </c>
      <c r="AE35" t="s">
        <v>1730</v>
      </c>
      <c r="AF35" t="s">
        <v>1731</v>
      </c>
      <c r="AG35" t="s">
        <v>1732</v>
      </c>
      <c r="AM35" t="s">
        <v>1733</v>
      </c>
      <c r="AN35" t="s">
        <v>1734</v>
      </c>
      <c r="AZ35" t="s">
        <v>1735</v>
      </c>
      <c r="BK35" t="s">
        <v>1736</v>
      </c>
      <c r="BL35" t="s">
        <v>1737</v>
      </c>
      <c r="BM35" t="s">
        <v>1738</v>
      </c>
      <c r="BT35" t="s">
        <v>1739</v>
      </c>
      <c r="BU35" t="s">
        <v>1740</v>
      </c>
      <c r="BY35" t="s">
        <v>1741</v>
      </c>
      <c r="CB35" t="s">
        <v>1742</v>
      </c>
      <c r="CD35" t="s">
        <v>1743</v>
      </c>
      <c r="CF35" t="s">
        <v>1744</v>
      </c>
    </row>
    <row r="36">
      <c r="E36" t="s">
        <v>650</v>
      </c>
      <c r="F36" t="s">
        <v>651</v>
      </c>
      <c r="G36" t="s">
        <v>439</v>
      </c>
      <c r="I36" s="13" t="s">
        <v>652</v>
      </c>
      <c r="L36" t="s">
        <v>1071</v>
      </c>
      <c r="M36" s="3" t="s">
        <v>1745</v>
      </c>
      <c r="X36" t="s">
        <v>1746</v>
      </c>
      <c r="AD36" t="s">
        <v>1747</v>
      </c>
      <c r="AE36" t="s">
        <v>1748</v>
      </c>
      <c r="AF36" t="s">
        <v>1749</v>
      </c>
      <c r="AG36" t="s">
        <v>1750</v>
      </c>
      <c r="AM36" t="s">
        <v>1751</v>
      </c>
      <c r="AN36" t="s">
        <v>1752</v>
      </c>
      <c r="AZ36" t="s">
        <v>1753</v>
      </c>
      <c r="BK36" t="s">
        <v>1754</v>
      </c>
      <c r="BL36" t="s">
        <v>1755</v>
      </c>
      <c r="BM36" t="s">
        <v>1756</v>
      </c>
      <c r="BT36" t="s">
        <v>1757</v>
      </c>
      <c r="BU36" t="s">
        <v>1758</v>
      </c>
      <c r="BY36" t="s">
        <v>1759</v>
      </c>
      <c r="CB36" t="s">
        <v>1760</v>
      </c>
      <c r="CD36" t="s">
        <v>1761</v>
      </c>
      <c r="CF36" t="s">
        <v>1762</v>
      </c>
    </row>
    <row r="37">
      <c r="E37" t="s">
        <v>661</v>
      </c>
      <c r="F37" t="s">
        <v>662</v>
      </c>
      <c r="G37" t="s">
        <v>553</v>
      </c>
      <c r="I37" s="13" t="s">
        <v>663</v>
      </c>
      <c r="L37" t="s">
        <v>1111</v>
      </c>
      <c r="M37" s="3" t="s">
        <v>1763</v>
      </c>
      <c r="X37" t="s">
        <v>1764</v>
      </c>
      <c r="AD37" t="s">
        <v>1765</v>
      </c>
      <c r="AE37" t="s">
        <v>1766</v>
      </c>
      <c r="AF37" t="s">
        <v>1767</v>
      </c>
      <c r="AG37" t="s">
        <v>1768</v>
      </c>
      <c r="AM37" t="s">
        <v>1769</v>
      </c>
      <c r="AN37" t="s">
        <v>1770</v>
      </c>
      <c r="AZ37" t="s">
        <v>1771</v>
      </c>
      <c r="BK37" t="s">
        <v>1772</v>
      </c>
      <c r="BL37" t="s">
        <v>1773</v>
      </c>
      <c r="BM37" t="s">
        <v>1774</v>
      </c>
      <c r="BT37" t="s">
        <v>1775</v>
      </c>
      <c r="BU37" t="s">
        <v>1776</v>
      </c>
      <c r="BY37" t="s">
        <v>1777</v>
      </c>
      <c r="CB37" t="s">
        <v>1778</v>
      </c>
      <c r="CD37" t="s">
        <v>1779</v>
      </c>
      <c r="CF37" t="s">
        <v>1052</v>
      </c>
    </row>
    <row r="38">
      <c r="E38" t="s">
        <v>671</v>
      </c>
      <c r="F38" t="s">
        <v>672</v>
      </c>
      <c r="G38" t="s">
        <v>669</v>
      </c>
      <c r="I38" s="13" t="s">
        <v>673</v>
      </c>
      <c r="L38" t="s">
        <v>1150</v>
      </c>
      <c r="M38" s="3" t="s">
        <v>1780</v>
      </c>
      <c r="X38" t="s">
        <v>1781</v>
      </c>
      <c r="AD38" t="s">
        <v>1782</v>
      </c>
      <c r="AE38" t="s">
        <v>1783</v>
      </c>
      <c r="AF38" t="s">
        <v>1784</v>
      </c>
      <c r="AG38" t="s">
        <v>1785</v>
      </c>
      <c r="AM38" t="s">
        <v>1786</v>
      </c>
      <c r="AN38" t="s">
        <v>1787</v>
      </c>
      <c r="AZ38" t="s">
        <v>1788</v>
      </c>
      <c r="BL38" t="s">
        <v>1789</v>
      </c>
      <c r="BM38" t="s">
        <v>1790</v>
      </c>
      <c r="BT38" t="s">
        <v>1791</v>
      </c>
      <c r="BU38" t="s">
        <v>1792</v>
      </c>
      <c r="BY38" t="s">
        <v>1793</v>
      </c>
      <c r="CB38" t="s">
        <v>1794</v>
      </c>
      <c r="CD38" t="s">
        <v>1795</v>
      </c>
      <c r="CF38" t="s">
        <v>1796</v>
      </c>
    </row>
    <row r="39">
      <c r="E39" t="s">
        <v>682</v>
      </c>
      <c r="F39" t="s">
        <v>683</v>
      </c>
      <c r="G39" t="s">
        <v>450</v>
      </c>
      <c r="I39" s="13" t="s">
        <v>684</v>
      </c>
      <c r="L39" t="s">
        <v>1189</v>
      </c>
      <c r="M39" s="3" t="s">
        <v>1797</v>
      </c>
      <c r="AD39" t="s">
        <v>1798</v>
      </c>
      <c r="AE39" t="s">
        <v>1799</v>
      </c>
      <c r="AF39" t="s">
        <v>1800</v>
      </c>
      <c r="AG39" t="s">
        <v>1801</v>
      </c>
      <c r="AM39" t="s">
        <v>1802</v>
      </c>
      <c r="AN39" t="s">
        <v>1803</v>
      </c>
      <c r="AZ39" t="s">
        <v>1804</v>
      </c>
      <c r="BL39" t="s">
        <v>1805</v>
      </c>
      <c r="BM39" t="s">
        <v>1806</v>
      </c>
      <c r="BT39" t="s">
        <v>1807</v>
      </c>
      <c r="BU39" t="s">
        <v>1808</v>
      </c>
      <c r="BY39" t="s">
        <v>1809</v>
      </c>
      <c r="CB39" t="s">
        <v>1810</v>
      </c>
      <c r="CD39" t="s">
        <v>1811</v>
      </c>
      <c r="CF39" t="s">
        <v>1812</v>
      </c>
    </row>
    <row r="40">
      <c r="E40" t="s">
        <v>693</v>
      </c>
      <c r="F40" t="s">
        <v>694</v>
      </c>
      <c r="G40" t="s">
        <v>659</v>
      </c>
      <c r="I40" s="13" t="s">
        <v>695</v>
      </c>
      <c r="L40" t="s">
        <v>1227</v>
      </c>
      <c r="M40" s="3" t="s">
        <v>1813</v>
      </c>
      <c r="AD40" t="s">
        <v>1814</v>
      </c>
      <c r="AE40" t="s">
        <v>1815</v>
      </c>
      <c r="AF40" t="s">
        <v>1816</v>
      </c>
      <c r="AG40" t="s">
        <v>1817</v>
      </c>
      <c r="AM40" t="s">
        <v>1818</v>
      </c>
      <c r="AN40" t="s">
        <v>1819</v>
      </c>
      <c r="BL40" t="s">
        <v>1820</v>
      </c>
      <c r="BM40" t="s">
        <v>1821</v>
      </c>
      <c r="BT40" t="s">
        <v>1822</v>
      </c>
      <c r="BU40" t="s">
        <v>1823</v>
      </c>
      <c r="BY40" t="s">
        <v>1824</v>
      </c>
      <c r="CB40" t="s">
        <v>1825</v>
      </c>
      <c r="CD40" t="s">
        <v>1826</v>
      </c>
      <c r="CF40" t="s">
        <v>1827</v>
      </c>
    </row>
    <row r="41">
      <c r="E41" t="s">
        <v>701</v>
      </c>
      <c r="F41" t="s">
        <v>702</v>
      </c>
      <c r="G41" t="s">
        <v>30</v>
      </c>
      <c r="I41" s="13" t="s">
        <v>703</v>
      </c>
      <c r="L41" t="s">
        <v>866</v>
      </c>
      <c r="M41" s="3" t="s">
        <v>1828</v>
      </c>
      <c r="AD41" t="s">
        <v>1829</v>
      </c>
      <c r="AE41" t="s">
        <v>1830</v>
      </c>
      <c r="AF41" t="s">
        <v>1831</v>
      </c>
      <c r="AG41" t="s">
        <v>1832</v>
      </c>
      <c r="AM41" t="s">
        <v>1833</v>
      </c>
      <c r="AN41" t="s">
        <v>1834</v>
      </c>
      <c r="BL41" t="s">
        <v>1835</v>
      </c>
      <c r="BM41" t="s">
        <v>1836</v>
      </c>
      <c r="BT41" t="s">
        <v>1837</v>
      </c>
      <c r="BU41" t="s">
        <v>1838</v>
      </c>
      <c r="BY41" t="s">
        <v>1839</v>
      </c>
      <c r="CB41" t="s">
        <v>1840</v>
      </c>
      <c r="CD41" t="s">
        <v>1841</v>
      </c>
      <c r="CF41" t="s">
        <v>1842</v>
      </c>
    </row>
    <row r="42">
      <c r="E42" t="s">
        <v>707</v>
      </c>
      <c r="F42" t="s">
        <v>708</v>
      </c>
      <c r="G42" t="s">
        <v>563</v>
      </c>
      <c r="I42" s="13" t="s">
        <v>709</v>
      </c>
      <c r="L42" t="s">
        <v>911</v>
      </c>
      <c r="M42" s="3" t="s">
        <v>1843</v>
      </c>
      <c r="AD42" t="s">
        <v>1844</v>
      </c>
      <c r="AE42" t="s">
        <v>1845</v>
      </c>
      <c r="AF42" t="s">
        <v>1846</v>
      </c>
      <c r="AG42" t="s">
        <v>1847</v>
      </c>
      <c r="AM42" t="s">
        <v>1848</v>
      </c>
      <c r="AN42" t="s">
        <v>1849</v>
      </c>
      <c r="BL42" t="s">
        <v>1850</v>
      </c>
      <c r="BM42" t="s">
        <v>1851</v>
      </c>
      <c r="BT42" t="s">
        <v>1852</v>
      </c>
      <c r="BU42" t="s">
        <v>1853</v>
      </c>
      <c r="BY42" t="s">
        <v>1854</v>
      </c>
      <c r="CB42" t="s">
        <v>1855</v>
      </c>
      <c r="CD42" t="s">
        <v>1856</v>
      </c>
      <c r="CF42" t="s">
        <v>1857</v>
      </c>
    </row>
    <row r="43">
      <c r="E43" t="s">
        <v>714</v>
      </c>
      <c r="F43" t="s">
        <v>715</v>
      </c>
      <c r="G43" t="s">
        <v>30</v>
      </c>
      <c r="I43" s="13" t="s">
        <v>716</v>
      </c>
      <c r="L43" t="s">
        <v>958</v>
      </c>
      <c r="M43" s="3" t="s">
        <v>1858</v>
      </c>
      <c r="AD43" t="s">
        <v>1859</v>
      </c>
      <c r="AE43" t="s">
        <v>1860</v>
      </c>
      <c r="AF43" t="s">
        <v>1861</v>
      </c>
      <c r="AM43" t="s">
        <v>1862</v>
      </c>
      <c r="AN43" t="s">
        <v>1863</v>
      </c>
      <c r="BL43" t="s">
        <v>1864</v>
      </c>
      <c r="BM43" t="s">
        <v>1865</v>
      </c>
      <c r="BT43" t="s">
        <v>1866</v>
      </c>
      <c r="BU43" t="s">
        <v>1867</v>
      </c>
      <c r="BY43" t="s">
        <v>1868</v>
      </c>
      <c r="CB43" t="s">
        <v>1869</v>
      </c>
      <c r="CD43" t="s">
        <v>1870</v>
      </c>
      <c r="CF43" t="s">
        <v>1871</v>
      </c>
    </row>
    <row r="44">
      <c r="E44" t="s">
        <v>719</v>
      </c>
      <c r="F44" t="s">
        <v>720</v>
      </c>
      <c r="G44" t="s">
        <v>680</v>
      </c>
      <c r="I44" s="13" t="s">
        <v>721</v>
      </c>
      <c r="L44" t="s">
        <v>1004</v>
      </c>
      <c r="M44" s="3" t="s">
        <v>1872</v>
      </c>
      <c r="AD44" t="s">
        <v>1873</v>
      </c>
      <c r="AE44" t="s">
        <v>1874</v>
      </c>
      <c r="AF44" t="s">
        <v>1875</v>
      </c>
      <c r="AM44" t="s">
        <v>1876</v>
      </c>
      <c r="AN44" t="s">
        <v>1877</v>
      </c>
      <c r="BL44" t="s">
        <v>1878</v>
      </c>
      <c r="BM44" t="s">
        <v>1879</v>
      </c>
      <c r="BT44" t="s">
        <v>1880</v>
      </c>
      <c r="BU44" t="s">
        <v>1881</v>
      </c>
      <c r="BY44" t="s">
        <v>1882</v>
      </c>
      <c r="CB44" t="s">
        <v>1883</v>
      </c>
      <c r="CD44" t="s">
        <v>1884</v>
      </c>
      <c r="CF44" t="s">
        <v>1885</v>
      </c>
    </row>
    <row r="45">
      <c r="E45" t="s">
        <v>726</v>
      </c>
      <c r="F45" t="s">
        <v>727</v>
      </c>
      <c r="G45" t="s">
        <v>699</v>
      </c>
      <c r="I45" s="13" t="s">
        <v>728</v>
      </c>
      <c r="L45" t="s">
        <v>1049</v>
      </c>
      <c r="M45" s="3" t="s">
        <v>805</v>
      </c>
      <c r="AD45" t="s">
        <v>1886</v>
      </c>
      <c r="AE45" t="s">
        <v>1887</v>
      </c>
      <c r="AF45" t="s">
        <v>1888</v>
      </c>
      <c r="AM45" t="s">
        <v>1889</v>
      </c>
      <c r="AN45" t="s">
        <v>1890</v>
      </c>
      <c r="BL45" t="s">
        <v>1891</v>
      </c>
      <c r="BM45" t="s">
        <v>1892</v>
      </c>
      <c r="BT45" t="s">
        <v>1893</v>
      </c>
      <c r="BU45" t="s">
        <v>1894</v>
      </c>
      <c r="BY45" t="s">
        <v>1895</v>
      </c>
      <c r="CB45" t="s">
        <v>1896</v>
      </c>
      <c r="CD45" t="s">
        <v>1897</v>
      </c>
      <c r="CF45" t="s">
        <v>1898</v>
      </c>
    </row>
    <row r="46">
      <c r="E46" t="s">
        <v>731</v>
      </c>
      <c r="F46" t="s">
        <v>732</v>
      </c>
      <c r="G46" t="s">
        <v>551</v>
      </c>
      <c r="I46" s="13" t="s">
        <v>733</v>
      </c>
      <c r="L46" t="s">
        <v>1091</v>
      </c>
      <c r="M46" s="3" t="s">
        <v>1899</v>
      </c>
      <c r="AD46" t="s">
        <v>1900</v>
      </c>
      <c r="AE46" t="s">
        <v>1901</v>
      </c>
      <c r="AF46" t="s">
        <v>1902</v>
      </c>
      <c r="AM46" t="s">
        <v>1903</v>
      </c>
      <c r="AN46" t="s">
        <v>1904</v>
      </c>
      <c r="BL46" t="s">
        <v>1905</v>
      </c>
      <c r="BM46" t="s">
        <v>1906</v>
      </c>
      <c r="BT46" t="s">
        <v>1907</v>
      </c>
      <c r="BU46" t="s">
        <v>1908</v>
      </c>
      <c r="BY46" t="s">
        <v>1909</v>
      </c>
      <c r="CB46" t="s">
        <v>1910</v>
      </c>
      <c r="CD46" t="s">
        <v>1911</v>
      </c>
      <c r="CF46" t="s">
        <v>1912</v>
      </c>
    </row>
    <row r="47">
      <c r="E47" t="s">
        <v>738</v>
      </c>
      <c r="F47" t="s">
        <v>739</v>
      </c>
      <c r="G47" t="s">
        <v>691</v>
      </c>
      <c r="I47" s="13" t="s">
        <v>740</v>
      </c>
      <c r="L47" t="s">
        <v>1131</v>
      </c>
      <c r="M47" s="3" t="s">
        <v>1913</v>
      </c>
      <c r="AD47" t="s">
        <v>1303</v>
      </c>
      <c r="AE47" t="s">
        <v>1914</v>
      </c>
      <c r="AF47" t="s">
        <v>1915</v>
      </c>
      <c r="AM47" t="s">
        <v>1916</v>
      </c>
      <c r="AN47" t="s">
        <v>1917</v>
      </c>
      <c r="BL47" t="s">
        <v>1918</v>
      </c>
      <c r="BM47" t="s">
        <v>1919</v>
      </c>
      <c r="BT47" t="s">
        <v>1920</v>
      </c>
      <c r="BU47" t="s">
        <v>1921</v>
      </c>
      <c r="BY47" t="s">
        <v>1922</v>
      </c>
      <c r="CB47" t="s">
        <v>1923</v>
      </c>
      <c r="CF47" t="s">
        <v>1924</v>
      </c>
    </row>
    <row r="48">
      <c r="E48" t="s">
        <v>744</v>
      </c>
      <c r="F48" t="s">
        <v>745</v>
      </c>
      <c r="G48" t="s">
        <v>30</v>
      </c>
      <c r="L48" t="s">
        <v>1170</v>
      </c>
      <c r="M48" s="3" t="s">
        <v>1925</v>
      </c>
      <c r="AD48" t="s">
        <v>1926</v>
      </c>
      <c r="AE48" t="s">
        <v>1927</v>
      </c>
      <c r="AF48" t="s">
        <v>1928</v>
      </c>
      <c r="AM48" t="s">
        <v>1929</v>
      </c>
      <c r="AN48" t="s">
        <v>1930</v>
      </c>
      <c r="BL48" t="s">
        <v>1931</v>
      </c>
      <c r="BM48" t="s">
        <v>1932</v>
      </c>
      <c r="BT48" t="s">
        <v>1933</v>
      </c>
      <c r="BU48" t="s">
        <v>1934</v>
      </c>
      <c r="BY48" t="s">
        <v>1935</v>
      </c>
      <c r="CB48" t="s">
        <v>1936</v>
      </c>
      <c r="CF48" t="s">
        <v>1937</v>
      </c>
    </row>
    <row r="49">
      <c r="E49" t="s">
        <v>749</v>
      </c>
      <c r="F49" t="s">
        <v>750</v>
      </c>
      <c r="G49" t="s">
        <v>30</v>
      </c>
      <c r="L49" t="s">
        <v>867</v>
      </c>
      <c r="M49" s="3" t="s">
        <v>910</v>
      </c>
      <c r="AD49" t="s">
        <v>1938</v>
      </c>
      <c r="AE49" t="s">
        <v>1939</v>
      </c>
      <c r="AF49" t="s">
        <v>1940</v>
      </c>
      <c r="AM49" t="s">
        <v>1941</v>
      </c>
      <c r="AN49" t="s">
        <v>1942</v>
      </c>
      <c r="BM49" t="s">
        <v>1943</v>
      </c>
      <c r="BT49" t="s">
        <v>1944</v>
      </c>
      <c r="BU49" t="s">
        <v>1945</v>
      </c>
      <c r="BY49" t="s">
        <v>1946</v>
      </c>
      <c r="CB49" t="s">
        <v>1947</v>
      </c>
      <c r="CF49" t="s">
        <v>1948</v>
      </c>
    </row>
    <row r="50">
      <c r="E50" t="s">
        <v>755</v>
      </c>
      <c r="F50" t="s">
        <v>756</v>
      </c>
      <c r="G50" t="s">
        <v>724</v>
      </c>
      <c r="L50" t="s">
        <v>912</v>
      </c>
      <c r="M50" s="3" t="s">
        <v>957</v>
      </c>
      <c r="AD50" t="s">
        <v>1949</v>
      </c>
      <c r="AE50" t="s">
        <v>1950</v>
      </c>
      <c r="AF50" t="s">
        <v>1951</v>
      </c>
      <c r="AM50" t="s">
        <v>1952</v>
      </c>
      <c r="AN50" t="s">
        <v>1953</v>
      </c>
      <c r="BM50" t="s">
        <v>1954</v>
      </c>
      <c r="BT50" t="s">
        <v>1955</v>
      </c>
      <c r="BU50" t="s">
        <v>1956</v>
      </c>
      <c r="BY50" t="s">
        <v>1957</v>
      </c>
      <c r="CB50" t="s">
        <v>1958</v>
      </c>
      <c r="CF50" t="s">
        <v>1959</v>
      </c>
    </row>
    <row r="51">
      <c r="E51" t="s">
        <v>760</v>
      </c>
      <c r="F51" t="s">
        <v>761</v>
      </c>
      <c r="G51" t="s">
        <v>30</v>
      </c>
      <c r="L51" t="s">
        <v>959</v>
      </c>
      <c r="M51" s="3" t="s">
        <v>1003</v>
      </c>
      <c r="AD51" t="s">
        <v>1960</v>
      </c>
      <c r="AE51" t="s">
        <v>1961</v>
      </c>
      <c r="AF51" t="s">
        <v>1962</v>
      </c>
      <c r="AM51" t="s">
        <v>1963</v>
      </c>
      <c r="AN51" t="s">
        <v>1964</v>
      </c>
      <c r="BM51" t="s">
        <v>1965</v>
      </c>
      <c r="BT51" t="s">
        <v>1134</v>
      </c>
      <c r="BU51" t="s">
        <v>1966</v>
      </c>
      <c r="BY51" t="s">
        <v>1967</v>
      </c>
      <c r="CB51" t="s">
        <v>1968</v>
      </c>
      <c r="CF51" t="s">
        <v>1969</v>
      </c>
    </row>
    <row r="52">
      <c r="E52" t="s">
        <v>765</v>
      </c>
      <c r="F52" t="s">
        <v>766</v>
      </c>
      <c r="G52" t="s">
        <v>767</v>
      </c>
      <c r="L52" t="s">
        <v>1005</v>
      </c>
      <c r="M52" s="3" t="s">
        <v>1048</v>
      </c>
      <c r="AD52" t="s">
        <v>1970</v>
      </c>
      <c r="AE52" t="s">
        <v>1971</v>
      </c>
      <c r="AF52" t="s">
        <v>1972</v>
      </c>
      <c r="AM52" t="s">
        <v>1973</v>
      </c>
      <c r="AN52" t="s">
        <v>1974</v>
      </c>
      <c r="BM52" t="s">
        <v>1975</v>
      </c>
      <c r="BT52" t="s">
        <v>1976</v>
      </c>
      <c r="BU52" t="s">
        <v>1977</v>
      </c>
      <c r="BY52" t="s">
        <v>1978</v>
      </c>
      <c r="CB52" t="s">
        <v>1979</v>
      </c>
      <c r="CF52" t="s">
        <v>1980</v>
      </c>
    </row>
    <row r="53">
      <c r="E53" t="s">
        <v>770</v>
      </c>
      <c r="F53" t="s">
        <v>771</v>
      </c>
      <c r="G53" t="s">
        <v>772</v>
      </c>
      <c r="L53" t="s">
        <v>1050</v>
      </c>
      <c r="M53" s="3" t="s">
        <v>1090</v>
      </c>
      <c r="AD53" t="s">
        <v>1981</v>
      </c>
      <c r="AE53" t="s">
        <v>1982</v>
      </c>
      <c r="AF53" t="s">
        <v>1983</v>
      </c>
      <c r="AM53" t="s">
        <v>1984</v>
      </c>
      <c r="AN53" t="s">
        <v>1985</v>
      </c>
      <c r="BM53" t="s">
        <v>1986</v>
      </c>
      <c r="BT53" t="s">
        <v>1987</v>
      </c>
      <c r="BU53" t="s">
        <v>1988</v>
      </c>
      <c r="BY53" t="s">
        <v>1989</v>
      </c>
      <c r="CB53" t="s">
        <v>1990</v>
      </c>
      <c r="CF53" t="s">
        <v>1991</v>
      </c>
    </row>
    <row r="54">
      <c r="E54" t="s">
        <v>775</v>
      </c>
      <c r="F54" t="s">
        <v>776</v>
      </c>
      <c r="G54" t="s">
        <v>30</v>
      </c>
      <c r="L54" t="s">
        <v>1092</v>
      </c>
      <c r="M54" s="3" t="s">
        <v>1130</v>
      </c>
      <c r="AD54" t="s">
        <v>1992</v>
      </c>
      <c r="AE54" t="s">
        <v>1993</v>
      </c>
      <c r="AF54" t="s">
        <v>1994</v>
      </c>
      <c r="AM54" t="s">
        <v>1995</v>
      </c>
      <c r="AN54" t="s">
        <v>1996</v>
      </c>
      <c r="BM54" t="s">
        <v>1997</v>
      </c>
      <c r="BT54" t="s">
        <v>1998</v>
      </c>
      <c r="BU54" t="s">
        <v>1999</v>
      </c>
      <c r="BY54" t="s">
        <v>2000</v>
      </c>
      <c r="CB54" t="s">
        <v>2001</v>
      </c>
      <c r="CF54" t="s">
        <v>2002</v>
      </c>
    </row>
    <row r="55">
      <c r="E55" t="s">
        <v>780</v>
      </c>
      <c r="F55" t="s">
        <v>781</v>
      </c>
      <c r="G55" t="s">
        <v>736</v>
      </c>
      <c r="L55" t="s">
        <v>1132</v>
      </c>
      <c r="M55" s="3" t="s">
        <v>1169</v>
      </c>
      <c r="AD55" t="s">
        <v>2003</v>
      </c>
      <c r="AE55" t="s">
        <v>2004</v>
      </c>
      <c r="AF55" t="s">
        <v>2005</v>
      </c>
      <c r="AM55" t="s">
        <v>2006</v>
      </c>
      <c r="BM55" t="s">
        <v>2007</v>
      </c>
      <c r="BT55" t="s">
        <v>2008</v>
      </c>
      <c r="BU55" t="s">
        <v>2009</v>
      </c>
      <c r="BY55" t="s">
        <v>2010</v>
      </c>
      <c r="CB55" t="s">
        <v>2011</v>
      </c>
      <c r="CF55" t="s">
        <v>2012</v>
      </c>
    </row>
    <row r="56">
      <c r="E56" t="s">
        <v>786</v>
      </c>
      <c r="F56" t="s">
        <v>787</v>
      </c>
      <c r="G56" t="s">
        <v>584</v>
      </c>
      <c r="L56" t="s">
        <v>1171</v>
      </c>
      <c r="M56" s="3" t="s">
        <v>1208</v>
      </c>
      <c r="AD56" t="s">
        <v>2013</v>
      </c>
      <c r="AE56" t="s">
        <v>2014</v>
      </c>
      <c r="AF56" t="s">
        <v>2015</v>
      </c>
      <c r="AM56" t="s">
        <v>2016</v>
      </c>
      <c r="BM56" t="s">
        <v>2017</v>
      </c>
      <c r="BT56" t="s">
        <v>2018</v>
      </c>
      <c r="BU56" t="s">
        <v>2019</v>
      </c>
      <c r="BY56" t="s">
        <v>2020</v>
      </c>
      <c r="CB56" t="s">
        <v>2021</v>
      </c>
      <c r="CF56" t="s">
        <v>2022</v>
      </c>
    </row>
    <row r="57">
      <c r="E57" t="s">
        <v>790</v>
      </c>
      <c r="F57" t="s">
        <v>791</v>
      </c>
      <c r="G57" t="s">
        <v>595</v>
      </c>
      <c r="L57" t="s">
        <v>1209</v>
      </c>
      <c r="M57" s="3" t="s">
        <v>1247</v>
      </c>
      <c r="AD57" t="s">
        <v>2023</v>
      </c>
      <c r="AE57" t="s">
        <v>2024</v>
      </c>
      <c r="AF57" t="s">
        <v>2025</v>
      </c>
      <c r="AM57" t="s">
        <v>2026</v>
      </c>
      <c r="BM57" t="s">
        <v>2027</v>
      </c>
      <c r="BT57" t="s">
        <v>2028</v>
      </c>
      <c r="BU57" t="s">
        <v>2029</v>
      </c>
      <c r="CB57" t="s">
        <v>2030</v>
      </c>
      <c r="CF57" t="s">
        <v>2031</v>
      </c>
    </row>
    <row r="58">
      <c r="E58" t="s">
        <v>792</v>
      </c>
      <c r="F58" t="s">
        <v>793</v>
      </c>
      <c r="G58" t="s">
        <v>30</v>
      </c>
      <c r="L58" t="s">
        <v>869</v>
      </c>
      <c r="M58" s="3" t="s">
        <v>910</v>
      </c>
      <c r="AD58" t="s">
        <v>2032</v>
      </c>
      <c r="AE58" t="s">
        <v>2033</v>
      </c>
      <c r="AF58" t="s">
        <v>2034</v>
      </c>
      <c r="AM58" t="s">
        <v>2035</v>
      </c>
      <c r="BM58" t="s">
        <v>2036</v>
      </c>
      <c r="BT58" t="s">
        <v>2037</v>
      </c>
      <c r="CB58" t="s">
        <v>2038</v>
      </c>
      <c r="CF58" t="s">
        <v>2039</v>
      </c>
    </row>
    <row r="59">
      <c r="E59" t="s">
        <v>796</v>
      </c>
      <c r="F59" t="s">
        <v>797</v>
      </c>
      <c r="G59" t="s">
        <v>606</v>
      </c>
      <c r="L59" t="s">
        <v>914</v>
      </c>
      <c r="M59" s="3" t="s">
        <v>957</v>
      </c>
      <c r="AD59" t="s">
        <v>2040</v>
      </c>
      <c r="AE59" t="s">
        <v>2041</v>
      </c>
      <c r="AF59" t="s">
        <v>2042</v>
      </c>
      <c r="AM59" t="s">
        <v>2043</v>
      </c>
      <c r="BM59" t="s">
        <v>2044</v>
      </c>
      <c r="BT59" t="s">
        <v>2045</v>
      </c>
      <c r="CB59" t="s">
        <v>2046</v>
      </c>
      <c r="CF59" t="s">
        <v>2047</v>
      </c>
    </row>
    <row r="60">
      <c r="E60" t="s">
        <v>800</v>
      </c>
      <c r="F60" t="s">
        <v>801</v>
      </c>
      <c r="G60" t="s">
        <v>616</v>
      </c>
      <c r="L60" t="s">
        <v>960</v>
      </c>
      <c r="M60" s="3" t="s">
        <v>1003</v>
      </c>
      <c r="AD60" t="s">
        <v>2048</v>
      </c>
      <c r="AF60" t="s">
        <v>2049</v>
      </c>
      <c r="AM60" t="s">
        <v>2050</v>
      </c>
      <c r="BM60" t="s">
        <v>2051</v>
      </c>
      <c r="BT60" t="s">
        <v>2052</v>
      </c>
      <c r="CB60" t="s">
        <v>2053</v>
      </c>
      <c r="CF60" t="s">
        <v>2054</v>
      </c>
    </row>
    <row r="61">
      <c r="E61" t="s">
        <v>804</v>
      </c>
      <c r="F61" t="s">
        <v>805</v>
      </c>
      <c r="G61" t="s">
        <v>626</v>
      </c>
      <c r="L61" t="s">
        <v>1007</v>
      </c>
      <c r="M61" s="3" t="s">
        <v>1048</v>
      </c>
      <c r="AD61" t="s">
        <v>2055</v>
      </c>
      <c r="AF61" t="s">
        <v>2056</v>
      </c>
      <c r="AM61" t="s">
        <v>2057</v>
      </c>
      <c r="BM61" t="s">
        <v>2058</v>
      </c>
      <c r="BT61" t="s">
        <v>2059</v>
      </c>
      <c r="CB61" t="s">
        <v>2060</v>
      </c>
      <c r="CF61" t="s">
        <v>2061</v>
      </c>
    </row>
    <row r="62">
      <c r="E62" t="s">
        <v>808</v>
      </c>
      <c r="F62" t="s">
        <v>809</v>
      </c>
      <c r="G62" t="s">
        <v>636</v>
      </c>
      <c r="L62" t="s">
        <v>1052</v>
      </c>
      <c r="M62" s="3" t="s">
        <v>1090</v>
      </c>
      <c r="AD62" t="s">
        <v>2062</v>
      </c>
      <c r="AF62" t="s">
        <v>2063</v>
      </c>
      <c r="AM62" t="s">
        <v>2064</v>
      </c>
      <c r="BM62" t="s">
        <v>2065</v>
      </c>
      <c r="BT62" t="s">
        <v>2066</v>
      </c>
      <c r="CB62" t="s">
        <v>2067</v>
      </c>
      <c r="CF62" t="s">
        <v>2068</v>
      </c>
    </row>
    <row r="63">
      <c r="E63" t="s">
        <v>811</v>
      </c>
      <c r="F63" t="s">
        <v>812</v>
      </c>
      <c r="G63" t="s">
        <v>450</v>
      </c>
      <c r="L63" t="s">
        <v>1094</v>
      </c>
      <c r="M63" s="3" t="s">
        <v>1130</v>
      </c>
      <c r="AD63" t="s">
        <v>2069</v>
      </c>
      <c r="AF63" t="s">
        <v>2070</v>
      </c>
      <c r="AM63" t="s">
        <v>2071</v>
      </c>
      <c r="BM63" t="s">
        <v>2072</v>
      </c>
      <c r="BT63" t="s">
        <v>2073</v>
      </c>
      <c r="CB63" t="s">
        <v>2074</v>
      </c>
      <c r="CF63" t="s">
        <v>2075</v>
      </c>
    </row>
    <row r="64">
      <c r="E64" t="s">
        <v>813</v>
      </c>
      <c r="F64" t="s">
        <v>814</v>
      </c>
      <c r="G64" t="s">
        <v>753</v>
      </c>
      <c r="L64" t="s">
        <v>1134</v>
      </c>
      <c r="M64" s="3" t="s">
        <v>1169</v>
      </c>
      <c r="AD64" t="s">
        <v>2076</v>
      </c>
      <c r="AF64" t="s">
        <v>2077</v>
      </c>
      <c r="AM64" t="s">
        <v>2078</v>
      </c>
      <c r="BM64" t="s">
        <v>2079</v>
      </c>
      <c r="BT64" t="s">
        <v>2080</v>
      </c>
      <c r="CB64" t="s">
        <v>2081</v>
      </c>
    </row>
    <row r="65">
      <c r="E65" t="s">
        <v>815</v>
      </c>
      <c r="F65" t="s">
        <v>816</v>
      </c>
      <c r="G65" t="s">
        <v>647</v>
      </c>
      <c r="L65" t="s">
        <v>1173</v>
      </c>
      <c r="M65" s="3" t="s">
        <v>1208</v>
      </c>
      <c r="AD65" t="s">
        <v>2082</v>
      </c>
      <c r="AF65" t="s">
        <v>2083</v>
      </c>
      <c r="AM65" t="s">
        <v>2084</v>
      </c>
      <c r="BM65" t="s">
        <v>2085</v>
      </c>
      <c r="BT65" t="s">
        <v>2086</v>
      </c>
      <c r="CB65" t="s">
        <v>2087</v>
      </c>
    </row>
    <row r="66">
      <c r="E66" t="s">
        <v>817</v>
      </c>
      <c r="F66" t="s">
        <v>818</v>
      </c>
      <c r="G66" t="s">
        <v>30</v>
      </c>
      <c r="L66" t="s">
        <v>1211</v>
      </c>
      <c r="M66" s="3" t="s">
        <v>1247</v>
      </c>
      <c r="AD66" t="s">
        <v>2088</v>
      </c>
      <c r="AF66" t="s">
        <v>2089</v>
      </c>
      <c r="AM66" t="s">
        <v>2090</v>
      </c>
      <c r="BM66" t="s">
        <v>2091</v>
      </c>
      <c r="BT66" t="s">
        <v>2092</v>
      </c>
      <c r="CB66" t="s">
        <v>2093</v>
      </c>
    </row>
    <row r="67">
      <c r="E67" t="s">
        <v>819</v>
      </c>
      <c r="F67" t="s">
        <v>820</v>
      </c>
      <c r="G67" t="s">
        <v>30</v>
      </c>
      <c r="L67" t="s">
        <v>868</v>
      </c>
      <c r="M67" s="3" t="s">
        <v>2094</v>
      </c>
      <c r="AD67" t="s">
        <v>2095</v>
      </c>
      <c r="AF67" t="s">
        <v>2096</v>
      </c>
      <c r="AM67" t="s">
        <v>2097</v>
      </c>
      <c r="BM67" t="s">
        <v>2098</v>
      </c>
      <c r="BT67" t="s">
        <v>2099</v>
      </c>
      <c r="CB67" t="s">
        <v>2100</v>
      </c>
    </row>
    <row r="68">
      <c r="E68" t="s">
        <v>821</v>
      </c>
      <c r="F68" t="s">
        <v>822</v>
      </c>
      <c r="G68" t="s">
        <v>30</v>
      </c>
      <c r="L68" t="s">
        <v>913</v>
      </c>
      <c r="M68" s="3" t="s">
        <v>363</v>
      </c>
      <c r="AD68" t="s">
        <v>2101</v>
      </c>
      <c r="AF68" t="s">
        <v>2102</v>
      </c>
      <c r="AM68" t="s">
        <v>2103</v>
      </c>
      <c r="BM68" t="s">
        <v>2104</v>
      </c>
      <c r="CB68" t="s">
        <v>2105</v>
      </c>
    </row>
    <row r="69">
      <c r="E69" t="s">
        <v>823</v>
      </c>
      <c r="F69" t="s">
        <v>824</v>
      </c>
      <c r="G69" t="s">
        <v>689</v>
      </c>
      <c r="L69" t="s">
        <v>908</v>
      </c>
      <c r="M69" s="3" t="s">
        <v>2106</v>
      </c>
      <c r="AD69" t="s">
        <v>2107</v>
      </c>
      <c r="AF69" t="s">
        <v>2108</v>
      </c>
      <c r="AM69" t="s">
        <v>2109</v>
      </c>
      <c r="BM69" t="s">
        <v>2110</v>
      </c>
      <c r="CB69" t="s">
        <v>2111</v>
      </c>
    </row>
    <row r="70">
      <c r="E70" t="s">
        <v>825</v>
      </c>
      <c r="F70" t="s">
        <v>826</v>
      </c>
      <c r="G70" t="s">
        <v>542</v>
      </c>
      <c r="L70" t="s">
        <v>1006</v>
      </c>
      <c r="M70" s="3" t="s">
        <v>2112</v>
      </c>
      <c r="AD70" t="s">
        <v>2113</v>
      </c>
      <c r="AF70" t="s">
        <v>2114</v>
      </c>
      <c r="AM70" t="s">
        <v>2115</v>
      </c>
      <c r="BM70" t="s">
        <v>2116</v>
      </c>
      <c r="CB70" t="s">
        <v>2117</v>
      </c>
    </row>
    <row r="71">
      <c r="E71" t="s">
        <v>827</v>
      </c>
      <c r="F71" t="s">
        <v>828</v>
      </c>
      <c r="G71" t="s">
        <v>678</v>
      </c>
      <c r="L71" t="s">
        <v>1051</v>
      </c>
      <c r="M71" s="3" t="s">
        <v>421</v>
      </c>
      <c r="AD71" t="s">
        <v>2118</v>
      </c>
      <c r="AF71" t="s">
        <v>2119</v>
      </c>
      <c r="AM71" t="s">
        <v>2120</v>
      </c>
      <c r="BM71" t="s">
        <v>2121</v>
      </c>
      <c r="CB71" t="s">
        <v>2122</v>
      </c>
    </row>
    <row r="72">
      <c r="E72" t="s">
        <v>829</v>
      </c>
      <c r="F72" t="s">
        <v>830</v>
      </c>
      <c r="G72" t="s">
        <v>657</v>
      </c>
      <c r="L72" t="s">
        <v>1093</v>
      </c>
      <c r="M72" s="3" t="s">
        <v>2123</v>
      </c>
      <c r="AD72" t="s">
        <v>2124</v>
      </c>
      <c r="AF72" t="s">
        <v>2125</v>
      </c>
      <c r="AM72" t="s">
        <v>2126</v>
      </c>
      <c r="BM72" t="s">
        <v>2127</v>
      </c>
      <c r="CB72" t="s">
        <v>2128</v>
      </c>
    </row>
    <row r="73">
      <c r="E73" t="s">
        <v>831</v>
      </c>
      <c r="F73" t="s">
        <v>832</v>
      </c>
      <c r="G73" t="s">
        <v>461</v>
      </c>
      <c r="L73" t="s">
        <v>1133</v>
      </c>
      <c r="M73" s="3" t="s">
        <v>2129</v>
      </c>
      <c r="AD73" t="s">
        <v>2130</v>
      </c>
      <c r="AF73" t="s">
        <v>2131</v>
      </c>
      <c r="AM73" t="s">
        <v>2132</v>
      </c>
      <c r="BM73" t="s">
        <v>2133</v>
      </c>
      <c r="CB73" t="s">
        <v>2134</v>
      </c>
    </row>
    <row r="74">
      <c r="E74" t="s">
        <v>833</v>
      </c>
      <c r="F74" t="s">
        <v>834</v>
      </c>
      <c r="G74" t="s">
        <v>784</v>
      </c>
      <c r="L74" t="s">
        <v>1172</v>
      </c>
      <c r="M74" s="3" t="s">
        <v>822</v>
      </c>
      <c r="AD74" t="s">
        <v>2135</v>
      </c>
      <c r="AF74" t="s">
        <v>2136</v>
      </c>
      <c r="AM74" t="s">
        <v>2137</v>
      </c>
      <c r="BM74" t="s">
        <v>2138</v>
      </c>
      <c r="CB74" t="s">
        <v>2139</v>
      </c>
    </row>
    <row r="75">
      <c r="E75" t="s">
        <v>835</v>
      </c>
      <c r="F75" t="s">
        <v>836</v>
      </c>
      <c r="G75" t="s">
        <v>667</v>
      </c>
      <c r="L75" t="s">
        <v>1210</v>
      </c>
      <c r="M75" s="3" t="s">
        <v>2140</v>
      </c>
      <c r="AD75" t="s">
        <v>2141</v>
      </c>
      <c r="AF75" t="s">
        <v>2142</v>
      </c>
      <c r="AM75" t="s">
        <v>2143</v>
      </c>
      <c r="BM75" t="s">
        <v>2144</v>
      </c>
      <c r="CB75" t="s">
        <v>2145</v>
      </c>
    </row>
    <row r="76">
      <c r="E76" t="s">
        <v>837</v>
      </c>
      <c r="F76" t="s">
        <v>838</v>
      </c>
      <c r="G76" t="s">
        <v>794</v>
      </c>
      <c r="L76" t="s">
        <v>1248</v>
      </c>
      <c r="M76" s="3" t="s">
        <v>720</v>
      </c>
      <c r="AD76" t="s">
        <v>2146</v>
      </c>
      <c r="AF76" t="s">
        <v>2147</v>
      </c>
      <c r="AM76" t="s">
        <v>2148</v>
      </c>
      <c r="BM76" t="s">
        <v>2149</v>
      </c>
      <c r="CB76" t="s">
        <v>2150</v>
      </c>
    </row>
    <row r="77">
      <c r="E77" t="s">
        <v>839</v>
      </c>
      <c r="F77" t="s">
        <v>840</v>
      </c>
      <c r="G77" t="s">
        <v>504</v>
      </c>
      <c r="L77" t="s">
        <v>1281</v>
      </c>
      <c r="M77" s="3" t="s">
        <v>2151</v>
      </c>
      <c r="AD77" t="s">
        <v>2152</v>
      </c>
      <c r="AF77" t="s">
        <v>2153</v>
      </c>
      <c r="AM77" t="s">
        <v>2154</v>
      </c>
      <c r="BM77" t="s">
        <v>2155</v>
      </c>
      <c r="CB77" t="s">
        <v>2156</v>
      </c>
    </row>
    <row r="78">
      <c r="E78" t="s">
        <v>841</v>
      </c>
      <c r="F78" t="s">
        <v>842</v>
      </c>
      <c r="G78" t="s">
        <v>798</v>
      </c>
      <c r="L78" t="s">
        <v>1315</v>
      </c>
      <c r="M78" s="3" t="s">
        <v>2157</v>
      </c>
      <c r="AD78" t="s">
        <v>2158</v>
      </c>
      <c r="AF78" t="s">
        <v>2159</v>
      </c>
      <c r="AM78" t="s">
        <v>2160</v>
      </c>
      <c r="BM78" t="s">
        <v>2161</v>
      </c>
      <c r="CB78" t="s">
        <v>2162</v>
      </c>
    </row>
    <row r="79">
      <c r="E79" t="s">
        <v>843</v>
      </c>
      <c r="F79" t="s">
        <v>844</v>
      </c>
      <c r="G79" t="s">
        <v>360</v>
      </c>
      <c r="L79" t="s">
        <v>1350</v>
      </c>
      <c r="M79" s="3" t="s">
        <v>715</v>
      </c>
      <c r="AD79" t="s">
        <v>2163</v>
      </c>
      <c r="AF79" t="s">
        <v>2164</v>
      </c>
      <c r="AM79" t="s">
        <v>2165</v>
      </c>
      <c r="BM79" t="s">
        <v>2166</v>
      </c>
      <c r="CB79" t="s">
        <v>2167</v>
      </c>
    </row>
    <row r="80">
      <c r="E80" t="s">
        <v>845</v>
      </c>
      <c r="F80" t="s">
        <v>846</v>
      </c>
      <c r="G80" t="s">
        <v>30</v>
      </c>
      <c r="L80" t="s">
        <v>1382</v>
      </c>
      <c r="M80" s="3" t="s">
        <v>2168</v>
      </c>
      <c r="AD80" t="s">
        <v>2169</v>
      </c>
      <c r="AF80" t="s">
        <v>2170</v>
      </c>
      <c r="AM80" t="s">
        <v>2171</v>
      </c>
      <c r="BM80" t="s">
        <v>2172</v>
      </c>
      <c r="CB80" t="s">
        <v>2173</v>
      </c>
    </row>
    <row r="81">
      <c r="E81" t="s">
        <v>847</v>
      </c>
      <c r="F81" t="s">
        <v>848</v>
      </c>
      <c r="G81" t="s">
        <v>802</v>
      </c>
      <c r="L81" t="s">
        <v>1411</v>
      </c>
      <c r="M81" s="3" t="s">
        <v>2174</v>
      </c>
      <c r="AD81" t="s">
        <v>2175</v>
      </c>
      <c r="AF81" t="s">
        <v>2176</v>
      </c>
      <c r="AM81" t="s">
        <v>2177</v>
      </c>
      <c r="BM81" t="s">
        <v>2178</v>
      </c>
      <c r="CB81" t="s">
        <v>2179</v>
      </c>
    </row>
    <row r="82">
      <c r="E82" t="s">
        <v>849</v>
      </c>
      <c r="F82" t="s">
        <v>850</v>
      </c>
      <c r="G82" t="s">
        <v>806</v>
      </c>
      <c r="L82" t="s">
        <v>1440</v>
      </c>
      <c r="M82" s="3" t="s">
        <v>2180</v>
      </c>
      <c r="AD82" t="s">
        <v>2181</v>
      </c>
      <c r="AF82" t="s">
        <v>2182</v>
      </c>
      <c r="AM82" t="s">
        <v>2183</v>
      </c>
      <c r="BM82" t="s">
        <v>2184</v>
      </c>
      <c r="CB82" t="s">
        <v>2185</v>
      </c>
    </row>
    <row r="83">
      <c r="E83" t="s">
        <v>851</v>
      </c>
      <c r="F83" t="s">
        <v>852</v>
      </c>
      <c r="G83" t="s">
        <v>483</v>
      </c>
      <c r="L83" t="s">
        <v>1468</v>
      </c>
      <c r="M83" s="3" t="s">
        <v>2186</v>
      </c>
      <c r="AD83" t="s">
        <v>2187</v>
      </c>
      <c r="AF83" t="s">
        <v>2188</v>
      </c>
      <c r="AM83" t="s">
        <v>2189</v>
      </c>
      <c r="BM83" t="s">
        <v>2190</v>
      </c>
      <c r="CB83" t="s">
        <v>2191</v>
      </c>
    </row>
    <row r="84">
      <c r="E84" t="s">
        <v>853</v>
      </c>
      <c r="F84" t="s">
        <v>854</v>
      </c>
      <c r="L84" t="s">
        <v>1494</v>
      </c>
      <c r="M84" s="3" t="s">
        <v>2192</v>
      </c>
      <c r="AD84" t="s">
        <v>2193</v>
      </c>
      <c r="AF84" t="s">
        <v>2194</v>
      </c>
      <c r="AM84" t="s">
        <v>2195</v>
      </c>
      <c r="BM84" t="s">
        <v>2196</v>
      </c>
      <c r="CB84" t="s">
        <v>2197</v>
      </c>
    </row>
    <row r="85">
      <c r="E85" t="s">
        <v>853</v>
      </c>
      <c r="F85" t="s">
        <v>855</v>
      </c>
      <c r="L85" t="s">
        <v>1520</v>
      </c>
      <c r="M85" s="3" t="s">
        <v>2198</v>
      </c>
      <c r="AD85" t="s">
        <v>2199</v>
      </c>
      <c r="AF85" t="s">
        <v>2200</v>
      </c>
      <c r="AM85" t="s">
        <v>2201</v>
      </c>
      <c r="BM85" t="s">
        <v>2202</v>
      </c>
    </row>
    <row r="86">
      <c r="E86" t="s">
        <v>853</v>
      </c>
      <c r="F86" t="s">
        <v>856</v>
      </c>
      <c r="L86" t="s">
        <v>1546</v>
      </c>
      <c r="M86" s="3" t="s">
        <v>2203</v>
      </c>
      <c r="AD86" t="s">
        <v>2204</v>
      </c>
      <c r="AF86" t="s">
        <v>2205</v>
      </c>
      <c r="AM86" t="s">
        <v>2206</v>
      </c>
      <c r="BM86" t="s">
        <v>2207</v>
      </c>
    </row>
    <row r="87">
      <c r="E87" t="s">
        <v>857</v>
      </c>
      <c r="F87" t="s">
        <v>858</v>
      </c>
      <c r="G87" t="s">
        <v>30</v>
      </c>
      <c r="L87" t="s">
        <v>1571</v>
      </c>
      <c r="M87" s="3" t="s">
        <v>797</v>
      </c>
      <c r="AD87" t="s">
        <v>2208</v>
      </c>
      <c r="AF87" t="s">
        <v>2209</v>
      </c>
      <c r="AM87" t="s">
        <v>2210</v>
      </c>
      <c r="BM87" t="s">
        <v>2211</v>
      </c>
    </row>
    <row r="88">
      <c r="L88" t="s">
        <v>1596</v>
      </c>
      <c r="M88" s="3" t="s">
        <v>2212</v>
      </c>
      <c r="AD88" t="s">
        <v>2213</v>
      </c>
      <c r="AF88" t="s">
        <v>2214</v>
      </c>
      <c r="AM88" t="s">
        <v>2210</v>
      </c>
      <c r="BM88" t="s">
        <v>2215</v>
      </c>
    </row>
    <row r="89">
      <c r="L89" t="s">
        <v>1619</v>
      </c>
      <c r="M89" s="3" t="s">
        <v>814</v>
      </c>
      <c r="AD89" t="s">
        <v>2216</v>
      </c>
      <c r="AF89" t="s">
        <v>2217</v>
      </c>
      <c r="AM89" t="s">
        <v>2218</v>
      </c>
      <c r="BM89" t="s">
        <v>2219</v>
      </c>
    </row>
    <row r="90">
      <c r="L90" t="s">
        <v>1642</v>
      </c>
      <c r="M90" s="3" t="s">
        <v>2220</v>
      </c>
      <c r="AD90" t="s">
        <v>2221</v>
      </c>
      <c r="AF90" t="s">
        <v>2222</v>
      </c>
      <c r="AM90" t="s">
        <v>2223</v>
      </c>
      <c r="BM90" t="s">
        <v>2224</v>
      </c>
    </row>
    <row r="91">
      <c r="L91" t="s">
        <v>1665</v>
      </c>
      <c r="M91" s="3" t="s">
        <v>809</v>
      </c>
      <c r="AD91" t="s">
        <v>2225</v>
      </c>
      <c r="AF91" t="s">
        <v>2226</v>
      </c>
      <c r="AM91" t="s">
        <v>2227</v>
      </c>
      <c r="BM91" t="s">
        <v>2228</v>
      </c>
    </row>
    <row r="92">
      <c r="L92" t="s">
        <v>1687</v>
      </c>
      <c r="M92" s="3" t="s">
        <v>2229</v>
      </c>
      <c r="AD92" t="s">
        <v>2230</v>
      </c>
      <c r="AF92" t="s">
        <v>2231</v>
      </c>
      <c r="AM92" t="s">
        <v>2232</v>
      </c>
      <c r="BM92" t="s">
        <v>2233</v>
      </c>
    </row>
    <row r="93">
      <c r="L93" t="s">
        <v>1708</v>
      </c>
      <c r="M93" s="3" t="s">
        <v>2234</v>
      </c>
      <c r="AD93" t="s">
        <v>2235</v>
      </c>
      <c r="AF93" t="s">
        <v>2236</v>
      </c>
      <c r="AM93" t="s">
        <v>2237</v>
      </c>
      <c r="BM93" t="s">
        <v>2238</v>
      </c>
    </row>
    <row r="94">
      <c r="L94" t="s">
        <v>882</v>
      </c>
      <c r="M94" s="3" t="s">
        <v>2239</v>
      </c>
      <c r="AD94" t="s">
        <v>2240</v>
      </c>
      <c r="AF94" t="s">
        <v>2241</v>
      </c>
      <c r="AM94" t="s">
        <v>2242</v>
      </c>
      <c r="BM94" t="s">
        <v>2243</v>
      </c>
    </row>
    <row r="95">
      <c r="L95" t="s">
        <v>927</v>
      </c>
      <c r="M95" s="3" t="s">
        <v>2244</v>
      </c>
      <c r="AD95" t="s">
        <v>2245</v>
      </c>
      <c r="AF95" t="s">
        <v>2246</v>
      </c>
      <c r="AM95" t="s">
        <v>2247</v>
      </c>
      <c r="BM95" t="s">
        <v>2248</v>
      </c>
    </row>
    <row r="96">
      <c r="L96" t="s">
        <v>973</v>
      </c>
      <c r="M96" s="3" t="s">
        <v>2249</v>
      </c>
      <c r="AD96" t="s">
        <v>2250</v>
      </c>
      <c r="AF96" t="s">
        <v>2251</v>
      </c>
      <c r="AM96" t="s">
        <v>2252</v>
      </c>
      <c r="BM96" t="s">
        <v>2253</v>
      </c>
    </row>
    <row r="97">
      <c r="L97" t="s">
        <v>1020</v>
      </c>
      <c r="M97" s="3" t="s">
        <v>2254</v>
      </c>
      <c r="AD97" t="s">
        <v>2255</v>
      </c>
      <c r="AF97" t="s">
        <v>2256</v>
      </c>
      <c r="AM97" t="s">
        <v>2257</v>
      </c>
    </row>
    <row r="98">
      <c r="L98" t="s">
        <v>1065</v>
      </c>
      <c r="M98" s="3" t="s">
        <v>761</v>
      </c>
      <c r="AD98" t="s">
        <v>2258</v>
      </c>
      <c r="AF98" t="s">
        <v>2259</v>
      </c>
      <c r="AM98" t="s">
        <v>2260</v>
      </c>
    </row>
    <row r="99">
      <c r="L99" t="s">
        <v>1106</v>
      </c>
      <c r="M99" s="3" t="s">
        <v>2261</v>
      </c>
      <c r="AD99" t="s">
        <v>2262</v>
      </c>
      <c r="AF99" t="s">
        <v>2263</v>
      </c>
      <c r="AM99" t="s">
        <v>2264</v>
      </c>
    </row>
    <row r="100">
      <c r="L100" t="s">
        <v>1144</v>
      </c>
      <c r="M100" s="3" t="s">
        <v>1858</v>
      </c>
      <c r="AD100" t="s">
        <v>2265</v>
      </c>
      <c r="AF100" t="s">
        <v>2266</v>
      </c>
      <c r="AM100" t="s">
        <v>2267</v>
      </c>
    </row>
    <row r="101">
      <c r="L101" t="s">
        <v>1183</v>
      </c>
      <c r="M101" s="3" t="s">
        <v>2268</v>
      </c>
      <c r="AD101" t="s">
        <v>2269</v>
      </c>
      <c r="AF101" t="s">
        <v>2270</v>
      </c>
      <c r="AM101" t="s">
        <v>2271</v>
      </c>
    </row>
    <row r="102">
      <c r="L102" t="s">
        <v>1221</v>
      </c>
      <c r="M102" s="3" t="s">
        <v>2272</v>
      </c>
      <c r="AD102" t="s">
        <v>2273</v>
      </c>
      <c r="AF102" t="s">
        <v>2274</v>
      </c>
      <c r="AM102" t="s">
        <v>2275</v>
      </c>
    </row>
    <row r="103">
      <c r="L103" t="s">
        <v>1258</v>
      </c>
      <c r="M103" s="3" t="s">
        <v>2180</v>
      </c>
      <c r="AD103" t="s">
        <v>2276</v>
      </c>
      <c r="AF103" t="s">
        <v>2277</v>
      </c>
      <c r="AM103" t="s">
        <v>2278</v>
      </c>
    </row>
    <row r="104">
      <c r="L104" t="s">
        <v>1291</v>
      </c>
      <c r="M104" s="3" t="s">
        <v>2279</v>
      </c>
      <c r="AD104" t="s">
        <v>2280</v>
      </c>
      <c r="AF104" t="s">
        <v>2281</v>
      </c>
      <c r="AM104" t="s">
        <v>2282</v>
      </c>
    </row>
    <row r="105">
      <c r="L105" t="s">
        <v>1325</v>
      </c>
      <c r="M105" s="3" t="s">
        <v>818</v>
      </c>
      <c r="AD105" t="s">
        <v>2283</v>
      </c>
      <c r="AF105" t="s">
        <v>2284</v>
      </c>
      <c r="AM105" t="s">
        <v>2285</v>
      </c>
    </row>
    <row r="106">
      <c r="L106" t="s">
        <v>1360</v>
      </c>
      <c r="M106" s="3" t="s">
        <v>2286</v>
      </c>
      <c r="AD106" t="s">
        <v>2287</v>
      </c>
      <c r="AF106" t="s">
        <v>2288</v>
      </c>
      <c r="AM106" t="s">
        <v>2289</v>
      </c>
    </row>
    <row r="107">
      <c r="L107" t="s">
        <v>895</v>
      </c>
      <c r="M107" s="3" t="s">
        <v>2290</v>
      </c>
      <c r="AD107" t="s">
        <v>2291</v>
      </c>
      <c r="AM107" t="s">
        <v>2292</v>
      </c>
    </row>
    <row r="108">
      <c r="L108" t="s">
        <v>940</v>
      </c>
      <c r="M108" s="3" t="s">
        <v>2293</v>
      </c>
      <c r="AD108" t="s">
        <v>2294</v>
      </c>
      <c r="AM108" t="s">
        <v>2295</v>
      </c>
    </row>
    <row r="109">
      <c r="L109" t="s">
        <v>986</v>
      </c>
      <c r="M109" s="3" t="s">
        <v>375</v>
      </c>
      <c r="AD109" t="s">
        <v>2296</v>
      </c>
      <c r="AM109" t="s">
        <v>2297</v>
      </c>
    </row>
    <row r="110">
      <c r="L110" t="s">
        <v>1033</v>
      </c>
      <c r="M110" s="3" t="s">
        <v>411</v>
      </c>
      <c r="AD110" t="s">
        <v>2298</v>
      </c>
      <c r="AM110" t="s">
        <v>2299</v>
      </c>
    </row>
    <row r="111">
      <c r="L111" t="s">
        <v>1078</v>
      </c>
      <c r="M111" s="3" t="s">
        <v>2300</v>
      </c>
      <c r="AD111" t="s">
        <v>2301</v>
      </c>
      <c r="AM111" t="s">
        <v>2302</v>
      </c>
    </row>
    <row r="112">
      <c r="L112" t="s">
        <v>1118</v>
      </c>
      <c r="M112" s="3" t="s">
        <v>2303</v>
      </c>
    </row>
    <row r="113">
      <c r="L113" t="s">
        <v>1157</v>
      </c>
      <c r="M113" s="3" t="s">
        <v>516</v>
      </c>
    </row>
    <row r="114">
      <c r="L114" t="s">
        <v>1196</v>
      </c>
      <c r="M114" s="3" t="s">
        <v>2304</v>
      </c>
    </row>
    <row r="115">
      <c r="L115" t="s">
        <v>1234</v>
      </c>
      <c r="M115" s="3" t="s">
        <v>2305</v>
      </c>
    </row>
    <row r="116">
      <c r="L116" t="s">
        <v>1270</v>
      </c>
      <c r="M116" s="3" t="s">
        <v>525</v>
      </c>
    </row>
    <row r="117">
      <c r="L117" t="s">
        <v>1303</v>
      </c>
      <c r="M117" s="3" t="s">
        <v>2306</v>
      </c>
    </row>
    <row r="118">
      <c r="L118" t="s">
        <v>1337</v>
      </c>
      <c r="M118" s="3" t="s">
        <v>702</v>
      </c>
    </row>
    <row r="119">
      <c r="L119" t="s">
        <v>1369</v>
      </c>
      <c r="M119" s="3" t="s">
        <v>2307</v>
      </c>
    </row>
    <row r="120">
      <c r="L120" t="s">
        <v>1400</v>
      </c>
      <c r="M120" s="3" t="s">
        <v>2308</v>
      </c>
    </row>
    <row r="121">
      <c r="L121" t="s">
        <v>1429</v>
      </c>
      <c r="M121" s="3" t="s">
        <v>2309</v>
      </c>
    </row>
    <row r="122">
      <c r="L122" t="s">
        <v>1458</v>
      </c>
      <c r="M122" s="3" t="s">
        <v>816</v>
      </c>
    </row>
    <row r="123">
      <c r="L123" t="s">
        <v>1484</v>
      </c>
      <c r="M123" s="3" t="s">
        <v>2310</v>
      </c>
    </row>
    <row r="124">
      <c r="L124" t="s">
        <v>1510</v>
      </c>
      <c r="M124" s="3" t="s">
        <v>2311</v>
      </c>
    </row>
    <row r="125">
      <c r="L125" t="s">
        <v>1536</v>
      </c>
      <c r="M125" s="3" t="s">
        <v>2312</v>
      </c>
    </row>
    <row r="126">
      <c r="L126" t="s">
        <v>1561</v>
      </c>
      <c r="M126" s="3" t="s">
        <v>2313</v>
      </c>
    </row>
    <row r="127">
      <c r="L127" t="s">
        <v>1586</v>
      </c>
      <c r="M127" s="3" t="s">
        <v>2314</v>
      </c>
    </row>
    <row r="128">
      <c r="L128" t="s">
        <v>1609</v>
      </c>
      <c r="M128" s="3" t="s">
        <v>2315</v>
      </c>
    </row>
    <row r="129">
      <c r="L129" t="s">
        <v>1632</v>
      </c>
      <c r="M129" s="3" t="s">
        <v>2316</v>
      </c>
    </row>
    <row r="130">
      <c r="L130" t="s">
        <v>1655</v>
      </c>
      <c r="M130" s="3" t="s">
        <v>2317</v>
      </c>
    </row>
    <row r="131">
      <c r="L131" t="s">
        <v>1678</v>
      </c>
      <c r="M131" s="3" t="s">
        <v>2318</v>
      </c>
    </row>
    <row r="132">
      <c r="L132" t="s">
        <v>1700</v>
      </c>
      <c r="M132" s="3" t="s">
        <v>2319</v>
      </c>
    </row>
    <row r="133">
      <c r="L133" t="s">
        <v>2320</v>
      </c>
      <c r="M133" s="3" t="s">
        <v>910</v>
      </c>
    </row>
    <row r="134">
      <c r="L134" t="s">
        <v>2321</v>
      </c>
      <c r="M134" s="3" t="s">
        <v>957</v>
      </c>
    </row>
    <row r="135">
      <c r="L135" t="s">
        <v>2322</v>
      </c>
      <c r="M135" s="3" t="s">
        <v>1003</v>
      </c>
    </row>
    <row r="136">
      <c r="L136" t="s">
        <v>2323</v>
      </c>
      <c r="M136" s="3" t="s">
        <v>1048</v>
      </c>
    </row>
    <row r="137">
      <c r="L137" t="s">
        <v>2324</v>
      </c>
      <c r="M137" s="3" t="s">
        <v>1090</v>
      </c>
    </row>
    <row r="138">
      <c r="L138" t="s">
        <v>2325</v>
      </c>
      <c r="M138" s="3" t="s">
        <v>1130</v>
      </c>
    </row>
    <row r="139">
      <c r="L139" t="s">
        <v>2326</v>
      </c>
      <c r="M139" s="3" t="s">
        <v>1169</v>
      </c>
    </row>
    <row r="140">
      <c r="L140" t="s">
        <v>2327</v>
      </c>
      <c r="M140" s="3" t="s">
        <v>1208</v>
      </c>
    </row>
    <row r="141">
      <c r="L141" t="s">
        <v>2328</v>
      </c>
      <c r="M141" s="3" t="s">
        <v>1247</v>
      </c>
    </row>
    <row r="142">
      <c r="L142" t="s">
        <v>2329</v>
      </c>
      <c r="M142" s="3">
        <v>10</v>
      </c>
    </row>
    <row r="143">
      <c r="L143" t="s">
        <v>2330</v>
      </c>
      <c r="M143" s="3">
        <v>11</v>
      </c>
    </row>
    <row r="144">
      <c r="L144" t="s">
        <v>2331</v>
      </c>
      <c r="M144" s="3">
        <v>12</v>
      </c>
    </row>
    <row r="145">
      <c r="M145" s="3">
        <v>13</v>
      </c>
    </row>
    <row r="146">
      <c r="L146" t="s">
        <v>870</v>
      </c>
      <c r="M146" s="3" t="s">
        <v>296</v>
      </c>
    </row>
    <row r="147">
      <c r="L147" t="s">
        <v>915</v>
      </c>
      <c r="M147" s="3" t="s">
        <v>2332</v>
      </c>
    </row>
    <row r="148">
      <c r="L148" t="s">
        <v>961</v>
      </c>
      <c r="M148" s="3" t="s">
        <v>2333</v>
      </c>
    </row>
    <row r="149">
      <c r="L149" t="s">
        <v>1008</v>
      </c>
      <c r="M149" s="3" t="s">
        <v>2334</v>
      </c>
    </row>
    <row r="150">
      <c r="L150" t="s">
        <v>1053</v>
      </c>
      <c r="M150" s="3" t="s">
        <v>2335</v>
      </c>
    </row>
    <row r="151">
      <c r="L151" t="s">
        <v>1095</v>
      </c>
      <c r="M151" s="3" t="s">
        <v>2336</v>
      </c>
    </row>
    <row r="152">
      <c r="L152" t="s">
        <v>1135</v>
      </c>
      <c r="M152" s="3" t="s">
        <v>2337</v>
      </c>
    </row>
    <row r="153">
      <c r="L153" t="s">
        <v>1174</v>
      </c>
      <c r="M153" s="3" t="s">
        <v>2338</v>
      </c>
    </row>
    <row r="154">
      <c r="L154" t="s">
        <v>1212</v>
      </c>
      <c r="M154" s="3" t="s">
        <v>2339</v>
      </c>
    </row>
    <row r="155">
      <c r="L155" t="s">
        <v>1249</v>
      </c>
      <c r="M155" s="3">
        <v>100</v>
      </c>
    </row>
    <row r="156">
      <c r="L156" t="s">
        <v>1282</v>
      </c>
      <c r="M156" s="3">
        <v>110</v>
      </c>
    </row>
    <row r="157">
      <c r="L157" t="s">
        <v>1316</v>
      </c>
      <c r="M157" s="3">
        <v>120</v>
      </c>
    </row>
    <row r="158">
      <c r="L158" t="s">
        <v>1351</v>
      </c>
      <c r="M158" s="3">
        <v>130</v>
      </c>
    </row>
    <row r="159">
      <c r="L159" t="s">
        <v>1383</v>
      </c>
      <c r="M159" s="3">
        <v>140</v>
      </c>
    </row>
    <row r="160">
      <c r="L160" t="s">
        <v>1412</v>
      </c>
      <c r="M160" s="3">
        <v>150</v>
      </c>
    </row>
    <row r="161">
      <c r="L161" t="s">
        <v>1441</v>
      </c>
      <c r="M161" s="3">
        <v>160</v>
      </c>
    </row>
    <row r="162">
      <c r="L162" t="s">
        <v>1469</v>
      </c>
      <c r="M162" s="3">
        <v>170</v>
      </c>
    </row>
    <row r="163">
      <c r="L163" t="s">
        <v>1495</v>
      </c>
      <c r="M163" s="3">
        <v>180</v>
      </c>
    </row>
    <row r="164">
      <c r="L164" t="s">
        <v>1521</v>
      </c>
      <c r="M164" s="3">
        <v>190</v>
      </c>
    </row>
    <row r="165">
      <c r="L165" t="s">
        <v>1547</v>
      </c>
      <c r="M165" s="3">
        <v>200</v>
      </c>
    </row>
    <row r="166">
      <c r="L166" t="s">
        <v>1572</v>
      </c>
      <c r="M166" s="3">
        <v>210</v>
      </c>
    </row>
    <row r="167">
      <c r="L167" t="s">
        <v>1597</v>
      </c>
      <c r="M167" s="3">
        <v>220</v>
      </c>
    </row>
    <row r="168">
      <c r="L168" t="s">
        <v>1620</v>
      </c>
      <c r="M168" s="3">
        <v>230</v>
      </c>
    </row>
    <row r="169">
      <c r="L169" t="s">
        <v>1643</v>
      </c>
      <c r="M169" s="3">
        <v>240</v>
      </c>
    </row>
    <row r="170">
      <c r="L170" t="s">
        <v>1666</v>
      </c>
      <c r="M170" s="3">
        <v>250</v>
      </c>
    </row>
    <row r="171">
      <c r="L171" t="s">
        <v>1688</v>
      </c>
      <c r="M171" s="3">
        <v>260</v>
      </c>
    </row>
    <row r="172">
      <c r="L172" t="s">
        <v>1709</v>
      </c>
      <c r="M172" s="3">
        <v>270</v>
      </c>
    </row>
    <row r="173">
      <c r="L173" t="s">
        <v>1728</v>
      </c>
      <c r="M173" s="3">
        <v>280</v>
      </c>
    </row>
    <row r="174">
      <c r="L174" t="s">
        <v>1746</v>
      </c>
      <c r="M174" s="3">
        <v>290</v>
      </c>
    </row>
    <row r="175">
      <c r="L175" t="s">
        <v>1764</v>
      </c>
      <c r="M175" s="3">
        <v>300</v>
      </c>
    </row>
    <row r="176">
      <c r="L176" t="s">
        <v>1781</v>
      </c>
      <c r="M176" s="3">
        <v>320</v>
      </c>
    </row>
    <row r="177">
      <c r="L177" t="s">
        <v>544</v>
      </c>
      <c r="M177" s="3" t="s">
        <v>545</v>
      </c>
    </row>
    <row r="178">
      <c r="L178" t="s">
        <v>954</v>
      </c>
      <c r="M178" s="3" t="s">
        <v>2340</v>
      </c>
    </row>
    <row r="179">
      <c r="L179" t="s">
        <v>1000</v>
      </c>
      <c r="M179" s="3" t="s">
        <v>1858</v>
      </c>
    </row>
    <row r="180">
      <c r="L180" t="s">
        <v>2341</v>
      </c>
      <c r="M180" s="3" t="s">
        <v>1090</v>
      </c>
    </row>
    <row r="181">
      <c r="L181" t="s">
        <v>2342</v>
      </c>
      <c r="M181" s="3" t="s">
        <v>1208</v>
      </c>
    </row>
    <row r="182">
      <c r="L182" t="s">
        <v>2343</v>
      </c>
      <c r="M182" s="3">
        <v>11</v>
      </c>
    </row>
    <row r="183">
      <c r="L183" t="s">
        <v>2344</v>
      </c>
      <c r="M183" s="3">
        <v>13</v>
      </c>
    </row>
    <row r="184">
      <c r="L184" t="s">
        <v>2345</v>
      </c>
      <c r="M184" s="3">
        <v>15</v>
      </c>
    </row>
    <row r="185">
      <c r="L185" t="s">
        <v>2346</v>
      </c>
      <c r="M185" s="3">
        <v>17</v>
      </c>
    </row>
    <row r="186">
      <c r="L186" t="s">
        <v>2347</v>
      </c>
      <c r="M186" s="3">
        <v>18</v>
      </c>
    </row>
    <row r="187">
      <c r="L187" t="s">
        <v>2348</v>
      </c>
      <c r="M187" s="3">
        <v>19</v>
      </c>
    </row>
    <row r="188">
      <c r="L188" t="s">
        <v>2349</v>
      </c>
      <c r="M188" s="3">
        <v>20</v>
      </c>
    </row>
    <row r="189">
      <c r="L189" t="s">
        <v>2350</v>
      </c>
      <c r="M189" s="3">
        <v>23</v>
      </c>
    </row>
    <row r="190">
      <c r="L190" t="s">
        <v>2351</v>
      </c>
      <c r="M190" s="3">
        <v>25</v>
      </c>
    </row>
    <row r="191">
      <c r="L191" t="s">
        <v>2352</v>
      </c>
      <c r="M191" s="3">
        <v>27</v>
      </c>
    </row>
    <row r="192">
      <c r="L192" t="s">
        <v>2353</v>
      </c>
      <c r="M192" s="3">
        <v>41</v>
      </c>
    </row>
    <row r="193">
      <c r="L193" t="s">
        <v>2354</v>
      </c>
      <c r="M193" s="3">
        <v>44</v>
      </c>
    </row>
    <row r="194">
      <c r="L194" t="s">
        <v>2355</v>
      </c>
      <c r="M194" s="3">
        <v>47</v>
      </c>
    </row>
    <row r="195">
      <c r="L195" t="s">
        <v>2356</v>
      </c>
      <c r="M195" s="3">
        <v>50</v>
      </c>
    </row>
    <row r="196">
      <c r="L196" t="s">
        <v>2357</v>
      </c>
      <c r="M196" s="3">
        <v>52</v>
      </c>
    </row>
    <row r="197">
      <c r="L197" t="s">
        <v>2358</v>
      </c>
      <c r="M197" s="3">
        <v>54</v>
      </c>
    </row>
    <row r="198">
      <c r="L198" t="s">
        <v>2359</v>
      </c>
      <c r="M198" s="3">
        <v>63</v>
      </c>
    </row>
    <row r="199">
      <c r="L199" t="s">
        <v>2360</v>
      </c>
      <c r="M199" s="3">
        <v>66</v>
      </c>
    </row>
    <row r="200">
      <c r="L200" t="s">
        <v>2361</v>
      </c>
      <c r="M200" s="3">
        <v>68</v>
      </c>
    </row>
    <row r="201">
      <c r="L201" t="s">
        <v>2362</v>
      </c>
      <c r="M201" s="3">
        <v>70</v>
      </c>
    </row>
    <row r="202">
      <c r="L202" t="s">
        <v>2363</v>
      </c>
      <c r="M202" s="3">
        <v>73</v>
      </c>
    </row>
    <row r="203">
      <c r="L203" t="s">
        <v>2364</v>
      </c>
      <c r="M203" s="3">
        <v>76</v>
      </c>
    </row>
    <row r="204">
      <c r="L204" t="s">
        <v>2365</v>
      </c>
      <c r="M204" s="3">
        <v>81</v>
      </c>
    </row>
    <row r="205">
      <c r="L205" t="s">
        <v>2366</v>
      </c>
      <c r="M205" s="3">
        <v>85</v>
      </c>
    </row>
    <row r="206">
      <c r="L206" t="s">
        <v>2367</v>
      </c>
      <c r="M206" s="3">
        <v>86</v>
      </c>
    </row>
    <row r="207">
      <c r="L207" t="s">
        <v>2368</v>
      </c>
      <c r="M207" s="3">
        <v>88</v>
      </c>
    </row>
    <row r="208">
      <c r="L208" t="s">
        <v>2369</v>
      </c>
      <c r="M208" s="3">
        <v>91</v>
      </c>
    </row>
    <row r="209">
      <c r="L209" t="s">
        <v>2370</v>
      </c>
      <c r="M209" s="3">
        <v>94</v>
      </c>
    </row>
    <row r="210">
      <c r="L210" t="s">
        <v>2371</v>
      </c>
      <c r="M210" s="3">
        <v>95</v>
      </c>
    </row>
    <row r="211">
      <c r="L211" t="s">
        <v>2372</v>
      </c>
      <c r="M211" s="3">
        <v>97</v>
      </c>
    </row>
    <row r="212">
      <c r="L212" t="s">
        <v>2373</v>
      </c>
      <c r="M212" s="3">
        <v>99</v>
      </c>
    </row>
    <row r="213">
      <c r="L213" t="s">
        <v>903</v>
      </c>
      <c r="M213" s="3">
        <v>11</v>
      </c>
    </row>
    <row r="214">
      <c r="L214" t="s">
        <v>948</v>
      </c>
      <c r="M214" s="3">
        <v>21</v>
      </c>
    </row>
    <row r="215">
      <c r="L215" t="s">
        <v>994</v>
      </c>
      <c r="M215" s="3">
        <v>31</v>
      </c>
    </row>
    <row r="216">
      <c r="L216" t="s">
        <v>1040</v>
      </c>
      <c r="M216" s="3">
        <v>32</v>
      </c>
    </row>
    <row r="217">
      <c r="L217" t="s">
        <v>1083</v>
      </c>
      <c r="M217" s="3">
        <v>41</v>
      </c>
    </row>
    <row r="218">
      <c r="L218" t="s">
        <v>1123</v>
      </c>
      <c r="M218" s="3">
        <v>42</v>
      </c>
    </row>
    <row r="219">
      <c r="L219" t="s">
        <v>1162</v>
      </c>
      <c r="M219" s="3">
        <v>51</v>
      </c>
    </row>
    <row r="220">
      <c r="L220" t="s">
        <v>1201</v>
      </c>
      <c r="M220" s="3">
        <v>52</v>
      </c>
    </row>
    <row r="221">
      <c r="L221" t="s">
        <v>1239</v>
      </c>
      <c r="M221" s="3">
        <v>53</v>
      </c>
    </row>
    <row r="222">
      <c r="L222" t="s">
        <v>1275</v>
      </c>
      <c r="M222" s="3">
        <v>61</v>
      </c>
    </row>
    <row r="223">
      <c r="L223" t="s">
        <v>1308</v>
      </c>
      <c r="M223" s="3">
        <v>62</v>
      </c>
    </row>
    <row r="224">
      <c r="L224" t="s">
        <v>1342</v>
      </c>
      <c r="M224" s="3">
        <v>71</v>
      </c>
    </row>
    <row r="225">
      <c r="L225" t="s">
        <v>1374</v>
      </c>
      <c r="M225" s="3">
        <v>72</v>
      </c>
    </row>
    <row r="226">
      <c r="L226" t="s">
        <v>1404</v>
      </c>
      <c r="M226" s="3">
        <v>81</v>
      </c>
    </row>
    <row r="227">
      <c r="L227" t="s">
        <v>872</v>
      </c>
      <c r="M227" s="3" t="s">
        <v>910</v>
      </c>
    </row>
    <row r="228">
      <c r="L228" t="s">
        <v>917</v>
      </c>
      <c r="M228" s="3" t="s">
        <v>957</v>
      </c>
    </row>
    <row r="229">
      <c r="L229" t="s">
        <v>963</v>
      </c>
      <c r="M229" s="3" t="s">
        <v>1003</v>
      </c>
    </row>
    <row r="230">
      <c r="L230" t="s">
        <v>1010</v>
      </c>
      <c r="M230" s="3" t="s">
        <v>1048</v>
      </c>
    </row>
    <row r="231">
      <c r="L231" t="s">
        <v>1055</v>
      </c>
      <c r="M231" s="3" t="s">
        <v>1090</v>
      </c>
    </row>
    <row r="232">
      <c r="L232" t="s">
        <v>1096</v>
      </c>
      <c r="M232" s="3" t="s">
        <v>1130</v>
      </c>
    </row>
    <row r="233">
      <c r="L233" t="s">
        <v>1136</v>
      </c>
      <c r="M233" s="3" t="s">
        <v>1169</v>
      </c>
    </row>
    <row r="234">
      <c r="L234" t="s">
        <v>1175</v>
      </c>
      <c r="M234" s="3" t="s">
        <v>1208</v>
      </c>
    </row>
    <row r="235">
      <c r="L235" t="s">
        <v>1213</v>
      </c>
      <c r="M235" s="3" t="s">
        <v>1247</v>
      </c>
    </row>
    <row r="236">
      <c r="L236" t="s">
        <v>1250</v>
      </c>
      <c r="M236" s="3">
        <v>10</v>
      </c>
    </row>
    <row r="237">
      <c r="L237" t="s">
        <v>1283</v>
      </c>
      <c r="M237" s="3">
        <v>11</v>
      </c>
    </row>
    <row r="238">
      <c r="L238" t="s">
        <v>1317</v>
      </c>
      <c r="M238" s="3">
        <v>12</v>
      </c>
    </row>
    <row r="239">
      <c r="L239" t="s">
        <v>1352</v>
      </c>
      <c r="M239" s="3">
        <v>13</v>
      </c>
    </row>
    <row r="240">
      <c r="L240" t="s">
        <v>1384</v>
      </c>
      <c r="M240" s="3">
        <v>14</v>
      </c>
    </row>
    <row r="241">
      <c r="L241" t="s">
        <v>1413</v>
      </c>
      <c r="M241" s="3">
        <v>15</v>
      </c>
    </row>
    <row r="242">
      <c r="L242" t="s">
        <v>1442</v>
      </c>
      <c r="M242" s="3">
        <v>16</v>
      </c>
    </row>
    <row r="243">
      <c r="L243" t="s">
        <v>871</v>
      </c>
      <c r="M243" s="3" t="s">
        <v>286</v>
      </c>
    </row>
    <row r="244">
      <c r="L244" t="s">
        <v>916</v>
      </c>
      <c r="M244" s="3" t="s">
        <v>288</v>
      </c>
    </row>
    <row r="245">
      <c r="L245" t="s">
        <v>962</v>
      </c>
      <c r="M245" s="3" t="s">
        <v>289</v>
      </c>
    </row>
    <row r="246">
      <c r="L246" t="s">
        <v>1009</v>
      </c>
      <c r="M246" s="3" t="s">
        <v>290</v>
      </c>
    </row>
    <row r="247">
      <c r="L247" t="s">
        <v>1054</v>
      </c>
      <c r="M247" s="3" t="s">
        <v>291</v>
      </c>
    </row>
    <row r="248">
      <c r="L248" t="s">
        <v>898</v>
      </c>
      <c r="M248" s="3" t="s">
        <v>910</v>
      </c>
    </row>
    <row r="249">
      <c r="L249" t="s">
        <v>943</v>
      </c>
      <c r="M249" s="3" t="s">
        <v>957</v>
      </c>
    </row>
    <row r="250">
      <c r="L250" t="s">
        <v>989</v>
      </c>
      <c r="M250" s="3" t="s">
        <v>1003</v>
      </c>
    </row>
    <row r="251">
      <c r="L251" t="s">
        <v>1036</v>
      </c>
      <c r="M251" s="3" t="s">
        <v>1048</v>
      </c>
    </row>
    <row r="252">
      <c r="L252" t="s">
        <v>1080</v>
      </c>
      <c r="M252" s="3" t="s">
        <v>1090</v>
      </c>
    </row>
    <row r="253">
      <c r="L253" t="s">
        <v>1120</v>
      </c>
      <c r="M253" s="3" t="s">
        <v>1130</v>
      </c>
    </row>
    <row r="254">
      <c r="L254" t="s">
        <v>1159</v>
      </c>
      <c r="M254" s="3" t="s">
        <v>1169</v>
      </c>
    </row>
    <row r="255">
      <c r="L255" t="s">
        <v>1198</v>
      </c>
      <c r="M255" s="3" t="s">
        <v>1208</v>
      </c>
    </row>
    <row r="256">
      <c r="L256" t="s">
        <v>1236</v>
      </c>
      <c r="M256" s="3" t="s">
        <v>1247</v>
      </c>
    </row>
    <row r="257">
      <c r="L257" t="s">
        <v>1272</v>
      </c>
      <c r="M257" s="3">
        <v>10</v>
      </c>
    </row>
    <row r="258">
      <c r="L258" t="s">
        <v>1305</v>
      </c>
      <c r="M258" s="3">
        <v>11</v>
      </c>
    </row>
    <row r="259">
      <c r="L259" t="s">
        <v>1339</v>
      </c>
      <c r="M259" s="3">
        <v>12</v>
      </c>
    </row>
    <row r="260">
      <c r="L260" t="s">
        <v>1371</v>
      </c>
      <c r="M260" s="3">
        <v>13</v>
      </c>
    </row>
    <row r="261">
      <c r="L261" t="s">
        <v>1002</v>
      </c>
      <c r="M261" s="3">
        <v>14</v>
      </c>
    </row>
    <row r="262">
      <c r="L262" t="s">
        <v>1431</v>
      </c>
      <c r="M262" s="3">
        <v>15</v>
      </c>
    </row>
    <row r="263">
      <c r="L263" t="s">
        <v>1460</v>
      </c>
      <c r="M263" s="3">
        <v>16</v>
      </c>
    </row>
    <row r="264">
      <c r="L264" t="s">
        <v>1486</v>
      </c>
      <c r="M264" s="3">
        <v>17</v>
      </c>
    </row>
    <row r="265">
      <c r="L265" t="s">
        <v>1512</v>
      </c>
      <c r="M265" s="3">
        <v>18</v>
      </c>
    </row>
    <row r="266">
      <c r="L266" t="s">
        <v>1538</v>
      </c>
      <c r="M266" s="3">
        <v>19</v>
      </c>
    </row>
    <row r="267">
      <c r="L267" t="s">
        <v>1563</v>
      </c>
      <c r="M267" s="3">
        <v>20</v>
      </c>
    </row>
    <row r="268">
      <c r="L268" t="s">
        <v>1588</v>
      </c>
      <c r="M268" s="3">
        <v>21</v>
      </c>
    </row>
    <row r="269">
      <c r="L269" t="s">
        <v>1611</v>
      </c>
      <c r="M269" s="3">
        <v>22</v>
      </c>
    </row>
    <row r="270">
      <c r="L270" t="s">
        <v>1634</v>
      </c>
      <c r="M270" s="3">
        <v>23</v>
      </c>
    </row>
    <row r="271">
      <c r="L271" t="s">
        <v>1657</v>
      </c>
      <c r="M271" s="3">
        <v>24</v>
      </c>
    </row>
    <row r="272">
      <c r="L272" t="s">
        <v>1680</v>
      </c>
      <c r="M272" s="3">
        <v>25</v>
      </c>
    </row>
    <row r="273">
      <c r="L273" t="s">
        <v>1207</v>
      </c>
      <c r="M273" s="3">
        <v>26</v>
      </c>
    </row>
    <row r="274">
      <c r="L274" t="s">
        <v>1721</v>
      </c>
      <c r="M274" s="3">
        <v>27</v>
      </c>
    </row>
    <row r="275">
      <c r="L275" t="s">
        <v>1740</v>
      </c>
      <c r="M275" s="3">
        <v>28</v>
      </c>
    </row>
    <row r="276">
      <c r="L276" t="s">
        <v>1758</v>
      </c>
      <c r="M276" s="3">
        <v>29</v>
      </c>
    </row>
    <row r="277">
      <c r="L277" t="s">
        <v>1776</v>
      </c>
      <c r="M277" s="3">
        <v>30</v>
      </c>
    </row>
    <row r="278">
      <c r="L278" t="s">
        <v>1792</v>
      </c>
      <c r="M278" s="3">
        <v>31</v>
      </c>
    </row>
    <row r="279">
      <c r="L279" t="s">
        <v>1808</v>
      </c>
      <c r="M279" s="3">
        <v>32</v>
      </c>
    </row>
    <row r="280">
      <c r="L280" t="s">
        <v>1823</v>
      </c>
      <c r="M280" s="3">
        <v>33</v>
      </c>
    </row>
    <row r="281">
      <c r="L281" t="s">
        <v>1838</v>
      </c>
      <c r="M281" s="3">
        <v>34</v>
      </c>
    </row>
    <row r="282">
      <c r="L282" t="s">
        <v>1853</v>
      </c>
      <c r="M282" s="3">
        <v>35</v>
      </c>
    </row>
    <row r="283">
      <c r="L283" t="s">
        <v>1867</v>
      </c>
      <c r="M283" s="3">
        <v>36</v>
      </c>
    </row>
    <row r="284">
      <c r="L284" t="s">
        <v>1881</v>
      </c>
      <c r="M284" s="3">
        <v>37</v>
      </c>
    </row>
    <row r="285">
      <c r="L285" t="s">
        <v>1894</v>
      </c>
      <c r="M285" s="3">
        <v>38</v>
      </c>
    </row>
    <row r="286">
      <c r="L286" t="s">
        <v>1908</v>
      </c>
      <c r="M286" s="3">
        <v>39</v>
      </c>
    </row>
    <row r="287">
      <c r="L287" t="s">
        <v>1921</v>
      </c>
      <c r="M287" s="3">
        <v>40</v>
      </c>
    </row>
    <row r="288">
      <c r="L288" t="s">
        <v>1934</v>
      </c>
      <c r="M288" s="3">
        <v>41</v>
      </c>
    </row>
    <row r="289">
      <c r="L289" t="s">
        <v>1945</v>
      </c>
      <c r="M289" s="3">
        <v>42</v>
      </c>
    </row>
    <row r="290">
      <c r="L290" t="s">
        <v>1956</v>
      </c>
      <c r="M290" s="3">
        <v>43</v>
      </c>
    </row>
    <row r="291">
      <c r="L291" t="s">
        <v>1966</v>
      </c>
      <c r="M291" s="3">
        <v>44</v>
      </c>
    </row>
    <row r="292">
      <c r="L292" t="s">
        <v>1977</v>
      </c>
      <c r="M292" s="3">
        <v>45</v>
      </c>
    </row>
    <row r="293">
      <c r="L293" t="s">
        <v>1988</v>
      </c>
      <c r="M293" s="3">
        <v>46</v>
      </c>
    </row>
    <row r="294">
      <c r="L294" t="s">
        <v>1999</v>
      </c>
      <c r="M294" s="3">
        <v>47</v>
      </c>
    </row>
    <row r="295">
      <c r="L295" t="s">
        <v>2009</v>
      </c>
      <c r="M295" s="3">
        <v>48</v>
      </c>
    </row>
    <row r="296">
      <c r="L296" t="s">
        <v>2019</v>
      </c>
      <c r="M296" s="3">
        <v>49</v>
      </c>
    </row>
    <row r="297">
      <c r="L297" t="s">
        <v>2029</v>
      </c>
      <c r="M297" s="3">
        <v>50</v>
      </c>
    </row>
    <row r="298">
      <c r="L298" t="s">
        <v>873</v>
      </c>
      <c r="M298" s="3" t="s">
        <v>286</v>
      </c>
    </row>
    <row r="299">
      <c r="L299" t="s">
        <v>918</v>
      </c>
      <c r="M299" s="3" t="s">
        <v>288</v>
      </c>
    </row>
    <row r="300">
      <c r="L300" t="s">
        <v>964</v>
      </c>
      <c r="M300" s="3" t="s">
        <v>289</v>
      </c>
    </row>
    <row r="301">
      <c r="L301" t="s">
        <v>1011</v>
      </c>
      <c r="M301" s="3" t="s">
        <v>290</v>
      </c>
    </row>
    <row r="302">
      <c r="L302" t="s">
        <v>1056</v>
      </c>
      <c r="M302" s="3" t="s">
        <v>291</v>
      </c>
    </row>
    <row r="303">
      <c r="L303" t="s">
        <v>1097</v>
      </c>
      <c r="M303" s="3" t="s">
        <v>292</v>
      </c>
    </row>
    <row r="304">
      <c r="L304" t="s">
        <v>874</v>
      </c>
      <c r="M304" s="3" t="s">
        <v>910</v>
      </c>
    </row>
    <row r="305">
      <c r="L305" t="s">
        <v>919</v>
      </c>
      <c r="M305" s="3" t="s">
        <v>957</v>
      </c>
    </row>
    <row r="306">
      <c r="L306" t="s">
        <v>965</v>
      </c>
      <c r="M306" s="3" t="s">
        <v>1003</v>
      </c>
    </row>
    <row r="307">
      <c r="L307" t="s">
        <v>1012</v>
      </c>
      <c r="M307" s="3" t="s">
        <v>1048</v>
      </c>
    </row>
    <row r="308">
      <c r="L308" t="s">
        <v>1057</v>
      </c>
      <c r="M308" s="3" t="s">
        <v>1090</v>
      </c>
    </row>
    <row r="309">
      <c r="L309" t="s">
        <v>1098</v>
      </c>
      <c r="M309" s="3" t="s">
        <v>1130</v>
      </c>
    </row>
    <row r="310">
      <c r="L310" t="s">
        <v>1137</v>
      </c>
      <c r="M310" s="3" t="s">
        <v>1169</v>
      </c>
    </row>
    <row r="311">
      <c r="L311" t="s">
        <v>1176</v>
      </c>
      <c r="M311" s="3" t="s">
        <v>1208</v>
      </c>
    </row>
    <row r="312">
      <c r="L312" t="s">
        <v>1214</v>
      </c>
      <c r="M312" s="3" t="s">
        <v>1247</v>
      </c>
    </row>
    <row r="313">
      <c r="L313" t="s">
        <v>1251</v>
      </c>
      <c r="M313" s="3">
        <v>10</v>
      </c>
    </row>
    <row r="314">
      <c r="L314" t="s">
        <v>1284</v>
      </c>
      <c r="M314" s="3">
        <v>11</v>
      </c>
    </row>
    <row r="315">
      <c r="L315" t="s">
        <v>1318</v>
      </c>
      <c r="M315" s="3">
        <v>12</v>
      </c>
    </row>
    <row r="316">
      <c r="L316" t="s">
        <v>1353</v>
      </c>
      <c r="M316" s="3">
        <v>13</v>
      </c>
    </row>
    <row r="317">
      <c r="L317" t="s">
        <v>1385</v>
      </c>
      <c r="M317" s="3">
        <v>14</v>
      </c>
    </row>
    <row r="318">
      <c r="L318" t="s">
        <v>1414</v>
      </c>
      <c r="M318" s="3">
        <v>15</v>
      </c>
    </row>
    <row r="319">
      <c r="L319" t="s">
        <v>1443</v>
      </c>
      <c r="M319" s="3">
        <v>16</v>
      </c>
    </row>
    <row r="320">
      <c r="L320" t="s">
        <v>1470</v>
      </c>
      <c r="M320" s="3">
        <v>17</v>
      </c>
    </row>
    <row r="321">
      <c r="L321" t="s">
        <v>1496</v>
      </c>
      <c r="M321" s="3">
        <v>18</v>
      </c>
    </row>
    <row r="322">
      <c r="L322" t="s">
        <v>1522</v>
      </c>
      <c r="M322" s="3">
        <v>19</v>
      </c>
    </row>
    <row r="323">
      <c r="L323" t="s">
        <v>1548</v>
      </c>
      <c r="M323" s="3">
        <v>21</v>
      </c>
    </row>
    <row r="324">
      <c r="L324" t="s">
        <v>1573</v>
      </c>
      <c r="M324" s="3">
        <v>22</v>
      </c>
    </row>
    <row r="325">
      <c r="L325" t="s">
        <v>1598</v>
      </c>
      <c r="M325" s="3">
        <v>23</v>
      </c>
    </row>
    <row r="326">
      <c r="L326" t="s">
        <v>1621</v>
      </c>
      <c r="M326" s="3">
        <v>24</v>
      </c>
    </row>
    <row r="327">
      <c r="L327" t="s">
        <v>1644</v>
      </c>
      <c r="M327" s="3">
        <v>25</v>
      </c>
    </row>
    <row r="328">
      <c r="L328" t="s">
        <v>1667</v>
      </c>
      <c r="M328" s="3">
        <v>26</v>
      </c>
    </row>
    <row r="329">
      <c r="L329" t="s">
        <v>1689</v>
      </c>
      <c r="M329" s="3">
        <v>27</v>
      </c>
    </row>
    <row r="330">
      <c r="L330" t="s">
        <v>1710</v>
      </c>
      <c r="M330" s="3">
        <v>28</v>
      </c>
    </row>
    <row r="331">
      <c r="L331" t="s">
        <v>1729</v>
      </c>
      <c r="M331" s="3">
        <v>29</v>
      </c>
    </row>
    <row r="332">
      <c r="L332" t="s">
        <v>1747</v>
      </c>
      <c r="M332" s="3" t="s">
        <v>2374</v>
      </c>
    </row>
    <row r="333">
      <c r="L333" t="s">
        <v>1765</v>
      </c>
      <c r="M333" s="3" t="s">
        <v>2375</v>
      </c>
    </row>
    <row r="334">
      <c r="L334" t="s">
        <v>1782</v>
      </c>
      <c r="M334" s="3">
        <v>30</v>
      </c>
    </row>
    <row r="335">
      <c r="L335" t="s">
        <v>1798</v>
      </c>
      <c r="M335" s="3">
        <v>31</v>
      </c>
    </row>
    <row r="336">
      <c r="L336" t="s">
        <v>1814</v>
      </c>
      <c r="M336" s="3">
        <v>32</v>
      </c>
    </row>
    <row r="337">
      <c r="L337" t="s">
        <v>1829</v>
      </c>
      <c r="M337" s="3">
        <v>33</v>
      </c>
    </row>
    <row r="338">
      <c r="L338" t="s">
        <v>1844</v>
      </c>
      <c r="M338" s="3">
        <v>34</v>
      </c>
    </row>
    <row r="339">
      <c r="L339" t="s">
        <v>1859</v>
      </c>
      <c r="M339" s="3">
        <v>35</v>
      </c>
    </row>
    <row r="340">
      <c r="L340" t="s">
        <v>1873</v>
      </c>
      <c r="M340" s="3">
        <v>36</v>
      </c>
    </row>
    <row r="341">
      <c r="L341" t="s">
        <v>1886</v>
      </c>
      <c r="M341" s="3">
        <v>37</v>
      </c>
    </row>
    <row r="342">
      <c r="L342" t="s">
        <v>1900</v>
      </c>
      <c r="M342" s="3">
        <v>38</v>
      </c>
    </row>
    <row r="343">
      <c r="L343" t="s">
        <v>1303</v>
      </c>
      <c r="M343" s="3">
        <v>39</v>
      </c>
    </row>
    <row r="344">
      <c r="L344" t="s">
        <v>1926</v>
      </c>
      <c r="M344" s="3">
        <v>40</v>
      </c>
    </row>
    <row r="345">
      <c r="L345" t="s">
        <v>1938</v>
      </c>
      <c r="M345" s="3">
        <v>41</v>
      </c>
    </row>
    <row r="346">
      <c r="L346" t="s">
        <v>1949</v>
      </c>
      <c r="M346" s="3">
        <v>42</v>
      </c>
    </row>
    <row r="347">
      <c r="L347" t="s">
        <v>1960</v>
      </c>
      <c r="M347" s="3">
        <v>43</v>
      </c>
    </row>
    <row r="348">
      <c r="L348" t="s">
        <v>1970</v>
      </c>
      <c r="M348" s="3">
        <v>44</v>
      </c>
    </row>
    <row r="349">
      <c r="L349" t="s">
        <v>1981</v>
      </c>
      <c r="M349" s="3">
        <v>45</v>
      </c>
    </row>
    <row r="350">
      <c r="L350" t="s">
        <v>1992</v>
      </c>
      <c r="M350" s="3">
        <v>46</v>
      </c>
    </row>
    <row r="351">
      <c r="L351" t="s">
        <v>2003</v>
      </c>
      <c r="M351" s="3">
        <v>47</v>
      </c>
    </row>
    <row r="352">
      <c r="L352" t="s">
        <v>2013</v>
      </c>
      <c r="M352" s="3">
        <v>48</v>
      </c>
    </row>
    <row r="353">
      <c r="L353" t="s">
        <v>2023</v>
      </c>
      <c r="M353" s="3">
        <v>49</v>
      </c>
    </row>
    <row r="354">
      <c r="L354" t="s">
        <v>2032</v>
      </c>
      <c r="M354" s="3">
        <v>50</v>
      </c>
    </row>
    <row r="355">
      <c r="L355" t="s">
        <v>2040</v>
      </c>
      <c r="M355" s="3">
        <v>51</v>
      </c>
    </row>
    <row r="356">
      <c r="L356" t="s">
        <v>2048</v>
      </c>
      <c r="M356" s="3">
        <v>52</v>
      </c>
    </row>
    <row r="357">
      <c r="L357" t="s">
        <v>2055</v>
      </c>
      <c r="M357" s="3">
        <v>53</v>
      </c>
    </row>
    <row r="358">
      <c r="L358" t="s">
        <v>2062</v>
      </c>
      <c r="M358" s="3">
        <v>54</v>
      </c>
    </row>
    <row r="359">
      <c r="L359" t="s">
        <v>2069</v>
      </c>
      <c r="M359" s="3">
        <v>55</v>
      </c>
    </row>
    <row r="360">
      <c r="L360" t="s">
        <v>2076</v>
      </c>
      <c r="M360" s="3">
        <v>56</v>
      </c>
    </row>
    <row r="361">
      <c r="L361" t="s">
        <v>2082</v>
      </c>
      <c r="M361" s="3">
        <v>57</v>
      </c>
    </row>
    <row r="362">
      <c r="L362" t="s">
        <v>2088</v>
      </c>
      <c r="M362" s="3">
        <v>58</v>
      </c>
    </row>
    <row r="363">
      <c r="L363" t="s">
        <v>2095</v>
      </c>
      <c r="M363" s="3">
        <v>59</v>
      </c>
    </row>
    <row r="364">
      <c r="L364" t="s">
        <v>2101</v>
      </c>
      <c r="M364" s="3">
        <v>60</v>
      </c>
    </row>
    <row r="365">
      <c r="L365" t="s">
        <v>2107</v>
      </c>
      <c r="M365" s="3">
        <v>61</v>
      </c>
    </row>
    <row r="366">
      <c r="L366" t="s">
        <v>2113</v>
      </c>
      <c r="M366" s="3">
        <v>62</v>
      </c>
    </row>
    <row r="367">
      <c r="L367" t="s">
        <v>2118</v>
      </c>
      <c r="M367" s="3">
        <v>63</v>
      </c>
    </row>
    <row r="368">
      <c r="L368" t="s">
        <v>2124</v>
      </c>
      <c r="M368" s="3">
        <v>64</v>
      </c>
    </row>
    <row r="369">
      <c r="L369" t="s">
        <v>2130</v>
      </c>
      <c r="M369" s="3">
        <v>65</v>
      </c>
    </row>
    <row r="370">
      <c r="L370" t="s">
        <v>2135</v>
      </c>
      <c r="M370" s="3">
        <v>66</v>
      </c>
    </row>
    <row r="371">
      <c r="L371" t="s">
        <v>2141</v>
      </c>
      <c r="M371" s="3">
        <v>67</v>
      </c>
    </row>
    <row r="372">
      <c r="L372" t="s">
        <v>2146</v>
      </c>
      <c r="M372" s="3">
        <v>68</v>
      </c>
    </row>
    <row r="373">
      <c r="L373" t="s">
        <v>2152</v>
      </c>
      <c r="M373" s="3">
        <v>69</v>
      </c>
    </row>
    <row r="374">
      <c r="L374" t="s">
        <v>2158</v>
      </c>
      <c r="M374" s="3">
        <v>70</v>
      </c>
    </row>
    <row r="375">
      <c r="L375" t="s">
        <v>2163</v>
      </c>
      <c r="M375" s="3">
        <v>71</v>
      </c>
    </row>
    <row r="376">
      <c r="L376" t="s">
        <v>2169</v>
      </c>
      <c r="M376" s="3">
        <v>72</v>
      </c>
    </row>
    <row r="377">
      <c r="L377" t="s">
        <v>2175</v>
      </c>
      <c r="M377" s="3">
        <v>73</v>
      </c>
    </row>
    <row r="378">
      <c r="L378" t="s">
        <v>2181</v>
      </c>
      <c r="M378" s="3">
        <v>74</v>
      </c>
    </row>
    <row r="379">
      <c r="L379" t="s">
        <v>2187</v>
      </c>
      <c r="M379" s="3">
        <v>75</v>
      </c>
    </row>
    <row r="380">
      <c r="L380" t="s">
        <v>2193</v>
      </c>
      <c r="M380" s="3">
        <v>76</v>
      </c>
    </row>
    <row r="381">
      <c r="L381" t="s">
        <v>2199</v>
      </c>
      <c r="M381" s="3">
        <v>77</v>
      </c>
    </row>
    <row r="382">
      <c r="L382" t="s">
        <v>2204</v>
      </c>
      <c r="M382" s="3">
        <v>78</v>
      </c>
    </row>
    <row r="383">
      <c r="L383" t="s">
        <v>2208</v>
      </c>
      <c r="M383" s="3">
        <v>79</v>
      </c>
    </row>
    <row r="384">
      <c r="L384" t="s">
        <v>2213</v>
      </c>
      <c r="M384" s="3">
        <v>80</v>
      </c>
    </row>
    <row r="385">
      <c r="L385" t="s">
        <v>2216</v>
      </c>
      <c r="M385" s="3">
        <v>81</v>
      </c>
    </row>
    <row r="386">
      <c r="L386" t="s">
        <v>2221</v>
      </c>
      <c r="M386" s="3">
        <v>82</v>
      </c>
    </row>
    <row r="387">
      <c r="L387" t="s">
        <v>2225</v>
      </c>
      <c r="M387" s="3">
        <v>83</v>
      </c>
    </row>
    <row r="388">
      <c r="L388" t="s">
        <v>2230</v>
      </c>
      <c r="M388" s="3">
        <v>84</v>
      </c>
    </row>
    <row r="389">
      <c r="L389" t="s">
        <v>2235</v>
      </c>
      <c r="M389" s="3">
        <v>85</v>
      </c>
    </row>
    <row r="390">
      <c r="L390" t="s">
        <v>2240</v>
      </c>
      <c r="M390" s="3">
        <v>86</v>
      </c>
    </row>
    <row r="391">
      <c r="L391" t="s">
        <v>2245</v>
      </c>
      <c r="M391" s="3">
        <v>87</v>
      </c>
    </row>
    <row r="392">
      <c r="L392" t="s">
        <v>2250</v>
      </c>
      <c r="M392" s="3">
        <v>88</v>
      </c>
    </row>
    <row r="393">
      <c r="L393" t="s">
        <v>2255</v>
      </c>
      <c r="M393" s="3">
        <v>89</v>
      </c>
    </row>
    <row r="394">
      <c r="L394" t="s">
        <v>2258</v>
      </c>
      <c r="M394" s="3">
        <v>90</v>
      </c>
    </row>
    <row r="395">
      <c r="L395" t="s">
        <v>2262</v>
      </c>
      <c r="M395" s="3">
        <v>91</v>
      </c>
    </row>
    <row r="396">
      <c r="L396" t="s">
        <v>2265</v>
      </c>
      <c r="M396" s="3">
        <v>92</v>
      </c>
    </row>
    <row r="397">
      <c r="L397" t="s">
        <v>2269</v>
      </c>
      <c r="M397" s="3">
        <v>93</v>
      </c>
    </row>
    <row r="398">
      <c r="L398" t="s">
        <v>2273</v>
      </c>
      <c r="M398" s="3">
        <v>94</v>
      </c>
    </row>
    <row r="399">
      <c r="L399" t="s">
        <v>2276</v>
      </c>
      <c r="M399" s="3">
        <v>95</v>
      </c>
    </row>
    <row r="400">
      <c r="L400" t="s">
        <v>2280</v>
      </c>
      <c r="M400" s="3">
        <v>97</v>
      </c>
    </row>
    <row r="401">
      <c r="L401" t="s">
        <v>2283</v>
      </c>
      <c r="M401" s="3">
        <v>971</v>
      </c>
    </row>
    <row r="402">
      <c r="L402" t="s">
        <v>2287</v>
      </c>
      <c r="M402" s="3">
        <v>972</v>
      </c>
    </row>
    <row r="403">
      <c r="L403" t="s">
        <v>2291</v>
      </c>
      <c r="M403" s="3">
        <v>973</v>
      </c>
    </row>
    <row r="404">
      <c r="L404" t="s">
        <v>2294</v>
      </c>
      <c r="M404" s="3">
        <v>974</v>
      </c>
    </row>
    <row r="405">
      <c r="L405" t="s">
        <v>2296</v>
      </c>
      <c r="M405" s="3">
        <v>975</v>
      </c>
    </row>
    <row r="406">
      <c r="L406" t="s">
        <v>2298</v>
      </c>
      <c r="M406" s="3">
        <v>976</v>
      </c>
    </row>
    <row r="407">
      <c r="L407" t="s">
        <v>2301</v>
      </c>
      <c r="M407" s="3">
        <v>99</v>
      </c>
    </row>
    <row r="408">
      <c r="L408" t="s">
        <v>876</v>
      </c>
      <c r="M408" s="3" t="s">
        <v>2239</v>
      </c>
    </row>
    <row r="409">
      <c r="L409" t="s">
        <v>921</v>
      </c>
      <c r="M409" s="3" t="s">
        <v>2290</v>
      </c>
    </row>
    <row r="410">
      <c r="L410" t="s">
        <v>967</v>
      </c>
      <c r="M410" s="3" t="s">
        <v>363</v>
      </c>
    </row>
    <row r="411">
      <c r="L411" t="s">
        <v>1014</v>
      </c>
      <c r="M411" s="3" t="s">
        <v>2106</v>
      </c>
    </row>
    <row r="412">
      <c r="L412" t="s">
        <v>1059</v>
      </c>
      <c r="M412" s="3" t="s">
        <v>2376</v>
      </c>
    </row>
    <row r="413">
      <c r="L413" t="s">
        <v>1100</v>
      </c>
      <c r="M413" s="3" t="s">
        <v>776</v>
      </c>
    </row>
    <row r="414">
      <c r="L414" t="s">
        <v>1139</v>
      </c>
      <c r="M414" s="3" t="s">
        <v>2377</v>
      </c>
    </row>
    <row r="415">
      <c r="L415" t="s">
        <v>1178</v>
      </c>
      <c r="M415" s="3" t="s">
        <v>411</v>
      </c>
    </row>
    <row r="416">
      <c r="L416" t="s">
        <v>1216</v>
      </c>
      <c r="M416" s="3" t="s">
        <v>2378</v>
      </c>
    </row>
    <row r="417">
      <c r="L417" t="s">
        <v>1253</v>
      </c>
      <c r="M417" s="3" t="s">
        <v>2379</v>
      </c>
    </row>
    <row r="418">
      <c r="L418" t="s">
        <v>1286</v>
      </c>
      <c r="M418" s="3" t="s">
        <v>432</v>
      </c>
    </row>
    <row r="419">
      <c r="L419" t="s">
        <v>1320</v>
      </c>
      <c r="M419" s="3" t="s">
        <v>2303</v>
      </c>
    </row>
    <row r="420">
      <c r="L420" t="s">
        <v>1355</v>
      </c>
      <c r="M420" s="3" t="s">
        <v>2380</v>
      </c>
    </row>
    <row r="421">
      <c r="L421" t="s">
        <v>1387</v>
      </c>
      <c r="M421" s="3" t="s">
        <v>2381</v>
      </c>
    </row>
    <row r="422">
      <c r="L422" t="s">
        <v>1416</v>
      </c>
      <c r="M422" s="3" t="s">
        <v>2382</v>
      </c>
    </row>
    <row r="423">
      <c r="L423" t="s">
        <v>1445</v>
      </c>
      <c r="M423" s="3" t="s">
        <v>651</v>
      </c>
    </row>
    <row r="424">
      <c r="L424" t="s">
        <v>1472</v>
      </c>
      <c r="M424" s="3" t="s">
        <v>2383</v>
      </c>
    </row>
    <row r="425">
      <c r="L425" t="s">
        <v>1498</v>
      </c>
      <c r="M425" s="3" t="s">
        <v>2384</v>
      </c>
    </row>
    <row r="426">
      <c r="L426" t="s">
        <v>1524</v>
      </c>
      <c r="M426" s="3" t="s">
        <v>2385</v>
      </c>
    </row>
    <row r="427">
      <c r="L427" t="s">
        <v>1550</v>
      </c>
      <c r="M427" s="3" t="s">
        <v>812</v>
      </c>
    </row>
    <row r="428">
      <c r="L428" t="s">
        <v>1575</v>
      </c>
      <c r="M428" s="3" t="s">
        <v>2386</v>
      </c>
    </row>
    <row r="429">
      <c r="L429" t="s">
        <v>1600</v>
      </c>
      <c r="M429" s="3" t="s">
        <v>454</v>
      </c>
    </row>
    <row r="430">
      <c r="L430" t="s">
        <v>1623</v>
      </c>
      <c r="M430" s="3" t="s">
        <v>2387</v>
      </c>
    </row>
    <row r="431">
      <c r="L431" t="s">
        <v>1646</v>
      </c>
      <c r="M431" s="3" t="s">
        <v>2388</v>
      </c>
    </row>
    <row r="432">
      <c r="L432" t="s">
        <v>1669</v>
      </c>
      <c r="M432" s="3" t="s">
        <v>2389</v>
      </c>
    </row>
    <row r="433">
      <c r="L433" t="s">
        <v>1691</v>
      </c>
      <c r="M433" s="3" t="s">
        <v>2390</v>
      </c>
    </row>
    <row r="434">
      <c r="L434" t="s">
        <v>1712</v>
      </c>
      <c r="M434" s="3" t="s">
        <v>2391</v>
      </c>
    </row>
    <row r="435">
      <c r="L435" t="s">
        <v>1731</v>
      </c>
      <c r="M435" s="3" t="s">
        <v>2129</v>
      </c>
    </row>
    <row r="436">
      <c r="L436" t="s">
        <v>1749</v>
      </c>
      <c r="M436" s="3" t="s">
        <v>2392</v>
      </c>
    </row>
    <row r="437">
      <c r="L437" t="s">
        <v>1767</v>
      </c>
      <c r="M437" s="3" t="s">
        <v>2393</v>
      </c>
    </row>
    <row r="438">
      <c r="L438" t="s">
        <v>1784</v>
      </c>
      <c r="M438" s="3" t="s">
        <v>2394</v>
      </c>
    </row>
    <row r="439">
      <c r="L439" t="s">
        <v>1800</v>
      </c>
      <c r="M439" s="3" t="s">
        <v>2395</v>
      </c>
    </row>
    <row r="440">
      <c r="L440" t="s">
        <v>1816</v>
      </c>
      <c r="M440" s="3" t="s">
        <v>2396</v>
      </c>
    </row>
    <row r="441">
      <c r="L441" t="s">
        <v>1831</v>
      </c>
      <c r="M441" s="3" t="s">
        <v>2397</v>
      </c>
    </row>
    <row r="442">
      <c r="L442" t="s">
        <v>1846</v>
      </c>
      <c r="M442" s="3" t="s">
        <v>822</v>
      </c>
    </row>
    <row r="443">
      <c r="L443" t="s">
        <v>1861</v>
      </c>
      <c r="M443" s="3" t="s">
        <v>507</v>
      </c>
    </row>
    <row r="444">
      <c r="L444" t="s">
        <v>1875</v>
      </c>
      <c r="M444" s="3" t="s">
        <v>2398</v>
      </c>
    </row>
    <row r="445">
      <c r="L445" t="s">
        <v>1888</v>
      </c>
      <c r="M445" s="3" t="s">
        <v>2399</v>
      </c>
    </row>
    <row r="446">
      <c r="L446" t="s">
        <v>1902</v>
      </c>
      <c r="M446" s="3" t="s">
        <v>2305</v>
      </c>
    </row>
    <row r="447">
      <c r="L447" t="s">
        <v>1915</v>
      </c>
      <c r="M447" s="3" t="s">
        <v>2400</v>
      </c>
    </row>
    <row r="448">
      <c r="L448" t="s">
        <v>1928</v>
      </c>
      <c r="M448" s="3" t="s">
        <v>2401</v>
      </c>
    </row>
    <row r="449">
      <c r="L449" t="s">
        <v>1940</v>
      </c>
      <c r="M449" s="3" t="s">
        <v>840</v>
      </c>
    </row>
    <row r="450">
      <c r="L450" t="s">
        <v>1951</v>
      </c>
      <c r="M450" s="3" t="s">
        <v>2402</v>
      </c>
    </row>
    <row r="451">
      <c r="L451" t="s">
        <v>1962</v>
      </c>
      <c r="M451" s="3" t="s">
        <v>556</v>
      </c>
    </row>
    <row r="452">
      <c r="L452" t="s">
        <v>1972</v>
      </c>
      <c r="M452" s="3" t="s">
        <v>2403</v>
      </c>
    </row>
    <row r="453">
      <c r="L453" t="s">
        <v>1983</v>
      </c>
      <c r="M453" s="3" t="s">
        <v>2404</v>
      </c>
    </row>
    <row r="454">
      <c r="L454" t="s">
        <v>1994</v>
      </c>
      <c r="M454" s="3" t="s">
        <v>2405</v>
      </c>
    </row>
    <row r="455">
      <c r="L455" t="s">
        <v>2005</v>
      </c>
      <c r="M455" s="3" t="s">
        <v>2406</v>
      </c>
    </row>
    <row r="456">
      <c r="L456" t="s">
        <v>2015</v>
      </c>
      <c r="M456" s="3" t="s">
        <v>2407</v>
      </c>
    </row>
    <row r="457">
      <c r="L457" t="s">
        <v>2025</v>
      </c>
      <c r="M457" s="3" t="s">
        <v>2408</v>
      </c>
    </row>
    <row r="458">
      <c r="L458" t="s">
        <v>2034</v>
      </c>
      <c r="M458" s="3" t="s">
        <v>2409</v>
      </c>
    </row>
    <row r="459">
      <c r="L459" t="s">
        <v>2042</v>
      </c>
      <c r="M459" s="3" t="s">
        <v>2410</v>
      </c>
    </row>
    <row r="460">
      <c r="L460" t="s">
        <v>2049</v>
      </c>
      <c r="M460" s="3" t="s">
        <v>683</v>
      </c>
    </row>
    <row r="461">
      <c r="L461" t="s">
        <v>2056</v>
      </c>
      <c r="M461" s="3" t="s">
        <v>2411</v>
      </c>
    </row>
    <row r="462">
      <c r="L462" t="s">
        <v>2063</v>
      </c>
      <c r="M462" s="3" t="s">
        <v>739</v>
      </c>
    </row>
    <row r="463">
      <c r="L463" t="s">
        <v>2070</v>
      </c>
      <c r="M463" s="3" t="s">
        <v>750</v>
      </c>
    </row>
    <row r="464">
      <c r="L464" t="s">
        <v>2077</v>
      </c>
      <c r="M464" s="3" t="s">
        <v>2151</v>
      </c>
    </row>
    <row r="465">
      <c r="L465" t="s">
        <v>2083</v>
      </c>
      <c r="M465" s="3" t="s">
        <v>2412</v>
      </c>
    </row>
    <row r="466">
      <c r="L466" t="s">
        <v>2089</v>
      </c>
      <c r="M466" s="3" t="s">
        <v>2413</v>
      </c>
    </row>
    <row r="467">
      <c r="L467" t="s">
        <v>2096</v>
      </c>
      <c r="M467" s="3" t="s">
        <v>715</v>
      </c>
    </row>
    <row r="468">
      <c r="L468" t="s">
        <v>2102</v>
      </c>
      <c r="M468" s="3" t="s">
        <v>732</v>
      </c>
    </row>
    <row r="469">
      <c r="L469" t="s">
        <v>2108</v>
      </c>
      <c r="M469" s="3" t="s">
        <v>2414</v>
      </c>
    </row>
    <row r="470">
      <c r="L470" t="s">
        <v>2114</v>
      </c>
      <c r="M470" s="3" t="s">
        <v>2415</v>
      </c>
    </row>
    <row r="471">
      <c r="L471" t="s">
        <v>2119</v>
      </c>
      <c r="M471" s="3" t="s">
        <v>2416</v>
      </c>
    </row>
    <row r="472">
      <c r="L472" t="s">
        <v>2125</v>
      </c>
      <c r="M472" s="3" t="s">
        <v>1858</v>
      </c>
    </row>
    <row r="473">
      <c r="L473" t="s">
        <v>2131</v>
      </c>
      <c r="M473" s="3" t="s">
        <v>2268</v>
      </c>
    </row>
    <row r="474">
      <c r="L474" t="s">
        <v>2136</v>
      </c>
      <c r="M474" s="3" t="s">
        <v>2417</v>
      </c>
    </row>
    <row r="475">
      <c r="L475" t="s">
        <v>2142</v>
      </c>
      <c r="M475" s="3" t="s">
        <v>2418</v>
      </c>
    </row>
    <row r="476">
      <c r="L476" t="s">
        <v>2147</v>
      </c>
      <c r="M476" s="3" t="s">
        <v>2180</v>
      </c>
    </row>
    <row r="477">
      <c r="L477" t="s">
        <v>2153</v>
      </c>
      <c r="M477" s="3" t="s">
        <v>2419</v>
      </c>
    </row>
    <row r="478">
      <c r="L478" t="s">
        <v>2159</v>
      </c>
      <c r="M478" s="3" t="s">
        <v>2192</v>
      </c>
    </row>
    <row r="479">
      <c r="L479" t="s">
        <v>2164</v>
      </c>
      <c r="M479" s="3" t="s">
        <v>2420</v>
      </c>
    </row>
    <row r="480">
      <c r="L480" t="s">
        <v>2170</v>
      </c>
      <c r="M480" s="3" t="s">
        <v>2421</v>
      </c>
    </row>
    <row r="481">
      <c r="L481" t="s">
        <v>2176</v>
      </c>
      <c r="M481" s="3" t="s">
        <v>797</v>
      </c>
    </row>
    <row r="482">
      <c r="L482" t="s">
        <v>2182</v>
      </c>
      <c r="M482" s="3" t="s">
        <v>801</v>
      </c>
    </row>
    <row r="483">
      <c r="L483" t="s">
        <v>2188</v>
      </c>
      <c r="M483" s="3" t="s">
        <v>2422</v>
      </c>
    </row>
    <row r="484">
      <c r="L484" t="s">
        <v>2194</v>
      </c>
      <c r="M484" s="3" t="s">
        <v>809</v>
      </c>
    </row>
    <row r="485">
      <c r="L485" t="s">
        <v>2200</v>
      </c>
      <c r="M485" s="3" t="s">
        <v>2423</v>
      </c>
    </row>
    <row r="486">
      <c r="L486" t="s">
        <v>2205</v>
      </c>
      <c r="M486" s="3" t="s">
        <v>816</v>
      </c>
    </row>
    <row r="487">
      <c r="L487" t="s">
        <v>2209</v>
      </c>
      <c r="M487" s="3" t="s">
        <v>2310</v>
      </c>
    </row>
    <row r="488">
      <c r="L488" t="s">
        <v>2214</v>
      </c>
      <c r="M488" s="3" t="s">
        <v>818</v>
      </c>
    </row>
    <row r="489">
      <c r="L489" t="s">
        <v>2217</v>
      </c>
      <c r="M489" s="3" t="s">
        <v>2424</v>
      </c>
    </row>
    <row r="490">
      <c r="L490" t="s">
        <v>2222</v>
      </c>
      <c r="M490" s="3" t="s">
        <v>2311</v>
      </c>
    </row>
    <row r="491">
      <c r="L491" t="s">
        <v>2226</v>
      </c>
      <c r="M491" s="3" t="s">
        <v>1763</v>
      </c>
    </row>
    <row r="492">
      <c r="L492" t="s">
        <v>2231</v>
      </c>
      <c r="M492" s="3" t="s">
        <v>2425</v>
      </c>
    </row>
    <row r="493">
      <c r="L493" t="s">
        <v>2236</v>
      </c>
      <c r="M493" s="3" t="s">
        <v>2426</v>
      </c>
    </row>
    <row r="494">
      <c r="L494" t="s">
        <v>2241</v>
      </c>
      <c r="M494" s="3" t="s">
        <v>2427</v>
      </c>
    </row>
    <row r="495">
      <c r="L495" t="s">
        <v>2246</v>
      </c>
      <c r="M495" s="3" t="s">
        <v>2428</v>
      </c>
    </row>
    <row r="496">
      <c r="L496" t="s">
        <v>2251</v>
      </c>
      <c r="M496" s="3" t="s">
        <v>2429</v>
      </c>
    </row>
    <row r="497">
      <c r="L497" t="s">
        <v>2256</v>
      </c>
      <c r="M497" s="3" t="s">
        <v>1925</v>
      </c>
    </row>
    <row r="498">
      <c r="L498" t="s">
        <v>2259</v>
      </c>
      <c r="M498" s="3" t="s">
        <v>2430</v>
      </c>
    </row>
    <row r="499">
      <c r="L499" t="s">
        <v>2263</v>
      </c>
      <c r="M499" s="3" t="s">
        <v>2431</v>
      </c>
    </row>
    <row r="500">
      <c r="L500" t="s">
        <v>2266</v>
      </c>
      <c r="M500" s="3" t="s">
        <v>2432</v>
      </c>
    </row>
    <row r="501">
      <c r="L501" t="s">
        <v>2270</v>
      </c>
      <c r="M501" s="3" t="s">
        <v>2433</v>
      </c>
    </row>
    <row r="502">
      <c r="L502" t="s">
        <v>2274</v>
      </c>
      <c r="M502" s="3" t="s">
        <v>2434</v>
      </c>
    </row>
    <row r="503">
      <c r="L503" t="s">
        <v>2277</v>
      </c>
      <c r="M503" s="3" t="s">
        <v>2435</v>
      </c>
    </row>
    <row r="504">
      <c r="L504" t="s">
        <v>2281</v>
      </c>
      <c r="M504" s="3" t="s">
        <v>2436</v>
      </c>
    </row>
    <row r="505">
      <c r="L505" t="s">
        <v>2284</v>
      </c>
      <c r="M505" s="3" t="s">
        <v>2437</v>
      </c>
    </row>
    <row r="506">
      <c r="L506" t="s">
        <v>2288</v>
      </c>
      <c r="M506" s="3" t="s">
        <v>2438</v>
      </c>
    </row>
    <row r="507">
      <c r="L507" t="s">
        <v>875</v>
      </c>
      <c r="M507" s="3" t="s">
        <v>910</v>
      </c>
    </row>
    <row r="508">
      <c r="L508" t="s">
        <v>920</v>
      </c>
      <c r="M508" s="3" t="s">
        <v>957</v>
      </c>
    </row>
    <row r="509">
      <c r="L509" t="s">
        <v>966</v>
      </c>
      <c r="M509" s="3" t="s">
        <v>1003</v>
      </c>
    </row>
    <row r="510">
      <c r="L510" t="s">
        <v>1013</v>
      </c>
      <c r="M510" s="3" t="s">
        <v>1048</v>
      </c>
    </row>
    <row r="511">
      <c r="L511" t="s">
        <v>1058</v>
      </c>
      <c r="M511" s="3" t="s">
        <v>1090</v>
      </c>
    </row>
    <row r="512">
      <c r="L512" t="s">
        <v>1099</v>
      </c>
      <c r="M512" s="3" t="s">
        <v>1130</v>
      </c>
    </row>
    <row r="513">
      <c r="L513" t="s">
        <v>1138</v>
      </c>
      <c r="M513" s="3" t="s">
        <v>1169</v>
      </c>
    </row>
    <row r="514">
      <c r="L514" t="s">
        <v>1177</v>
      </c>
      <c r="M514" s="3" t="s">
        <v>1208</v>
      </c>
    </row>
    <row r="515">
      <c r="L515" t="s">
        <v>1215</v>
      </c>
      <c r="M515" s="3" t="s">
        <v>1247</v>
      </c>
    </row>
    <row r="516">
      <c r="L516" t="s">
        <v>1252</v>
      </c>
      <c r="M516" s="3">
        <v>10</v>
      </c>
    </row>
    <row r="517">
      <c r="L517" t="s">
        <v>1285</v>
      </c>
      <c r="M517" s="3">
        <v>11</v>
      </c>
    </row>
    <row r="518">
      <c r="L518" t="s">
        <v>1319</v>
      </c>
      <c r="M518" s="3">
        <v>12</v>
      </c>
    </row>
    <row r="519">
      <c r="L519" t="s">
        <v>1354</v>
      </c>
      <c r="M519" s="3">
        <v>13</v>
      </c>
    </row>
    <row r="520">
      <c r="L520" t="s">
        <v>1386</v>
      </c>
      <c r="M520" s="3">
        <v>14</v>
      </c>
    </row>
    <row r="521">
      <c r="L521" t="s">
        <v>1415</v>
      </c>
      <c r="M521" s="3">
        <v>15</v>
      </c>
    </row>
    <row r="522">
      <c r="L522" t="s">
        <v>1444</v>
      </c>
      <c r="M522" s="3">
        <v>16</v>
      </c>
    </row>
    <row r="523">
      <c r="L523" t="s">
        <v>1471</v>
      </c>
      <c r="M523" s="3">
        <v>17</v>
      </c>
    </row>
    <row r="524">
      <c r="L524" t="s">
        <v>1497</v>
      </c>
      <c r="M524" s="3">
        <v>18</v>
      </c>
    </row>
    <row r="525">
      <c r="L525" t="s">
        <v>1523</v>
      </c>
      <c r="M525" s="3">
        <v>19</v>
      </c>
    </row>
    <row r="526">
      <c r="L526" t="s">
        <v>1549</v>
      </c>
      <c r="M526" s="3">
        <v>20</v>
      </c>
    </row>
    <row r="527">
      <c r="L527" t="s">
        <v>1574</v>
      </c>
      <c r="M527" s="3">
        <v>21</v>
      </c>
    </row>
    <row r="528">
      <c r="L528" t="s">
        <v>1599</v>
      </c>
      <c r="M528" s="3">
        <v>22</v>
      </c>
    </row>
    <row r="529">
      <c r="L529" t="s">
        <v>1622</v>
      </c>
      <c r="M529" s="3">
        <v>23</v>
      </c>
    </row>
    <row r="530">
      <c r="L530" t="s">
        <v>1645</v>
      </c>
      <c r="M530" s="3">
        <v>24</v>
      </c>
    </row>
    <row r="531">
      <c r="L531" t="s">
        <v>1668</v>
      </c>
      <c r="M531" s="3">
        <v>25</v>
      </c>
    </row>
    <row r="532">
      <c r="L532" t="s">
        <v>1690</v>
      </c>
      <c r="M532" s="3">
        <v>26</v>
      </c>
    </row>
    <row r="533">
      <c r="L533" t="s">
        <v>1711</v>
      </c>
      <c r="M533" s="3">
        <v>27</v>
      </c>
    </row>
    <row r="534">
      <c r="L534" t="s">
        <v>1730</v>
      </c>
      <c r="M534" s="3">
        <v>28</v>
      </c>
    </row>
    <row r="535">
      <c r="L535" t="s">
        <v>1748</v>
      </c>
      <c r="M535" s="3">
        <v>29</v>
      </c>
    </row>
    <row r="536">
      <c r="L536" t="s">
        <v>1766</v>
      </c>
      <c r="M536" s="3">
        <v>30</v>
      </c>
    </row>
    <row r="537">
      <c r="L537" t="s">
        <v>1783</v>
      </c>
      <c r="M537" s="3">
        <v>31</v>
      </c>
    </row>
    <row r="538">
      <c r="L538" t="s">
        <v>1799</v>
      </c>
      <c r="M538" s="3">
        <v>32</v>
      </c>
    </row>
    <row r="539">
      <c r="L539" t="s">
        <v>1815</v>
      </c>
      <c r="M539" s="3">
        <v>33</v>
      </c>
    </row>
    <row r="540">
      <c r="L540" t="s">
        <v>1830</v>
      </c>
      <c r="M540" s="3">
        <v>34</v>
      </c>
    </row>
    <row r="541">
      <c r="L541" t="s">
        <v>1845</v>
      </c>
      <c r="M541" s="3">
        <v>35</v>
      </c>
    </row>
    <row r="542">
      <c r="L542" t="s">
        <v>1860</v>
      </c>
      <c r="M542" s="3">
        <v>36</v>
      </c>
    </row>
    <row r="543">
      <c r="L543" t="s">
        <v>1874</v>
      </c>
      <c r="M543" s="3">
        <v>37</v>
      </c>
    </row>
    <row r="544">
      <c r="L544" t="s">
        <v>1887</v>
      </c>
      <c r="M544" s="3">
        <v>38</v>
      </c>
    </row>
    <row r="545">
      <c r="L545" t="s">
        <v>1901</v>
      </c>
      <c r="M545" s="3">
        <v>39</v>
      </c>
    </row>
    <row r="546">
      <c r="L546" t="s">
        <v>1914</v>
      </c>
      <c r="M546" s="3">
        <v>40</v>
      </c>
    </row>
    <row r="547">
      <c r="L547" t="s">
        <v>1927</v>
      </c>
      <c r="M547" s="3">
        <v>41</v>
      </c>
    </row>
    <row r="548">
      <c r="L548" t="s">
        <v>1939</v>
      </c>
      <c r="M548" s="3">
        <v>42</v>
      </c>
    </row>
    <row r="549">
      <c r="L549" t="s">
        <v>1950</v>
      </c>
      <c r="M549" s="3">
        <v>43</v>
      </c>
    </row>
    <row r="550">
      <c r="L550" t="s">
        <v>1961</v>
      </c>
      <c r="M550" s="3">
        <v>44</v>
      </c>
    </row>
    <row r="551">
      <c r="L551" t="s">
        <v>1971</v>
      </c>
      <c r="M551" s="3">
        <v>45</v>
      </c>
    </row>
    <row r="552">
      <c r="L552" t="s">
        <v>1982</v>
      </c>
      <c r="M552" s="3">
        <v>46</v>
      </c>
    </row>
    <row r="553">
      <c r="L553" t="s">
        <v>1993</v>
      </c>
      <c r="M553" s="3">
        <v>47</v>
      </c>
    </row>
    <row r="554">
      <c r="L554" t="s">
        <v>2004</v>
      </c>
      <c r="M554" s="3">
        <v>48</v>
      </c>
    </row>
    <row r="555">
      <c r="L555" t="s">
        <v>2014</v>
      </c>
      <c r="M555" s="3">
        <v>49</v>
      </c>
    </row>
    <row r="556">
      <c r="L556" t="s">
        <v>2024</v>
      </c>
      <c r="M556" s="3">
        <v>50</v>
      </c>
    </row>
    <row r="557">
      <c r="L557" t="s">
        <v>2033</v>
      </c>
      <c r="M557" s="3">
        <v>51</v>
      </c>
    </row>
    <row r="558">
      <c r="L558" t="s">
        <v>2041</v>
      </c>
      <c r="M558" s="3">
        <v>52</v>
      </c>
    </row>
    <row r="559">
      <c r="M559" s="3" t="s">
        <v>545</v>
      </c>
    </row>
    <row r="560">
      <c r="M560" s="3" t="s">
        <v>2340</v>
      </c>
    </row>
    <row r="561">
      <c r="M561" s="3" t="s">
        <v>1858</v>
      </c>
    </row>
    <row r="562">
      <c r="L562" t="s">
        <v>883</v>
      </c>
      <c r="M562" s="3" t="s">
        <v>2439</v>
      </c>
    </row>
    <row r="563">
      <c r="L563" t="s">
        <v>928</v>
      </c>
      <c r="M563" s="3" t="s">
        <v>2440</v>
      </c>
    </row>
    <row r="564">
      <c r="L564" t="s">
        <v>974</v>
      </c>
      <c r="M564" s="3" t="s">
        <v>2441</v>
      </c>
    </row>
    <row r="565">
      <c r="L565" t="s">
        <v>1021</v>
      </c>
      <c r="M565" s="3" t="s">
        <v>2442</v>
      </c>
    </row>
    <row r="566">
      <c r="L566" t="s">
        <v>1066</v>
      </c>
      <c r="M566" s="3" t="s">
        <v>2443</v>
      </c>
    </row>
    <row r="567">
      <c r="L567" t="s">
        <v>1107</v>
      </c>
      <c r="M567" s="3" t="s">
        <v>2444</v>
      </c>
    </row>
    <row r="568">
      <c r="L568" t="s">
        <v>1145</v>
      </c>
      <c r="M568" s="3" t="s">
        <v>2445</v>
      </c>
    </row>
    <row r="569">
      <c r="L569" t="s">
        <v>1184</v>
      </c>
      <c r="M569" s="3" t="s">
        <v>2446</v>
      </c>
    </row>
    <row r="570">
      <c r="L570" t="s">
        <v>1222</v>
      </c>
      <c r="M570" s="3" t="s">
        <v>2447</v>
      </c>
    </row>
    <row r="571">
      <c r="L571" t="s">
        <v>1259</v>
      </c>
      <c r="M571" s="3" t="s">
        <v>2448</v>
      </c>
    </row>
    <row r="572">
      <c r="L572" t="s">
        <v>1292</v>
      </c>
      <c r="M572" s="3" t="s">
        <v>2449</v>
      </c>
    </row>
    <row r="573">
      <c r="L573" t="s">
        <v>1326</v>
      </c>
      <c r="M573" s="3" t="s">
        <v>2450</v>
      </c>
    </row>
    <row r="574">
      <c r="L574" t="s">
        <v>1361</v>
      </c>
      <c r="M574" s="3" t="s">
        <v>2451</v>
      </c>
    </row>
    <row r="575">
      <c r="L575" t="s">
        <v>1392</v>
      </c>
      <c r="M575" s="3" t="s">
        <v>2452</v>
      </c>
    </row>
    <row r="576">
      <c r="L576" t="s">
        <v>1421</v>
      </c>
      <c r="M576" s="3" t="s">
        <v>2453</v>
      </c>
    </row>
    <row r="577">
      <c r="L577" t="s">
        <v>1450</v>
      </c>
      <c r="M577" s="3" t="s">
        <v>2454</v>
      </c>
    </row>
    <row r="578">
      <c r="L578" t="s">
        <v>1477</v>
      </c>
      <c r="M578" s="3" t="s">
        <v>2455</v>
      </c>
    </row>
    <row r="579">
      <c r="L579" t="s">
        <v>1503</v>
      </c>
      <c r="M579" s="3" t="s">
        <v>2456</v>
      </c>
    </row>
    <row r="580">
      <c r="L580" t="s">
        <v>1529</v>
      </c>
      <c r="M580" s="3" t="s">
        <v>2457</v>
      </c>
    </row>
    <row r="581">
      <c r="L581" t="s">
        <v>1555</v>
      </c>
      <c r="M581" s="3" t="s">
        <v>2458</v>
      </c>
    </row>
    <row r="582">
      <c r="L582" t="s">
        <v>1580</v>
      </c>
      <c r="M582" s="3" t="s">
        <v>2459</v>
      </c>
    </row>
    <row r="583">
      <c r="L583" t="s">
        <v>906</v>
      </c>
      <c r="M583" s="3" t="s">
        <v>910</v>
      </c>
    </row>
    <row r="584">
      <c r="L584" t="s">
        <v>951</v>
      </c>
      <c r="M584" s="3" t="s">
        <v>957</v>
      </c>
    </row>
    <row r="585">
      <c r="L585" t="s">
        <v>997</v>
      </c>
      <c r="M585" s="3" t="s">
        <v>1003</v>
      </c>
    </row>
    <row r="586">
      <c r="L586" t="s">
        <v>1043</v>
      </c>
      <c r="M586" s="3" t="s">
        <v>1048</v>
      </c>
    </row>
    <row r="587">
      <c r="L587" t="s">
        <v>1086</v>
      </c>
      <c r="M587" s="3" t="s">
        <v>1090</v>
      </c>
    </row>
    <row r="588">
      <c r="L588" t="s">
        <v>1126</v>
      </c>
      <c r="M588" s="3" t="s">
        <v>1130</v>
      </c>
    </row>
    <row r="589">
      <c r="L589" t="s">
        <v>1165</v>
      </c>
      <c r="M589" s="3" t="s">
        <v>1169</v>
      </c>
    </row>
    <row r="590">
      <c r="L590" t="s">
        <v>1204</v>
      </c>
      <c r="M590" s="3" t="s">
        <v>1208</v>
      </c>
    </row>
    <row r="591">
      <c r="L591" t="s">
        <v>1242</v>
      </c>
      <c r="M591" s="3" t="s">
        <v>1247</v>
      </c>
    </row>
    <row r="592">
      <c r="L592" t="s">
        <v>1278</v>
      </c>
      <c r="M592" s="3">
        <v>10</v>
      </c>
    </row>
    <row r="593">
      <c r="L593" t="s">
        <v>1311</v>
      </c>
      <c r="M593" s="3">
        <v>11</v>
      </c>
    </row>
    <row r="594">
      <c r="L594" t="s">
        <v>1345</v>
      </c>
      <c r="M594" s="3">
        <v>12</v>
      </c>
    </row>
    <row r="595">
      <c r="L595" t="s">
        <v>1377</v>
      </c>
      <c r="M595" s="3">
        <v>13</v>
      </c>
    </row>
    <row r="596">
      <c r="L596" t="s">
        <v>1407</v>
      </c>
      <c r="M596" s="3">
        <v>14</v>
      </c>
    </row>
    <row r="597">
      <c r="L597" t="s">
        <v>1436</v>
      </c>
      <c r="M597" s="3">
        <v>15</v>
      </c>
    </row>
    <row r="598">
      <c r="L598" t="s">
        <v>1464</v>
      </c>
      <c r="M598" s="3">
        <v>16</v>
      </c>
    </row>
    <row r="599">
      <c r="L599" t="s">
        <v>1490</v>
      </c>
      <c r="M599" s="3">
        <v>17</v>
      </c>
    </row>
    <row r="600">
      <c r="L600" t="s">
        <v>1516</v>
      </c>
      <c r="M600" s="3">
        <v>18</v>
      </c>
    </row>
    <row r="601">
      <c r="L601" t="s">
        <v>1542</v>
      </c>
      <c r="M601" s="3">
        <v>19</v>
      </c>
    </row>
    <row r="602">
      <c r="L602" t="s">
        <v>1567</v>
      </c>
      <c r="M602" s="3">
        <v>20</v>
      </c>
    </row>
    <row r="603">
      <c r="L603" t="s">
        <v>1592</v>
      </c>
      <c r="M603" s="3">
        <v>21</v>
      </c>
    </row>
    <row r="604">
      <c r="L604" t="s">
        <v>1615</v>
      </c>
      <c r="M604" s="3">
        <v>22</v>
      </c>
    </row>
    <row r="605">
      <c r="L605" t="s">
        <v>1638</v>
      </c>
      <c r="M605" s="3">
        <v>23</v>
      </c>
    </row>
    <row r="606">
      <c r="L606" t="s">
        <v>1661</v>
      </c>
      <c r="M606" s="3">
        <v>24</v>
      </c>
    </row>
    <row r="607">
      <c r="L607" t="s">
        <v>1684</v>
      </c>
      <c r="M607" s="3">
        <v>25</v>
      </c>
    </row>
    <row r="608">
      <c r="L608" t="s">
        <v>1705</v>
      </c>
      <c r="M608" s="3">
        <v>26</v>
      </c>
    </row>
    <row r="609">
      <c r="L609" t="s">
        <v>1725</v>
      </c>
      <c r="M609" s="3">
        <v>27</v>
      </c>
    </row>
    <row r="610">
      <c r="L610" t="s">
        <v>1743</v>
      </c>
      <c r="M610" s="3">
        <v>28</v>
      </c>
    </row>
    <row r="611">
      <c r="L611" t="s">
        <v>1761</v>
      </c>
      <c r="M611" s="3">
        <v>29</v>
      </c>
    </row>
    <row r="612">
      <c r="L612" t="s">
        <v>1779</v>
      </c>
      <c r="M612" s="3">
        <v>30</v>
      </c>
    </row>
    <row r="613">
      <c r="L613" t="s">
        <v>1795</v>
      </c>
      <c r="M613" s="3">
        <v>31</v>
      </c>
    </row>
    <row r="614">
      <c r="L614" t="s">
        <v>1811</v>
      </c>
      <c r="M614" s="3">
        <v>32</v>
      </c>
    </row>
    <row r="615">
      <c r="L615" t="s">
        <v>1826</v>
      </c>
      <c r="M615" s="3">
        <v>33</v>
      </c>
    </row>
    <row r="616">
      <c r="L616" t="s">
        <v>1841</v>
      </c>
      <c r="M616" s="3">
        <v>34</v>
      </c>
    </row>
    <row r="617">
      <c r="L617" t="s">
        <v>1856</v>
      </c>
      <c r="M617" s="3">
        <v>35</v>
      </c>
    </row>
    <row r="618">
      <c r="L618" t="s">
        <v>1870</v>
      </c>
      <c r="M618" s="3">
        <v>36</v>
      </c>
    </row>
    <row r="619">
      <c r="L619" t="s">
        <v>1884</v>
      </c>
      <c r="M619" s="3">
        <v>37</v>
      </c>
    </row>
    <row r="620">
      <c r="L620" t="s">
        <v>1897</v>
      </c>
      <c r="M620" s="3">
        <v>38</v>
      </c>
    </row>
    <row r="621">
      <c r="L621" t="s">
        <v>1911</v>
      </c>
      <c r="M621" s="3">
        <v>39</v>
      </c>
    </row>
    <row r="622">
      <c r="L622" t="s">
        <v>878</v>
      </c>
      <c r="M622" s="3" t="s">
        <v>2460</v>
      </c>
    </row>
    <row r="623">
      <c r="L623" t="s">
        <v>923</v>
      </c>
      <c r="M623" s="3" t="s">
        <v>2461</v>
      </c>
    </row>
    <row r="624">
      <c r="L624" t="s">
        <v>969</v>
      </c>
      <c r="M624" s="3" t="s">
        <v>2462</v>
      </c>
    </row>
    <row r="625">
      <c r="L625" t="s">
        <v>1016</v>
      </c>
      <c r="M625" s="3" t="s">
        <v>2463</v>
      </c>
    </row>
    <row r="626">
      <c r="L626" t="s">
        <v>1061</v>
      </c>
      <c r="M626" s="3" t="s">
        <v>2390</v>
      </c>
    </row>
    <row r="627">
      <c r="L627" t="s">
        <v>1102</v>
      </c>
      <c r="M627" s="3" t="s">
        <v>2464</v>
      </c>
    </row>
    <row r="628">
      <c r="L628" t="s">
        <v>1141</v>
      </c>
      <c r="M628" s="3" t="s">
        <v>2465</v>
      </c>
    </row>
    <row r="629">
      <c r="L629" t="s">
        <v>1180</v>
      </c>
      <c r="M629" s="3" t="s">
        <v>2466</v>
      </c>
    </row>
    <row r="630">
      <c r="L630" t="s">
        <v>1218</v>
      </c>
      <c r="M630" s="3" t="s">
        <v>2406</v>
      </c>
    </row>
    <row r="631">
      <c r="L631" t="s">
        <v>1255</v>
      </c>
      <c r="M631" s="3" t="s">
        <v>2467</v>
      </c>
    </row>
    <row r="632">
      <c r="L632" t="s">
        <v>1288</v>
      </c>
      <c r="M632" s="3" t="s">
        <v>2468</v>
      </c>
    </row>
    <row r="633">
      <c r="L633" t="s">
        <v>1322</v>
      </c>
      <c r="M633" s="3" t="s">
        <v>683</v>
      </c>
    </row>
    <row r="634">
      <c r="L634" t="s">
        <v>1357</v>
      </c>
      <c r="M634" s="3" t="s">
        <v>2469</v>
      </c>
    </row>
    <row r="635">
      <c r="L635" t="s">
        <v>1389</v>
      </c>
      <c r="M635" s="3" t="s">
        <v>2470</v>
      </c>
    </row>
    <row r="636">
      <c r="L636" t="s">
        <v>1418</v>
      </c>
      <c r="M636" s="3" t="s">
        <v>694</v>
      </c>
    </row>
    <row r="637">
      <c r="L637" t="s">
        <v>1447</v>
      </c>
      <c r="M637" s="3" t="s">
        <v>2471</v>
      </c>
    </row>
    <row r="638">
      <c r="L638" t="s">
        <v>1474</v>
      </c>
      <c r="M638" s="3" t="s">
        <v>715</v>
      </c>
    </row>
    <row r="639">
      <c r="L639" t="s">
        <v>1500</v>
      </c>
      <c r="M639" s="3" t="s">
        <v>708</v>
      </c>
    </row>
    <row r="640">
      <c r="L640" t="s">
        <v>1526</v>
      </c>
      <c r="M640" s="3" t="s">
        <v>2472</v>
      </c>
    </row>
    <row r="641">
      <c r="L641" t="s">
        <v>1552</v>
      </c>
      <c r="M641" s="3" t="s">
        <v>2473</v>
      </c>
    </row>
    <row r="642">
      <c r="L642" t="s">
        <v>1577</v>
      </c>
      <c r="M642" s="3" t="s">
        <v>816</v>
      </c>
    </row>
    <row r="643">
      <c r="L643" t="s">
        <v>1602</v>
      </c>
      <c r="M643" s="3" t="s">
        <v>2474</v>
      </c>
    </row>
    <row r="644">
      <c r="L644" t="s">
        <v>1625</v>
      </c>
      <c r="M644" s="3" t="s">
        <v>2475</v>
      </c>
    </row>
    <row r="645">
      <c r="L645" t="s">
        <v>1648</v>
      </c>
      <c r="M645" s="3" t="s">
        <v>2434</v>
      </c>
    </row>
    <row r="646">
      <c r="L646" t="s">
        <v>1671</v>
      </c>
      <c r="M646" s="3" t="s">
        <v>2476</v>
      </c>
    </row>
    <row r="647">
      <c r="L647" t="s">
        <v>1693</v>
      </c>
      <c r="M647" s="3" t="s">
        <v>2477</v>
      </c>
    </row>
    <row r="648">
      <c r="L648" t="s">
        <v>879</v>
      </c>
      <c r="M648" s="3" t="s">
        <v>910</v>
      </c>
    </row>
    <row r="649">
      <c r="L649" t="s">
        <v>924</v>
      </c>
      <c r="M649" s="3" t="s">
        <v>957</v>
      </c>
    </row>
    <row r="650">
      <c r="L650" t="s">
        <v>970</v>
      </c>
      <c r="M650" s="3" t="s">
        <v>1003</v>
      </c>
    </row>
    <row r="651">
      <c r="L651" t="s">
        <v>1017</v>
      </c>
      <c r="M651" s="3" t="s">
        <v>1048</v>
      </c>
    </row>
    <row r="652">
      <c r="L652" t="s">
        <v>1062</v>
      </c>
      <c r="M652" s="3" t="s">
        <v>1090</v>
      </c>
    </row>
    <row r="653">
      <c r="L653" t="s">
        <v>1103</v>
      </c>
      <c r="M653" s="3" t="s">
        <v>1130</v>
      </c>
    </row>
    <row r="654">
      <c r="L654" t="s">
        <v>877</v>
      </c>
      <c r="M654" s="3" t="s">
        <v>910</v>
      </c>
    </row>
    <row r="655">
      <c r="L655" t="s">
        <v>922</v>
      </c>
      <c r="M655" s="3" t="s">
        <v>957</v>
      </c>
    </row>
    <row r="656">
      <c r="L656" t="s">
        <v>968</v>
      </c>
      <c r="M656" s="3" t="s">
        <v>1003</v>
      </c>
    </row>
    <row r="657">
      <c r="L657" t="s">
        <v>1015</v>
      </c>
      <c r="M657" s="3" t="s">
        <v>1048</v>
      </c>
    </row>
    <row r="658">
      <c r="L658" t="s">
        <v>1060</v>
      </c>
      <c r="M658" s="3" t="s">
        <v>1090</v>
      </c>
    </row>
    <row r="659">
      <c r="L659" t="s">
        <v>1101</v>
      </c>
      <c r="M659" s="3" t="s">
        <v>1130</v>
      </c>
    </row>
    <row r="660">
      <c r="L660" t="s">
        <v>1140</v>
      </c>
      <c r="M660" s="3" t="s">
        <v>1169</v>
      </c>
    </row>
    <row r="661">
      <c r="L661" t="s">
        <v>1179</v>
      </c>
      <c r="M661" s="3" t="s">
        <v>1208</v>
      </c>
    </row>
    <row r="662">
      <c r="L662" t="s">
        <v>1217</v>
      </c>
      <c r="M662" s="3" t="s">
        <v>1247</v>
      </c>
    </row>
    <row r="663">
      <c r="L663" t="s">
        <v>1254</v>
      </c>
      <c r="M663" s="3">
        <v>10</v>
      </c>
    </row>
    <row r="664">
      <c r="L664" t="s">
        <v>1287</v>
      </c>
      <c r="M664" s="3">
        <v>11</v>
      </c>
    </row>
    <row r="665">
      <c r="L665" t="s">
        <v>1321</v>
      </c>
      <c r="M665" s="3">
        <v>12</v>
      </c>
    </row>
    <row r="666">
      <c r="L666" t="s">
        <v>1356</v>
      </c>
      <c r="M666" s="3">
        <v>13</v>
      </c>
    </row>
    <row r="667">
      <c r="L667" t="s">
        <v>1388</v>
      </c>
      <c r="M667" s="3">
        <v>14</v>
      </c>
    </row>
    <row r="668">
      <c r="L668" t="s">
        <v>1417</v>
      </c>
      <c r="M668" s="3">
        <v>15</v>
      </c>
    </row>
    <row r="669">
      <c r="L669" t="s">
        <v>1446</v>
      </c>
      <c r="M669" s="3">
        <v>16</v>
      </c>
    </row>
    <row r="670">
      <c r="L670" t="s">
        <v>1473</v>
      </c>
      <c r="M670" s="3">
        <v>17</v>
      </c>
    </row>
    <row r="671">
      <c r="L671" t="s">
        <v>1499</v>
      </c>
      <c r="M671" s="3">
        <v>18</v>
      </c>
    </row>
    <row r="672">
      <c r="L672" t="s">
        <v>1525</v>
      </c>
      <c r="M672" s="3">
        <v>19</v>
      </c>
    </row>
    <row r="673">
      <c r="L673" t="s">
        <v>1551</v>
      </c>
      <c r="M673" s="3">
        <v>20</v>
      </c>
    </row>
    <row r="674">
      <c r="L674" t="s">
        <v>1576</v>
      </c>
      <c r="M674" s="3">
        <v>21</v>
      </c>
    </row>
    <row r="675">
      <c r="L675" t="s">
        <v>1601</v>
      </c>
      <c r="M675" s="3">
        <v>22</v>
      </c>
    </row>
    <row r="676">
      <c r="L676" t="s">
        <v>1624</v>
      </c>
      <c r="M676" s="3">
        <v>23</v>
      </c>
    </row>
    <row r="677">
      <c r="L677" t="s">
        <v>1647</v>
      </c>
      <c r="M677" s="3">
        <v>24</v>
      </c>
    </row>
    <row r="678">
      <c r="L678" t="s">
        <v>1670</v>
      </c>
      <c r="M678" s="3">
        <v>25</v>
      </c>
    </row>
    <row r="679">
      <c r="L679" t="s">
        <v>1692</v>
      </c>
      <c r="M679" s="3">
        <v>26</v>
      </c>
    </row>
    <row r="680">
      <c r="L680" t="s">
        <v>1713</v>
      </c>
      <c r="M680" s="3">
        <v>27</v>
      </c>
    </row>
    <row r="681">
      <c r="L681" t="s">
        <v>1732</v>
      </c>
      <c r="M681" s="3">
        <v>28</v>
      </c>
    </row>
    <row r="682">
      <c r="L682" t="s">
        <v>1750</v>
      </c>
      <c r="M682" s="3">
        <v>29</v>
      </c>
    </row>
    <row r="683">
      <c r="L683" t="s">
        <v>1768</v>
      </c>
      <c r="M683" s="3">
        <v>30</v>
      </c>
    </row>
    <row r="684">
      <c r="L684" t="s">
        <v>1785</v>
      </c>
      <c r="M684" s="3">
        <v>31</v>
      </c>
    </row>
    <row r="685">
      <c r="L685" t="s">
        <v>1801</v>
      </c>
      <c r="M685" s="3">
        <v>32</v>
      </c>
    </row>
    <row r="686">
      <c r="L686" t="s">
        <v>1817</v>
      </c>
      <c r="M686" s="3">
        <v>33</v>
      </c>
    </row>
    <row r="687">
      <c r="L687" t="s">
        <v>1832</v>
      </c>
      <c r="M687" s="3">
        <v>34</v>
      </c>
    </row>
    <row r="688">
      <c r="L688" t="s">
        <v>1847</v>
      </c>
      <c r="M688" s="3">
        <v>35</v>
      </c>
    </row>
    <row r="689">
      <c r="L689" t="s">
        <v>880</v>
      </c>
      <c r="M689" s="3" t="s">
        <v>2290</v>
      </c>
    </row>
    <row r="690">
      <c r="L690" t="s">
        <v>925</v>
      </c>
      <c r="M690" s="3" t="s">
        <v>363</v>
      </c>
    </row>
    <row r="691">
      <c r="L691" t="s">
        <v>971</v>
      </c>
      <c r="M691" s="3" t="s">
        <v>2376</v>
      </c>
    </row>
    <row r="692">
      <c r="L692" t="s">
        <v>1018</v>
      </c>
      <c r="M692" s="3" t="s">
        <v>2478</v>
      </c>
    </row>
    <row r="693">
      <c r="L693" t="s">
        <v>1063</v>
      </c>
      <c r="M693" s="3" t="s">
        <v>2112</v>
      </c>
    </row>
    <row r="694">
      <c r="L694" t="s">
        <v>1104</v>
      </c>
      <c r="M694" s="3" t="s">
        <v>2479</v>
      </c>
    </row>
    <row r="695">
      <c r="L695" t="s">
        <v>1142</v>
      </c>
      <c r="M695" s="3" t="s">
        <v>375</v>
      </c>
    </row>
    <row r="696">
      <c r="L696" t="s">
        <v>1181</v>
      </c>
      <c r="M696" s="3" t="s">
        <v>776</v>
      </c>
    </row>
    <row r="697">
      <c r="L697" t="s">
        <v>1219</v>
      </c>
      <c r="M697" s="3" t="s">
        <v>2480</v>
      </c>
    </row>
    <row r="698">
      <c r="L698" t="s">
        <v>1256</v>
      </c>
      <c r="M698" s="3" t="s">
        <v>421</v>
      </c>
    </row>
    <row r="699">
      <c r="L699" t="s">
        <v>1289</v>
      </c>
      <c r="M699" s="3" t="s">
        <v>443</v>
      </c>
    </row>
    <row r="700">
      <c r="L700" t="s">
        <v>1323</v>
      </c>
      <c r="M700" s="3" t="s">
        <v>2481</v>
      </c>
    </row>
    <row r="701">
      <c r="L701" t="s">
        <v>1358</v>
      </c>
      <c r="M701" s="3" t="s">
        <v>2300</v>
      </c>
    </row>
    <row r="702">
      <c r="L702" t="s">
        <v>1390</v>
      </c>
      <c r="M702" s="3" t="s">
        <v>2482</v>
      </c>
    </row>
    <row r="703">
      <c r="L703" t="s">
        <v>1419</v>
      </c>
      <c r="M703" s="3" t="s">
        <v>2483</v>
      </c>
    </row>
    <row r="704">
      <c r="L704" t="s">
        <v>1448</v>
      </c>
      <c r="M704" s="3" t="s">
        <v>432</v>
      </c>
    </row>
    <row r="705">
      <c r="L705" t="s">
        <v>1475</v>
      </c>
      <c r="M705" s="3" t="s">
        <v>2303</v>
      </c>
    </row>
    <row r="706">
      <c r="L706" t="s">
        <v>1501</v>
      </c>
      <c r="M706" s="3" t="s">
        <v>2484</v>
      </c>
    </row>
    <row r="707">
      <c r="L707" t="s">
        <v>1527</v>
      </c>
      <c r="M707" s="3" t="s">
        <v>651</v>
      </c>
    </row>
    <row r="708">
      <c r="L708" t="s">
        <v>1553</v>
      </c>
      <c r="M708" s="3" t="s">
        <v>2383</v>
      </c>
    </row>
    <row r="709">
      <c r="L709" t="s">
        <v>1578</v>
      </c>
      <c r="M709" s="3" t="s">
        <v>2123</v>
      </c>
    </row>
    <row r="710">
      <c r="L710" t="s">
        <v>1603</v>
      </c>
      <c r="M710" s="3" t="s">
        <v>812</v>
      </c>
    </row>
    <row r="711">
      <c r="L711" t="s">
        <v>1626</v>
      </c>
      <c r="M711" s="3" t="s">
        <v>2461</v>
      </c>
    </row>
    <row r="712">
      <c r="L712" t="s">
        <v>1649</v>
      </c>
      <c r="M712" s="3" t="s">
        <v>454</v>
      </c>
    </row>
    <row r="713">
      <c r="L713" t="s">
        <v>1672</v>
      </c>
      <c r="M713" s="3" t="s">
        <v>2387</v>
      </c>
    </row>
    <row r="714">
      <c r="L714" t="s">
        <v>1694</v>
      </c>
      <c r="M714" s="3" t="s">
        <v>2485</v>
      </c>
    </row>
    <row r="715">
      <c r="L715" t="s">
        <v>1714</v>
      </c>
      <c r="M715" s="3" t="s">
        <v>2486</v>
      </c>
    </row>
    <row r="716">
      <c r="L716" t="s">
        <v>1733</v>
      </c>
      <c r="M716" s="3" t="s">
        <v>2388</v>
      </c>
    </row>
    <row r="717">
      <c r="L717" t="s">
        <v>1751</v>
      </c>
      <c r="M717" s="3" t="s">
        <v>832</v>
      </c>
    </row>
    <row r="718">
      <c r="L718" t="s">
        <v>1769</v>
      </c>
      <c r="M718" s="3" t="s">
        <v>2487</v>
      </c>
    </row>
    <row r="719">
      <c r="L719" t="s">
        <v>1786</v>
      </c>
      <c r="M719" s="3" t="s">
        <v>2488</v>
      </c>
    </row>
    <row r="720">
      <c r="L720" t="s">
        <v>1802</v>
      </c>
      <c r="M720" s="3" t="s">
        <v>2489</v>
      </c>
    </row>
    <row r="721">
      <c r="L721" t="s">
        <v>1818</v>
      </c>
      <c r="M721" s="3" t="s">
        <v>507</v>
      </c>
    </row>
    <row r="722">
      <c r="L722" t="s">
        <v>1833</v>
      </c>
      <c r="M722" s="3" t="s">
        <v>2490</v>
      </c>
    </row>
    <row r="723">
      <c r="L723" t="s">
        <v>1848</v>
      </c>
      <c r="M723" s="3" t="s">
        <v>516</v>
      </c>
    </row>
    <row r="724">
      <c r="L724" t="s">
        <v>1862</v>
      </c>
      <c r="M724" s="3" t="s">
        <v>2304</v>
      </c>
    </row>
    <row r="725">
      <c r="L725" t="s">
        <v>1876</v>
      </c>
      <c r="M725" s="3" t="s">
        <v>2140</v>
      </c>
    </row>
    <row r="726">
      <c r="L726" t="s">
        <v>1889</v>
      </c>
      <c r="M726" s="3" t="s">
        <v>525</v>
      </c>
    </row>
    <row r="727">
      <c r="L727" t="s">
        <v>1903</v>
      </c>
      <c r="M727" s="3" t="s">
        <v>2491</v>
      </c>
    </row>
    <row r="728">
      <c r="L728" t="s">
        <v>1916</v>
      </c>
      <c r="M728" s="3" t="s">
        <v>599</v>
      </c>
    </row>
    <row r="729">
      <c r="L729" t="s">
        <v>1929</v>
      </c>
      <c r="M729" s="3" t="s">
        <v>826</v>
      </c>
    </row>
    <row r="730">
      <c r="L730" t="s">
        <v>1941</v>
      </c>
      <c r="M730" s="3" t="s">
        <v>2492</v>
      </c>
    </row>
    <row r="731">
      <c r="L731" t="s">
        <v>1952</v>
      </c>
      <c r="M731" s="3" t="s">
        <v>2410</v>
      </c>
    </row>
    <row r="732">
      <c r="L732" t="s">
        <v>1963</v>
      </c>
      <c r="M732" s="3" t="s">
        <v>683</v>
      </c>
    </row>
    <row r="733">
      <c r="L733" t="s">
        <v>1973</v>
      </c>
      <c r="M733" s="3" t="s">
        <v>2493</v>
      </c>
    </row>
    <row r="734">
      <c r="L734" t="s">
        <v>1984</v>
      </c>
      <c r="M734" s="3" t="s">
        <v>694</v>
      </c>
    </row>
    <row r="735">
      <c r="L735" t="s">
        <v>1995</v>
      </c>
      <c r="M735" s="3" t="s">
        <v>702</v>
      </c>
    </row>
    <row r="736">
      <c r="L736" t="s">
        <v>2006</v>
      </c>
      <c r="M736" s="3" t="s">
        <v>745</v>
      </c>
    </row>
    <row r="737">
      <c r="L737" t="s">
        <v>2016</v>
      </c>
      <c r="M737" s="3" t="s">
        <v>750</v>
      </c>
    </row>
    <row r="738">
      <c r="L738" t="s">
        <v>2026</v>
      </c>
      <c r="M738" s="3" t="s">
        <v>2494</v>
      </c>
    </row>
    <row r="739">
      <c r="L739" t="s">
        <v>2035</v>
      </c>
      <c r="M739" s="3" t="s">
        <v>2495</v>
      </c>
    </row>
    <row r="740">
      <c r="L740" t="s">
        <v>2043</v>
      </c>
      <c r="M740" s="3" t="s">
        <v>2496</v>
      </c>
    </row>
    <row r="741">
      <c r="L741" t="s">
        <v>2050</v>
      </c>
      <c r="M741" s="3" t="s">
        <v>2157</v>
      </c>
    </row>
    <row r="742">
      <c r="L742" t="s">
        <v>2057</v>
      </c>
      <c r="M742" s="3" t="s">
        <v>715</v>
      </c>
    </row>
    <row r="743">
      <c r="L743" t="s">
        <v>2064</v>
      </c>
      <c r="M743" s="3" t="s">
        <v>2497</v>
      </c>
    </row>
    <row r="744">
      <c r="L744" t="s">
        <v>2071</v>
      </c>
      <c r="M744" s="3" t="s">
        <v>766</v>
      </c>
    </row>
    <row r="745">
      <c r="L745" t="s">
        <v>2078</v>
      </c>
      <c r="M745" s="3" t="s">
        <v>2268</v>
      </c>
    </row>
    <row r="746">
      <c r="L746" t="s">
        <v>2084</v>
      </c>
      <c r="M746" s="3" t="s">
        <v>2417</v>
      </c>
    </row>
    <row r="747">
      <c r="L747" t="s">
        <v>2090</v>
      </c>
      <c r="M747" s="3" t="s">
        <v>2168</v>
      </c>
    </row>
    <row r="748">
      <c r="L748" t="s">
        <v>2097</v>
      </c>
      <c r="M748" s="3" t="s">
        <v>2498</v>
      </c>
    </row>
    <row r="749">
      <c r="L749" t="s">
        <v>2103</v>
      </c>
      <c r="M749" s="3" t="s">
        <v>2499</v>
      </c>
    </row>
    <row r="750">
      <c r="L750" t="s">
        <v>2109</v>
      </c>
      <c r="M750" s="3" t="s">
        <v>2180</v>
      </c>
    </row>
    <row r="751">
      <c r="L751" t="s">
        <v>2115</v>
      </c>
      <c r="M751" s="3" t="s">
        <v>2500</v>
      </c>
    </row>
    <row r="752">
      <c r="L752" t="s">
        <v>2120</v>
      </c>
      <c r="M752" s="3" t="s">
        <v>2186</v>
      </c>
    </row>
    <row r="753">
      <c r="L753" t="s">
        <v>2126</v>
      </c>
      <c r="M753" s="3" t="s">
        <v>2501</v>
      </c>
    </row>
    <row r="754">
      <c r="L754" t="s">
        <v>2132</v>
      </c>
      <c r="M754" s="3" t="s">
        <v>2502</v>
      </c>
    </row>
    <row r="755">
      <c r="L755" t="s">
        <v>2137</v>
      </c>
      <c r="M755" s="3" t="s">
        <v>2192</v>
      </c>
    </row>
    <row r="756">
      <c r="L756" t="s">
        <v>2143</v>
      </c>
      <c r="M756" s="3" t="s">
        <v>2503</v>
      </c>
    </row>
    <row r="757">
      <c r="L757" t="s">
        <v>2148</v>
      </c>
      <c r="M757" s="3" t="s">
        <v>793</v>
      </c>
    </row>
    <row r="758">
      <c r="L758" t="s">
        <v>2154</v>
      </c>
      <c r="M758" s="3" t="s">
        <v>2504</v>
      </c>
    </row>
    <row r="759">
      <c r="L759" t="s">
        <v>2160</v>
      </c>
      <c r="M759" s="3" t="s">
        <v>2505</v>
      </c>
    </row>
    <row r="760">
      <c r="L760" t="s">
        <v>2165</v>
      </c>
      <c r="M760" s="3" t="s">
        <v>2506</v>
      </c>
    </row>
    <row r="761">
      <c r="L761" t="s">
        <v>2171</v>
      </c>
      <c r="M761" s="3" t="s">
        <v>2420</v>
      </c>
    </row>
    <row r="762">
      <c r="L762" t="s">
        <v>2177</v>
      </c>
      <c r="M762" s="3" t="s">
        <v>2473</v>
      </c>
    </row>
    <row r="763">
      <c r="L763" t="s">
        <v>2183</v>
      </c>
      <c r="M763" s="3" t="s">
        <v>2421</v>
      </c>
    </row>
    <row r="764">
      <c r="L764" t="s">
        <v>2189</v>
      </c>
      <c r="M764" s="3" t="s">
        <v>2507</v>
      </c>
    </row>
    <row r="765">
      <c r="L765" t="s">
        <v>2195</v>
      </c>
      <c r="M765" s="3" t="s">
        <v>2508</v>
      </c>
    </row>
    <row r="766">
      <c r="L766" t="s">
        <v>2201</v>
      </c>
      <c r="M766" s="3" t="s">
        <v>2509</v>
      </c>
    </row>
    <row r="767">
      <c r="L767" t="s">
        <v>2206</v>
      </c>
      <c r="M767" s="3" t="s">
        <v>2203</v>
      </c>
    </row>
    <row r="768">
      <c r="L768" t="s">
        <v>2210</v>
      </c>
      <c r="M768" s="3" t="s">
        <v>797</v>
      </c>
    </row>
    <row r="769">
      <c r="L769" t="s">
        <v>2210</v>
      </c>
      <c r="M769" s="3" t="s">
        <v>2510</v>
      </c>
    </row>
    <row r="770">
      <c r="L770" t="s">
        <v>2218</v>
      </c>
      <c r="M770" s="3" t="s">
        <v>805</v>
      </c>
    </row>
    <row r="771">
      <c r="L771" t="s">
        <v>2223</v>
      </c>
      <c r="M771" s="3" t="s">
        <v>820</v>
      </c>
    </row>
    <row r="772">
      <c r="L772" t="s">
        <v>2227</v>
      </c>
      <c r="M772" s="3" t="s">
        <v>2311</v>
      </c>
    </row>
    <row r="773">
      <c r="L773" t="s">
        <v>2232</v>
      </c>
      <c r="M773" s="3" t="s">
        <v>2229</v>
      </c>
    </row>
    <row r="774">
      <c r="L774" t="s">
        <v>2237</v>
      </c>
      <c r="M774" s="3" t="s">
        <v>2511</v>
      </c>
    </row>
    <row r="775">
      <c r="L775" t="s">
        <v>2242</v>
      </c>
      <c r="M775" s="3" t="s">
        <v>2512</v>
      </c>
    </row>
    <row r="776">
      <c r="L776" t="s">
        <v>2247</v>
      </c>
      <c r="M776" s="3" t="s">
        <v>2426</v>
      </c>
    </row>
    <row r="777">
      <c r="L777" t="s">
        <v>2252</v>
      </c>
      <c r="M777" s="3" t="s">
        <v>2513</v>
      </c>
    </row>
    <row r="778">
      <c r="L778" t="s">
        <v>2257</v>
      </c>
      <c r="M778" s="3" t="s">
        <v>2514</v>
      </c>
    </row>
    <row r="779">
      <c r="L779" t="s">
        <v>2260</v>
      </c>
      <c r="M779" s="3" t="s">
        <v>834</v>
      </c>
    </row>
    <row r="780">
      <c r="L780" t="s">
        <v>2264</v>
      </c>
      <c r="M780" s="3" t="s">
        <v>2234</v>
      </c>
    </row>
    <row r="781">
      <c r="L781" t="s">
        <v>2267</v>
      </c>
      <c r="M781" s="3" t="s">
        <v>2474</v>
      </c>
    </row>
    <row r="782">
      <c r="L782" t="s">
        <v>2271</v>
      </c>
      <c r="M782" s="3" t="s">
        <v>836</v>
      </c>
    </row>
    <row r="783">
      <c r="L783" t="s">
        <v>2275</v>
      </c>
      <c r="M783" s="3" t="s">
        <v>2515</v>
      </c>
    </row>
    <row r="784">
      <c r="L784" t="s">
        <v>2278</v>
      </c>
      <c r="M784" s="3" t="s">
        <v>2516</v>
      </c>
    </row>
    <row r="785">
      <c r="L785" t="s">
        <v>2282</v>
      </c>
      <c r="M785" s="3" t="s">
        <v>2517</v>
      </c>
    </row>
    <row r="786">
      <c r="L786" t="s">
        <v>2285</v>
      </c>
      <c r="M786" s="3" t="s">
        <v>846</v>
      </c>
    </row>
    <row r="787">
      <c r="L787" t="s">
        <v>2289</v>
      </c>
      <c r="M787" s="3" t="s">
        <v>2518</v>
      </c>
    </row>
    <row r="788">
      <c r="L788" t="s">
        <v>2292</v>
      </c>
      <c r="M788" s="3" t="s">
        <v>848</v>
      </c>
    </row>
    <row r="789">
      <c r="L789" t="s">
        <v>2295</v>
      </c>
      <c r="M789" s="3" t="s">
        <v>2519</v>
      </c>
    </row>
    <row r="790">
      <c r="L790" t="s">
        <v>2297</v>
      </c>
      <c r="M790" s="3" t="s">
        <v>2520</v>
      </c>
    </row>
    <row r="791">
      <c r="L791" t="s">
        <v>2299</v>
      </c>
      <c r="M791" s="3" t="s">
        <v>2521</v>
      </c>
    </row>
    <row r="792">
      <c r="L792" t="s">
        <v>2302</v>
      </c>
      <c r="M792" s="3" t="s">
        <v>2522</v>
      </c>
    </row>
    <row r="793">
      <c r="L793" t="s">
        <v>881</v>
      </c>
      <c r="M793" s="3" t="s">
        <v>910</v>
      </c>
    </row>
    <row r="794">
      <c r="L794" t="s">
        <v>926</v>
      </c>
      <c r="M794" s="3" t="s">
        <v>957</v>
      </c>
    </row>
    <row r="795">
      <c r="L795" t="s">
        <v>972</v>
      </c>
      <c r="M795" s="3" t="s">
        <v>1003</v>
      </c>
    </row>
    <row r="796">
      <c r="L796" t="s">
        <v>1019</v>
      </c>
      <c r="M796" s="3" t="s">
        <v>1048</v>
      </c>
    </row>
    <row r="797">
      <c r="L797" t="s">
        <v>1064</v>
      </c>
      <c r="M797" s="3" t="s">
        <v>1090</v>
      </c>
    </row>
    <row r="798">
      <c r="L798" t="s">
        <v>1105</v>
      </c>
      <c r="M798" s="3" t="s">
        <v>1130</v>
      </c>
    </row>
    <row r="799">
      <c r="L799" t="s">
        <v>1143</v>
      </c>
      <c r="M799" s="3" t="s">
        <v>1169</v>
      </c>
    </row>
    <row r="800">
      <c r="L800" t="s">
        <v>1182</v>
      </c>
      <c r="M800" s="3" t="s">
        <v>1208</v>
      </c>
    </row>
    <row r="801">
      <c r="L801" t="s">
        <v>1220</v>
      </c>
      <c r="M801" s="3" t="s">
        <v>1247</v>
      </c>
    </row>
    <row r="802">
      <c r="L802" t="s">
        <v>1257</v>
      </c>
      <c r="M802" s="3">
        <v>10</v>
      </c>
    </row>
    <row r="803">
      <c r="L803" t="s">
        <v>1290</v>
      </c>
      <c r="M803" s="3">
        <v>11</v>
      </c>
    </row>
    <row r="804">
      <c r="L804" t="s">
        <v>1324</v>
      </c>
      <c r="M804" s="3">
        <v>12</v>
      </c>
    </row>
    <row r="805">
      <c r="L805" t="s">
        <v>1359</v>
      </c>
      <c r="M805" s="3">
        <v>13</v>
      </c>
    </row>
    <row r="806">
      <c r="L806" t="s">
        <v>1391</v>
      </c>
      <c r="M806" s="3">
        <v>14</v>
      </c>
    </row>
    <row r="807">
      <c r="L807" t="s">
        <v>1420</v>
      </c>
      <c r="M807" s="3">
        <v>15</v>
      </c>
    </row>
    <row r="808">
      <c r="L808" t="s">
        <v>1449</v>
      </c>
      <c r="M808" s="3">
        <v>16</v>
      </c>
    </row>
    <row r="809">
      <c r="L809" t="s">
        <v>1476</v>
      </c>
      <c r="M809" s="3">
        <v>17</v>
      </c>
    </row>
    <row r="810">
      <c r="L810" t="s">
        <v>1502</v>
      </c>
      <c r="M810" s="3">
        <v>18</v>
      </c>
    </row>
    <row r="811">
      <c r="L811" t="s">
        <v>1528</v>
      </c>
      <c r="M811" s="3">
        <v>19</v>
      </c>
    </row>
    <row r="812">
      <c r="L812" t="s">
        <v>1554</v>
      </c>
      <c r="M812" s="3">
        <v>20</v>
      </c>
    </row>
    <row r="813">
      <c r="L813" t="s">
        <v>1579</v>
      </c>
      <c r="M813" s="3">
        <v>21</v>
      </c>
    </row>
    <row r="814">
      <c r="L814" t="s">
        <v>1604</v>
      </c>
      <c r="M814" s="3">
        <v>22</v>
      </c>
    </row>
    <row r="815">
      <c r="L815" t="s">
        <v>1627</v>
      </c>
      <c r="M815" s="3">
        <v>23</v>
      </c>
    </row>
    <row r="816">
      <c r="L816" t="s">
        <v>1650</v>
      </c>
      <c r="M816" s="3">
        <v>24</v>
      </c>
    </row>
    <row r="817">
      <c r="L817" t="s">
        <v>1673</v>
      </c>
      <c r="M817" s="3">
        <v>25</v>
      </c>
    </row>
    <row r="818">
      <c r="L818" t="s">
        <v>1695</v>
      </c>
      <c r="M818" s="3">
        <v>26</v>
      </c>
    </row>
    <row r="819">
      <c r="L819" t="s">
        <v>1715</v>
      </c>
      <c r="M819" s="3">
        <v>27</v>
      </c>
    </row>
    <row r="820">
      <c r="L820" t="s">
        <v>1734</v>
      </c>
      <c r="M820" s="3">
        <v>28</v>
      </c>
    </row>
    <row r="821">
      <c r="L821" t="s">
        <v>1752</v>
      </c>
      <c r="M821" s="3">
        <v>29</v>
      </c>
    </row>
    <row r="822">
      <c r="L822" t="s">
        <v>1770</v>
      </c>
      <c r="M822" s="3">
        <v>30</v>
      </c>
    </row>
    <row r="823">
      <c r="L823" t="s">
        <v>1787</v>
      </c>
      <c r="M823" s="3">
        <v>31</v>
      </c>
    </row>
    <row r="824">
      <c r="L824" t="s">
        <v>1803</v>
      </c>
      <c r="M824" s="3">
        <v>32</v>
      </c>
    </row>
    <row r="825">
      <c r="L825" t="s">
        <v>1819</v>
      </c>
      <c r="M825" s="3">
        <v>33</v>
      </c>
    </row>
    <row r="826">
      <c r="L826" t="s">
        <v>1834</v>
      </c>
      <c r="M826" s="3">
        <v>34</v>
      </c>
    </row>
    <row r="827">
      <c r="L827" t="s">
        <v>1849</v>
      </c>
      <c r="M827" s="3">
        <v>35</v>
      </c>
    </row>
    <row r="828">
      <c r="L828" t="s">
        <v>1863</v>
      </c>
      <c r="M828" s="3">
        <v>36</v>
      </c>
    </row>
    <row r="829">
      <c r="L829" t="s">
        <v>1877</v>
      </c>
      <c r="M829" s="3">
        <v>37</v>
      </c>
    </row>
    <row r="830">
      <c r="L830" t="s">
        <v>1890</v>
      </c>
      <c r="M830" s="3">
        <v>38</v>
      </c>
    </row>
    <row r="831">
      <c r="L831" t="s">
        <v>1904</v>
      </c>
      <c r="M831" s="3">
        <v>39</v>
      </c>
    </row>
    <row r="832">
      <c r="L832" t="s">
        <v>1917</v>
      </c>
      <c r="M832" s="3">
        <v>40</v>
      </c>
    </row>
    <row r="833">
      <c r="L833" t="s">
        <v>1930</v>
      </c>
      <c r="M833" s="3">
        <v>41</v>
      </c>
    </row>
    <row r="834">
      <c r="L834" t="s">
        <v>1942</v>
      </c>
      <c r="M834" s="3">
        <v>42</v>
      </c>
    </row>
    <row r="835">
      <c r="L835" t="s">
        <v>1953</v>
      </c>
      <c r="M835" s="3">
        <v>43</v>
      </c>
    </row>
    <row r="836">
      <c r="L836" t="s">
        <v>1964</v>
      </c>
      <c r="M836" s="3">
        <v>44</v>
      </c>
    </row>
    <row r="837">
      <c r="L837" t="s">
        <v>1974</v>
      </c>
      <c r="M837" s="3">
        <v>45</v>
      </c>
    </row>
    <row r="838">
      <c r="L838" t="s">
        <v>1985</v>
      </c>
      <c r="M838" s="3">
        <v>46</v>
      </c>
    </row>
    <row r="839">
      <c r="L839" t="s">
        <v>1996</v>
      </c>
      <c r="M839" s="3">
        <v>47</v>
      </c>
    </row>
    <row r="840">
      <c r="L840" t="s">
        <v>900</v>
      </c>
      <c r="M840" s="3" t="s">
        <v>910</v>
      </c>
    </row>
    <row r="841">
      <c r="L841" t="s">
        <v>945</v>
      </c>
      <c r="M841" s="3" t="s">
        <v>957</v>
      </c>
    </row>
    <row r="842">
      <c r="L842" t="s">
        <v>991</v>
      </c>
      <c r="M842" s="3" t="s">
        <v>1003</v>
      </c>
    </row>
    <row r="843">
      <c r="L843" t="s">
        <v>1038</v>
      </c>
      <c r="M843" s="3" t="s">
        <v>1048</v>
      </c>
    </row>
    <row r="844">
      <c r="L844" t="s">
        <v>1081</v>
      </c>
      <c r="M844" s="3" t="s">
        <v>1090</v>
      </c>
    </row>
    <row r="845">
      <c r="L845" t="s">
        <v>1121</v>
      </c>
      <c r="M845" s="3" t="s">
        <v>1130</v>
      </c>
    </row>
    <row r="846">
      <c r="L846" t="s">
        <v>1160</v>
      </c>
      <c r="M846" s="3" t="s">
        <v>1169</v>
      </c>
    </row>
    <row r="847">
      <c r="L847" t="s">
        <v>1199</v>
      </c>
      <c r="M847" s="3" t="s">
        <v>1208</v>
      </c>
    </row>
    <row r="848">
      <c r="L848" t="s">
        <v>1237</v>
      </c>
      <c r="M848" s="3" t="s">
        <v>1247</v>
      </c>
    </row>
    <row r="849">
      <c r="L849" t="s">
        <v>1273</v>
      </c>
      <c r="M849" s="3">
        <v>10</v>
      </c>
    </row>
    <row r="850">
      <c r="L850" t="s">
        <v>1306</v>
      </c>
      <c r="M850" s="3">
        <v>11</v>
      </c>
    </row>
    <row r="851">
      <c r="L851" t="s">
        <v>1340</v>
      </c>
      <c r="M851" s="3">
        <v>12</v>
      </c>
    </row>
    <row r="852">
      <c r="L852" t="s">
        <v>1372</v>
      </c>
      <c r="M852" s="3">
        <v>13</v>
      </c>
    </row>
    <row r="853">
      <c r="L853" t="s">
        <v>1402</v>
      </c>
      <c r="M853" s="3">
        <v>14</v>
      </c>
    </row>
    <row r="854">
      <c r="L854" t="s">
        <v>1432</v>
      </c>
      <c r="M854" s="3">
        <v>15</v>
      </c>
    </row>
    <row r="855">
      <c r="L855" t="s">
        <v>2523</v>
      </c>
      <c r="M855" s="3" t="s">
        <v>865</v>
      </c>
    </row>
    <row r="856">
      <c r="L856" t="s">
        <v>2524</v>
      </c>
      <c r="M856" s="3" t="s">
        <v>910</v>
      </c>
    </row>
    <row r="857">
      <c r="L857" t="s">
        <v>2525</v>
      </c>
      <c r="M857" s="3" t="s">
        <v>957</v>
      </c>
    </row>
    <row r="858">
      <c r="L858" t="s">
        <v>2526</v>
      </c>
      <c r="M858" s="3" t="s">
        <v>1003</v>
      </c>
    </row>
    <row r="859">
      <c r="L859" t="s">
        <v>2527</v>
      </c>
      <c r="M859" s="3" t="s">
        <v>1048</v>
      </c>
    </row>
    <row r="860">
      <c r="L860" t="s">
        <v>2528</v>
      </c>
      <c r="M860" s="3" t="s">
        <v>1090</v>
      </c>
    </row>
    <row r="861">
      <c r="L861" t="s">
        <v>2529</v>
      </c>
      <c r="M861" s="3" t="s">
        <v>1130</v>
      </c>
    </row>
    <row r="862">
      <c r="L862" t="s">
        <v>2530</v>
      </c>
      <c r="M862" s="3" t="s">
        <v>1169</v>
      </c>
    </row>
    <row r="863">
      <c r="L863" t="s">
        <v>2531</v>
      </c>
      <c r="M863" s="3" t="s">
        <v>1208</v>
      </c>
    </row>
    <row r="864">
      <c r="L864" t="s">
        <v>2532</v>
      </c>
      <c r="M864" s="3" t="s">
        <v>1247</v>
      </c>
    </row>
    <row r="865">
      <c r="L865" t="s">
        <v>2533</v>
      </c>
      <c r="M865" s="3">
        <v>10</v>
      </c>
    </row>
    <row r="866">
      <c r="L866" t="s">
        <v>2534</v>
      </c>
      <c r="M866" s="3">
        <v>11</v>
      </c>
    </row>
    <row r="867">
      <c r="L867" t="s">
        <v>2535</v>
      </c>
      <c r="M867" s="3">
        <v>12</v>
      </c>
    </row>
    <row r="868">
      <c r="L868" t="s">
        <v>884</v>
      </c>
      <c r="M868" s="3" t="s">
        <v>2536</v>
      </c>
    </row>
    <row r="869">
      <c r="L869" t="s">
        <v>929</v>
      </c>
      <c r="M869" s="3" t="s">
        <v>2244</v>
      </c>
    </row>
    <row r="870">
      <c r="L870" t="s">
        <v>975</v>
      </c>
      <c r="M870" s="3" t="s">
        <v>2537</v>
      </c>
    </row>
    <row r="871">
      <c r="L871" t="s">
        <v>1022</v>
      </c>
      <c r="M871" s="3" t="s">
        <v>2538</v>
      </c>
    </row>
    <row r="872">
      <c r="L872" t="s">
        <v>1067</v>
      </c>
      <c r="M872" s="3" t="s">
        <v>2539</v>
      </c>
    </row>
    <row r="873">
      <c r="L873" t="s">
        <v>1108</v>
      </c>
      <c r="M873" s="3" t="s">
        <v>2540</v>
      </c>
    </row>
    <row r="874">
      <c r="L874" t="s">
        <v>1146</v>
      </c>
      <c r="M874" s="3" t="s">
        <v>2541</v>
      </c>
    </row>
    <row r="875">
      <c r="L875" t="s">
        <v>1185</v>
      </c>
      <c r="M875" s="3" t="s">
        <v>2542</v>
      </c>
    </row>
    <row r="876">
      <c r="L876" t="s">
        <v>1223</v>
      </c>
      <c r="M876" s="3" t="s">
        <v>2129</v>
      </c>
    </row>
    <row r="877">
      <c r="L877" t="s">
        <v>1260</v>
      </c>
      <c r="M877" s="3" t="s">
        <v>2543</v>
      </c>
    </row>
    <row r="878">
      <c r="L878" t="s">
        <v>1293</v>
      </c>
      <c r="M878" s="3" t="s">
        <v>2544</v>
      </c>
    </row>
    <row r="879">
      <c r="L879" t="s">
        <v>1327</v>
      </c>
      <c r="M879" s="3" t="s">
        <v>2545</v>
      </c>
    </row>
    <row r="880">
      <c r="L880" t="s">
        <v>1362</v>
      </c>
      <c r="M880" s="3" t="s">
        <v>2546</v>
      </c>
    </row>
    <row r="881">
      <c r="L881" t="s">
        <v>1393</v>
      </c>
      <c r="M881" s="3" t="s">
        <v>2547</v>
      </c>
    </row>
    <row r="882">
      <c r="L882" t="s">
        <v>1422</v>
      </c>
      <c r="M882" s="3" t="s">
        <v>2548</v>
      </c>
    </row>
    <row r="883">
      <c r="L883" t="s">
        <v>1451</v>
      </c>
      <c r="M883" s="3" t="s">
        <v>2549</v>
      </c>
    </row>
    <row r="884">
      <c r="L884" t="s">
        <v>1478</v>
      </c>
      <c r="M884" s="3" t="s">
        <v>2550</v>
      </c>
    </row>
    <row r="885">
      <c r="L885" t="s">
        <v>1504</v>
      </c>
      <c r="M885" s="3" t="s">
        <v>2551</v>
      </c>
    </row>
    <row r="886">
      <c r="L886" t="s">
        <v>1530</v>
      </c>
      <c r="M886" s="3" t="s">
        <v>761</v>
      </c>
    </row>
    <row r="887">
      <c r="L887" t="s">
        <v>1556</v>
      </c>
      <c r="M887" s="3" t="s">
        <v>2552</v>
      </c>
    </row>
    <row r="888">
      <c r="L888" t="s">
        <v>1581</v>
      </c>
      <c r="M888" s="3" t="s">
        <v>2553</v>
      </c>
    </row>
    <row r="889">
      <c r="L889" t="s">
        <v>1605</v>
      </c>
      <c r="M889" s="3" t="s">
        <v>2554</v>
      </c>
    </row>
    <row r="890">
      <c r="L890" t="s">
        <v>1628</v>
      </c>
      <c r="M890" s="3" t="s">
        <v>2555</v>
      </c>
    </row>
    <row r="891">
      <c r="L891" t="s">
        <v>1651</v>
      </c>
      <c r="M891" s="3" t="s">
        <v>2556</v>
      </c>
    </row>
    <row r="892">
      <c r="L892" t="s">
        <v>1674</v>
      </c>
      <c r="M892" s="3" t="s">
        <v>2557</v>
      </c>
    </row>
    <row r="893">
      <c r="L893" t="s">
        <v>1696</v>
      </c>
      <c r="M893" s="3" t="s">
        <v>2558</v>
      </c>
    </row>
    <row r="894">
      <c r="L894" t="s">
        <v>1716</v>
      </c>
      <c r="M894" s="3" t="s">
        <v>2559</v>
      </c>
    </row>
    <row r="895">
      <c r="L895" t="s">
        <v>1735</v>
      </c>
      <c r="M895" s="3" t="s">
        <v>2560</v>
      </c>
    </row>
    <row r="896">
      <c r="L896" t="s">
        <v>1753</v>
      </c>
      <c r="M896" s="3" t="s">
        <v>2561</v>
      </c>
    </row>
    <row r="897">
      <c r="L897" t="s">
        <v>1771</v>
      </c>
      <c r="M897" s="3" t="s">
        <v>2562</v>
      </c>
    </row>
    <row r="898">
      <c r="L898" t="s">
        <v>1788</v>
      </c>
      <c r="M898" s="3" t="s">
        <v>2563</v>
      </c>
    </row>
    <row r="899">
      <c r="L899" t="s">
        <v>1804</v>
      </c>
      <c r="M899" s="3" t="s">
        <v>2564</v>
      </c>
    </row>
    <row r="900">
      <c r="M900" s="3" t="s">
        <v>2565</v>
      </c>
    </row>
    <row r="901">
      <c r="M901" s="3" t="s">
        <v>2566</v>
      </c>
    </row>
    <row r="902">
      <c r="M902" s="3" t="s">
        <v>2567</v>
      </c>
    </row>
    <row r="903">
      <c r="M903" s="3" t="s">
        <v>2568</v>
      </c>
    </row>
    <row r="904">
      <c r="M904" s="3" t="s">
        <v>2569</v>
      </c>
    </row>
    <row r="905">
      <c r="M905" s="3" t="s">
        <v>2570</v>
      </c>
    </row>
    <row r="906">
      <c r="M906" s="3" t="s">
        <v>2571</v>
      </c>
    </row>
    <row r="907">
      <c r="M907" s="3" t="s">
        <v>2572</v>
      </c>
    </row>
    <row r="908">
      <c r="M908" s="3" t="s">
        <v>2573</v>
      </c>
    </row>
    <row r="909">
      <c r="M909" s="3" t="s">
        <v>2574</v>
      </c>
    </row>
    <row r="910">
      <c r="M910" s="3" t="s">
        <v>2575</v>
      </c>
    </row>
    <row r="911">
      <c r="M911" s="3" t="s">
        <v>626</v>
      </c>
    </row>
    <row r="912">
      <c r="M912" s="3" t="s">
        <v>2576</v>
      </c>
    </row>
    <row r="913">
      <c r="M913" s="3" t="s">
        <v>2577</v>
      </c>
    </row>
    <row r="914">
      <c r="M914" s="3" t="s">
        <v>2578</v>
      </c>
    </row>
    <row r="915">
      <c r="L915" t="s">
        <v>886</v>
      </c>
      <c r="M915" s="3" t="s">
        <v>910</v>
      </c>
    </row>
    <row r="916">
      <c r="L916" t="s">
        <v>931</v>
      </c>
      <c r="M916" s="3" t="s">
        <v>957</v>
      </c>
    </row>
    <row r="917">
      <c r="L917" t="s">
        <v>977</v>
      </c>
      <c r="M917" s="3" t="s">
        <v>1003</v>
      </c>
    </row>
    <row r="918">
      <c r="L918" t="s">
        <v>1024</v>
      </c>
      <c r="M918" s="3" t="s">
        <v>1048</v>
      </c>
    </row>
    <row r="919">
      <c r="L919" t="s">
        <v>1069</v>
      </c>
      <c r="M919" s="3" t="s">
        <v>1090</v>
      </c>
    </row>
    <row r="920">
      <c r="L920" t="s">
        <v>1050</v>
      </c>
      <c r="M920" s="3" t="s">
        <v>1130</v>
      </c>
    </row>
    <row r="921">
      <c r="L921" t="s">
        <v>1148</v>
      </c>
      <c r="M921" s="3" t="s">
        <v>1169</v>
      </c>
    </row>
    <row r="922">
      <c r="L922" t="s">
        <v>1187</v>
      </c>
      <c r="M922" s="3" t="s">
        <v>1208</v>
      </c>
    </row>
    <row r="923">
      <c r="L923" t="s">
        <v>1225</v>
      </c>
      <c r="M923" s="3" t="s">
        <v>1247</v>
      </c>
    </row>
    <row r="924">
      <c r="L924" t="s">
        <v>1262</v>
      </c>
      <c r="M924" s="3">
        <v>10</v>
      </c>
    </row>
    <row r="925">
      <c r="L925" t="s">
        <v>1295</v>
      </c>
      <c r="M925" s="3">
        <v>11</v>
      </c>
    </row>
    <row r="926">
      <c r="L926" t="s">
        <v>1329</v>
      </c>
      <c r="M926" s="3">
        <v>12</v>
      </c>
    </row>
    <row r="927">
      <c r="L927" t="s">
        <v>887</v>
      </c>
      <c r="M927" s="3" t="s">
        <v>910</v>
      </c>
    </row>
    <row r="928">
      <c r="L928" t="s">
        <v>932</v>
      </c>
      <c r="M928" s="3" t="s">
        <v>957</v>
      </c>
    </row>
    <row r="929">
      <c r="L929" t="s">
        <v>978</v>
      </c>
      <c r="M929" s="3" t="s">
        <v>1003</v>
      </c>
    </row>
    <row r="930">
      <c r="L930" t="s">
        <v>1025</v>
      </c>
      <c r="M930" s="3" t="s">
        <v>1048</v>
      </c>
    </row>
    <row r="931">
      <c r="L931" t="s">
        <v>1070</v>
      </c>
      <c r="M931" s="3" t="s">
        <v>1090</v>
      </c>
    </row>
    <row r="932">
      <c r="L932" t="s">
        <v>1110</v>
      </c>
      <c r="M932" s="3" t="s">
        <v>1130</v>
      </c>
    </row>
    <row r="933">
      <c r="L933" t="s">
        <v>1149</v>
      </c>
      <c r="M933" s="3" t="s">
        <v>1169</v>
      </c>
    </row>
    <row r="934">
      <c r="L934" t="s">
        <v>1188</v>
      </c>
      <c r="M934" s="3" t="s">
        <v>1208</v>
      </c>
    </row>
    <row r="935">
      <c r="L935" t="s">
        <v>1226</v>
      </c>
      <c r="M935" s="3" t="s">
        <v>1247</v>
      </c>
    </row>
    <row r="936">
      <c r="L936" t="s">
        <v>1263</v>
      </c>
      <c r="M936" s="3">
        <v>10</v>
      </c>
    </row>
    <row r="937">
      <c r="L937" t="s">
        <v>1296</v>
      </c>
      <c r="M937" s="3">
        <v>11</v>
      </c>
    </row>
    <row r="938">
      <c r="L938" t="s">
        <v>1330</v>
      </c>
      <c r="M938" s="3">
        <v>12</v>
      </c>
    </row>
    <row r="939">
      <c r="L939" t="s">
        <v>1363</v>
      </c>
      <c r="M939" s="3">
        <v>14</v>
      </c>
    </row>
    <row r="940">
      <c r="L940" t="s">
        <v>1394</v>
      </c>
      <c r="M940" s="3">
        <v>15</v>
      </c>
    </row>
    <row r="941">
      <c r="L941" t="s">
        <v>1423</v>
      </c>
      <c r="M941" s="3">
        <v>16</v>
      </c>
    </row>
    <row r="942">
      <c r="L942" t="s">
        <v>1452</v>
      </c>
      <c r="M942" s="3">
        <v>17</v>
      </c>
    </row>
    <row r="943">
      <c r="L943" t="s">
        <v>1479</v>
      </c>
      <c r="M943" s="3">
        <v>18</v>
      </c>
    </row>
    <row r="944">
      <c r="L944" t="s">
        <v>1505</v>
      </c>
      <c r="M944" s="3">
        <v>19</v>
      </c>
    </row>
    <row r="945">
      <c r="L945" t="s">
        <v>1531</v>
      </c>
      <c r="M945" s="3">
        <v>20</v>
      </c>
    </row>
    <row r="946">
      <c r="L946" t="s">
        <v>885</v>
      </c>
      <c r="M946" s="3" t="s">
        <v>2579</v>
      </c>
    </row>
    <row r="947">
      <c r="L947" t="s">
        <v>930</v>
      </c>
      <c r="M947" s="3" t="s">
        <v>2580</v>
      </c>
    </row>
    <row r="948">
      <c r="L948" t="s">
        <v>976</v>
      </c>
      <c r="M948" s="3" t="s">
        <v>2581</v>
      </c>
    </row>
    <row r="949">
      <c r="L949" t="s">
        <v>1023</v>
      </c>
      <c r="M949" s="3" t="s">
        <v>2582</v>
      </c>
    </row>
    <row r="950">
      <c r="L950" t="s">
        <v>1068</v>
      </c>
      <c r="M950" s="3" t="s">
        <v>2583</v>
      </c>
    </row>
    <row r="951">
      <c r="L951" t="s">
        <v>1109</v>
      </c>
      <c r="M951" s="3" t="s">
        <v>2584</v>
      </c>
    </row>
    <row r="952">
      <c r="L952" t="s">
        <v>1147</v>
      </c>
      <c r="M952" s="3" t="s">
        <v>2585</v>
      </c>
    </row>
    <row r="953">
      <c r="L953" t="s">
        <v>1186</v>
      </c>
      <c r="M953" s="3" t="s">
        <v>2586</v>
      </c>
    </row>
    <row r="954">
      <c r="L954" t="s">
        <v>1224</v>
      </c>
      <c r="M954" s="3" t="s">
        <v>2587</v>
      </c>
    </row>
    <row r="955">
      <c r="L955" t="s">
        <v>1261</v>
      </c>
      <c r="M955" s="3" t="s">
        <v>2588</v>
      </c>
    </row>
    <row r="956">
      <c r="L956" t="s">
        <v>1294</v>
      </c>
      <c r="M956" s="3" t="s">
        <v>2589</v>
      </c>
    </row>
    <row r="957">
      <c r="L957" t="s">
        <v>1328</v>
      </c>
      <c r="M957" s="3" t="s">
        <v>2590</v>
      </c>
    </row>
    <row r="958">
      <c r="L958" t="s">
        <v>2591</v>
      </c>
      <c r="M958" s="3" t="s">
        <v>910</v>
      </c>
    </row>
    <row r="959">
      <c r="L959" t="s">
        <v>2592</v>
      </c>
      <c r="M959" s="3" t="s">
        <v>957</v>
      </c>
    </row>
    <row r="960">
      <c r="L960" t="s">
        <v>2593</v>
      </c>
      <c r="M960" s="3" t="s">
        <v>1003</v>
      </c>
    </row>
    <row r="961">
      <c r="L961" t="s">
        <v>2594</v>
      </c>
      <c r="M961" s="3" t="s">
        <v>1048</v>
      </c>
    </row>
    <row r="962">
      <c r="L962" t="s">
        <v>2595</v>
      </c>
      <c r="M962" s="3" t="s">
        <v>1090</v>
      </c>
    </row>
    <row r="963">
      <c r="L963" t="s">
        <v>2596</v>
      </c>
      <c r="M963" s="3" t="s">
        <v>1130</v>
      </c>
    </row>
    <row r="964">
      <c r="L964" t="s">
        <v>2597</v>
      </c>
      <c r="M964" s="3" t="s">
        <v>1169</v>
      </c>
    </row>
    <row r="965">
      <c r="L965" t="s">
        <v>2598</v>
      </c>
      <c r="M965" s="3" t="s">
        <v>1208</v>
      </c>
    </row>
    <row r="966">
      <c r="L966" t="s">
        <v>2599</v>
      </c>
      <c r="M966" s="3" t="s">
        <v>1247</v>
      </c>
    </row>
    <row r="967">
      <c r="L967" t="s">
        <v>2600</v>
      </c>
      <c r="M967" s="3">
        <v>10</v>
      </c>
    </row>
    <row r="968">
      <c r="L968" t="s">
        <v>908</v>
      </c>
      <c r="M968" s="3">
        <v>11</v>
      </c>
    </row>
    <row r="969">
      <c r="L969" t="s">
        <v>2601</v>
      </c>
      <c r="M969" s="3">
        <v>12</v>
      </c>
    </row>
    <row r="970">
      <c r="L970" t="s">
        <v>2602</v>
      </c>
      <c r="M970" s="3">
        <v>13</v>
      </c>
    </row>
    <row r="971">
      <c r="L971" t="s">
        <v>2603</v>
      </c>
      <c r="M971" s="3">
        <v>14</v>
      </c>
    </row>
    <row r="972">
      <c r="L972" t="s">
        <v>2604</v>
      </c>
      <c r="M972" s="3">
        <v>15</v>
      </c>
    </row>
    <row r="973">
      <c r="L973" t="s">
        <v>2605</v>
      </c>
      <c r="M973" s="3">
        <v>16</v>
      </c>
    </row>
    <row r="974">
      <c r="L974" t="s">
        <v>2606</v>
      </c>
      <c r="M974" s="3">
        <v>17</v>
      </c>
    </row>
    <row r="975">
      <c r="L975" t="s">
        <v>2607</v>
      </c>
      <c r="M975" s="3">
        <v>18</v>
      </c>
    </row>
    <row r="976">
      <c r="L976" t="s">
        <v>2608</v>
      </c>
      <c r="M976" s="3">
        <v>19</v>
      </c>
    </row>
    <row r="977">
      <c r="L977" t="s">
        <v>2609</v>
      </c>
      <c r="M977" s="3">
        <v>20</v>
      </c>
    </row>
    <row r="978">
      <c r="L978" t="s">
        <v>2610</v>
      </c>
      <c r="M978" s="3">
        <v>21</v>
      </c>
    </row>
    <row r="979">
      <c r="L979" t="s">
        <v>2611</v>
      </c>
      <c r="M979" s="3">
        <v>22</v>
      </c>
    </row>
    <row r="980">
      <c r="L980" t="s">
        <v>2612</v>
      </c>
      <c r="M980" s="3">
        <v>23</v>
      </c>
    </row>
    <row r="981">
      <c r="L981" t="s">
        <v>2613</v>
      </c>
      <c r="M981" s="3">
        <v>24</v>
      </c>
    </row>
    <row r="982">
      <c r="L982" t="s">
        <v>889</v>
      </c>
      <c r="M982" s="3" t="s">
        <v>910</v>
      </c>
    </row>
    <row r="983">
      <c r="L983" t="s">
        <v>934</v>
      </c>
      <c r="M983" s="3" t="s">
        <v>957</v>
      </c>
    </row>
    <row r="984">
      <c r="L984" t="s">
        <v>980</v>
      </c>
      <c r="M984" s="3" t="s">
        <v>1003</v>
      </c>
    </row>
    <row r="985">
      <c r="L985" t="s">
        <v>1027</v>
      </c>
      <c r="M985" s="3" t="s">
        <v>1048</v>
      </c>
    </row>
    <row r="986">
      <c r="L986" t="s">
        <v>1072</v>
      </c>
      <c r="M986" s="3" t="s">
        <v>1090</v>
      </c>
    </row>
    <row r="987">
      <c r="L987" t="s">
        <v>1112</v>
      </c>
      <c r="M987" s="3" t="s">
        <v>1130</v>
      </c>
    </row>
    <row r="988">
      <c r="L988" t="s">
        <v>1151</v>
      </c>
      <c r="M988" s="3" t="s">
        <v>1169</v>
      </c>
    </row>
    <row r="989">
      <c r="L989" t="s">
        <v>1190</v>
      </c>
      <c r="M989" s="3" t="s">
        <v>1208</v>
      </c>
    </row>
    <row r="990">
      <c r="L990" t="s">
        <v>1228</v>
      </c>
      <c r="M990" s="3" t="s">
        <v>1247</v>
      </c>
    </row>
    <row r="991">
      <c r="L991" t="s">
        <v>1264</v>
      </c>
      <c r="M991" s="3">
        <v>10</v>
      </c>
    </row>
    <row r="992">
      <c r="L992" t="s">
        <v>1297</v>
      </c>
      <c r="M992" s="3">
        <v>11</v>
      </c>
    </row>
    <row r="993">
      <c r="L993" t="s">
        <v>1331</v>
      </c>
      <c r="M993" s="3">
        <v>12</v>
      </c>
    </row>
    <row r="994">
      <c r="L994" t="s">
        <v>890</v>
      </c>
      <c r="M994" s="3" t="s">
        <v>2614</v>
      </c>
    </row>
    <row r="995">
      <c r="L995" t="s">
        <v>935</v>
      </c>
      <c r="M995" s="3" t="s">
        <v>2615</v>
      </c>
    </row>
    <row r="996">
      <c r="L996" t="s">
        <v>981</v>
      </c>
      <c r="M996" s="3" t="s">
        <v>2616</v>
      </c>
    </row>
    <row r="997">
      <c r="L997" t="s">
        <v>1028</v>
      </c>
      <c r="M997" s="3" t="s">
        <v>2617</v>
      </c>
    </row>
    <row r="998">
      <c r="L998" t="s">
        <v>1073</v>
      </c>
      <c r="M998" s="3" t="s">
        <v>2618</v>
      </c>
    </row>
    <row r="999">
      <c r="L999" t="s">
        <v>1113</v>
      </c>
      <c r="M999" s="3" t="s">
        <v>2619</v>
      </c>
    </row>
    <row r="1000">
      <c r="L1000" t="s">
        <v>1152</v>
      </c>
      <c r="M1000" s="3" t="s">
        <v>2620</v>
      </c>
    </row>
    <row r="1001">
      <c r="L1001" t="s">
        <v>1191</v>
      </c>
      <c r="M1001" s="3" t="s">
        <v>2621</v>
      </c>
    </row>
    <row r="1002">
      <c r="L1002" t="s">
        <v>1229</v>
      </c>
      <c r="M1002" s="3" t="s">
        <v>2622</v>
      </c>
    </row>
    <row r="1003">
      <c r="L1003" t="s">
        <v>1265</v>
      </c>
      <c r="M1003" s="3" t="s">
        <v>2623</v>
      </c>
    </row>
    <row r="1004">
      <c r="L1004" t="s">
        <v>1298</v>
      </c>
      <c r="M1004" s="3" t="s">
        <v>2624</v>
      </c>
    </row>
    <row r="1005">
      <c r="L1005" t="s">
        <v>1332</v>
      </c>
      <c r="M1005" s="3" t="s">
        <v>2625</v>
      </c>
    </row>
    <row r="1006">
      <c r="L1006" t="s">
        <v>1364</v>
      </c>
      <c r="M1006" s="3" t="s">
        <v>2626</v>
      </c>
    </row>
    <row r="1007">
      <c r="L1007" t="s">
        <v>1395</v>
      </c>
      <c r="M1007" s="3" t="s">
        <v>2627</v>
      </c>
    </row>
    <row r="1008">
      <c r="L1008" t="s">
        <v>1424</v>
      </c>
      <c r="M1008" s="3" t="s">
        <v>2628</v>
      </c>
    </row>
    <row r="1009">
      <c r="L1009" t="s">
        <v>1453</v>
      </c>
      <c r="M1009" s="3" t="s">
        <v>2629</v>
      </c>
    </row>
    <row r="1010">
      <c r="L1010" t="s">
        <v>891</v>
      </c>
      <c r="M1010" s="3">
        <v>10</v>
      </c>
    </row>
    <row r="1011">
      <c r="L1011" t="s">
        <v>936</v>
      </c>
      <c r="M1011" s="3">
        <v>11</v>
      </c>
    </row>
    <row r="1012">
      <c r="L1012" t="s">
        <v>982</v>
      </c>
      <c r="M1012" s="3">
        <v>12</v>
      </c>
    </row>
    <row r="1013">
      <c r="L1013" t="s">
        <v>1029</v>
      </c>
      <c r="M1013" s="3">
        <v>13</v>
      </c>
    </row>
    <row r="1014">
      <c r="L1014" t="s">
        <v>1074</v>
      </c>
      <c r="M1014" s="3">
        <v>14</v>
      </c>
    </row>
    <row r="1015">
      <c r="L1015" t="s">
        <v>1114</v>
      </c>
      <c r="M1015" s="3">
        <v>15</v>
      </c>
    </row>
    <row r="1016">
      <c r="L1016" t="s">
        <v>1153</v>
      </c>
      <c r="M1016" s="3">
        <v>16</v>
      </c>
    </row>
    <row r="1017">
      <c r="L1017" t="s">
        <v>1192</v>
      </c>
      <c r="M1017" s="3">
        <v>17</v>
      </c>
    </row>
    <row r="1018">
      <c r="L1018" t="s">
        <v>1230</v>
      </c>
      <c r="M1018" s="3">
        <v>20</v>
      </c>
    </row>
    <row r="1019">
      <c r="L1019" t="s">
        <v>1266</v>
      </c>
      <c r="M1019" s="3">
        <v>21</v>
      </c>
    </row>
    <row r="1020">
      <c r="L1020" t="s">
        <v>1299</v>
      </c>
      <c r="M1020" s="3">
        <v>22</v>
      </c>
    </row>
    <row r="1021">
      <c r="L1021" t="s">
        <v>1333</v>
      </c>
      <c r="M1021" s="3">
        <v>23</v>
      </c>
    </row>
    <row r="1022">
      <c r="L1022" t="s">
        <v>1365</v>
      </c>
      <c r="M1022" s="3">
        <v>24</v>
      </c>
    </row>
    <row r="1023">
      <c r="L1023" t="s">
        <v>1396</v>
      </c>
      <c r="M1023" s="3">
        <v>25</v>
      </c>
    </row>
    <row r="1024">
      <c r="L1024" t="s">
        <v>1425</v>
      </c>
      <c r="M1024" s="3">
        <v>26</v>
      </c>
    </row>
    <row r="1025">
      <c r="L1025" t="s">
        <v>1454</v>
      </c>
      <c r="M1025" s="3">
        <v>27</v>
      </c>
    </row>
    <row r="1026">
      <c r="L1026" t="s">
        <v>1480</v>
      </c>
      <c r="M1026" s="3">
        <v>28</v>
      </c>
    </row>
    <row r="1027">
      <c r="L1027" t="s">
        <v>1506</v>
      </c>
      <c r="M1027" s="3">
        <v>29</v>
      </c>
    </row>
    <row r="1028">
      <c r="L1028" t="s">
        <v>1532</v>
      </c>
      <c r="M1028" s="3">
        <v>30</v>
      </c>
    </row>
    <row r="1029">
      <c r="L1029" t="s">
        <v>1557</v>
      </c>
      <c r="M1029" s="3">
        <v>31</v>
      </c>
    </row>
    <row r="1030">
      <c r="L1030" t="s">
        <v>1582</v>
      </c>
      <c r="M1030" s="3">
        <v>32</v>
      </c>
    </row>
    <row r="1031">
      <c r="L1031" t="s">
        <v>1606</v>
      </c>
      <c r="M1031" s="3">
        <v>33</v>
      </c>
    </row>
    <row r="1032">
      <c r="L1032" t="s">
        <v>1629</v>
      </c>
      <c r="M1032" s="3">
        <v>34</v>
      </c>
    </row>
    <row r="1033">
      <c r="L1033" t="s">
        <v>1652</v>
      </c>
      <c r="M1033" s="3">
        <v>40</v>
      </c>
    </row>
    <row r="1034">
      <c r="L1034" t="s">
        <v>1675</v>
      </c>
      <c r="M1034" s="3">
        <v>41</v>
      </c>
    </row>
    <row r="1035">
      <c r="L1035" t="s">
        <v>1697</v>
      </c>
      <c r="M1035" s="3">
        <v>42</v>
      </c>
    </row>
    <row r="1036">
      <c r="L1036" t="s">
        <v>1717</v>
      </c>
      <c r="M1036" s="3">
        <v>43</v>
      </c>
    </row>
    <row r="1037">
      <c r="L1037" t="s">
        <v>1736</v>
      </c>
      <c r="M1037" s="3">
        <v>50</v>
      </c>
    </row>
    <row r="1038">
      <c r="L1038" t="s">
        <v>1754</v>
      </c>
      <c r="M1038" s="3">
        <v>60</v>
      </c>
    </row>
    <row r="1039">
      <c r="L1039" t="s">
        <v>1772</v>
      </c>
      <c r="M1039" s="3">
        <v>70</v>
      </c>
    </row>
    <row r="1040">
      <c r="L1040" t="s">
        <v>892</v>
      </c>
      <c r="M1040" s="3" t="s">
        <v>910</v>
      </c>
    </row>
    <row r="1041">
      <c r="L1041" t="s">
        <v>937</v>
      </c>
      <c r="M1041" s="3" t="s">
        <v>957</v>
      </c>
    </row>
    <row r="1042">
      <c r="L1042" t="s">
        <v>983</v>
      </c>
      <c r="M1042" s="3" t="s">
        <v>1003</v>
      </c>
    </row>
    <row r="1043">
      <c r="L1043" t="s">
        <v>1030</v>
      </c>
      <c r="M1043" s="3" t="s">
        <v>1048</v>
      </c>
    </row>
    <row r="1044">
      <c r="L1044" t="s">
        <v>1075</v>
      </c>
      <c r="M1044" s="3" t="s">
        <v>1090</v>
      </c>
    </row>
    <row r="1045">
      <c r="L1045" t="s">
        <v>1115</v>
      </c>
      <c r="M1045" s="3" t="s">
        <v>1130</v>
      </c>
    </row>
    <row r="1046">
      <c r="L1046" t="s">
        <v>1154</v>
      </c>
      <c r="M1046" s="3" t="s">
        <v>1169</v>
      </c>
    </row>
    <row r="1047">
      <c r="L1047" t="s">
        <v>1193</v>
      </c>
      <c r="M1047" s="3" t="s">
        <v>1208</v>
      </c>
    </row>
    <row r="1048">
      <c r="L1048" t="s">
        <v>1231</v>
      </c>
      <c r="M1048" s="3" t="s">
        <v>1247</v>
      </c>
    </row>
    <row r="1049">
      <c r="L1049" t="s">
        <v>1267</v>
      </c>
      <c r="M1049" s="3">
        <v>10</v>
      </c>
    </row>
    <row r="1050">
      <c r="L1050" t="s">
        <v>1300</v>
      </c>
      <c r="M1050" s="3">
        <v>11</v>
      </c>
    </row>
    <row r="1051">
      <c r="L1051" t="s">
        <v>1334</v>
      </c>
      <c r="M1051" s="3">
        <v>12</v>
      </c>
    </row>
    <row r="1052">
      <c r="L1052" t="s">
        <v>1366</v>
      </c>
      <c r="M1052" s="3">
        <v>13</v>
      </c>
    </row>
    <row r="1053">
      <c r="L1053" t="s">
        <v>1397</v>
      </c>
      <c r="M1053" s="3">
        <v>14</v>
      </c>
    </row>
    <row r="1054">
      <c r="L1054" t="s">
        <v>1426</v>
      </c>
      <c r="M1054" s="3">
        <v>15</v>
      </c>
    </row>
    <row r="1055">
      <c r="L1055" t="s">
        <v>1455</v>
      </c>
      <c r="M1055" s="3">
        <v>16</v>
      </c>
    </row>
    <row r="1056">
      <c r="L1056" t="s">
        <v>1481</v>
      </c>
      <c r="M1056" s="3">
        <v>17</v>
      </c>
    </row>
    <row r="1057">
      <c r="L1057" t="s">
        <v>1507</v>
      </c>
      <c r="M1057" s="3">
        <v>18</v>
      </c>
    </row>
    <row r="1058">
      <c r="L1058" t="s">
        <v>1533</v>
      </c>
      <c r="M1058" s="3">
        <v>19</v>
      </c>
    </row>
    <row r="1059">
      <c r="L1059" t="s">
        <v>1558</v>
      </c>
      <c r="M1059" s="3">
        <v>20</v>
      </c>
    </row>
    <row r="1060">
      <c r="L1060" t="s">
        <v>1583</v>
      </c>
      <c r="M1060" s="3">
        <v>21</v>
      </c>
    </row>
    <row r="1061">
      <c r="L1061" t="s">
        <v>1607</v>
      </c>
      <c r="M1061" s="3">
        <v>22</v>
      </c>
    </row>
    <row r="1062">
      <c r="L1062" t="s">
        <v>1630</v>
      </c>
      <c r="M1062" s="3">
        <v>23</v>
      </c>
    </row>
    <row r="1063">
      <c r="L1063" t="s">
        <v>1653</v>
      </c>
      <c r="M1063" s="3">
        <v>24</v>
      </c>
    </row>
    <row r="1064">
      <c r="L1064" t="s">
        <v>1676</v>
      </c>
      <c r="M1064" s="3">
        <v>25</v>
      </c>
    </row>
    <row r="1065">
      <c r="L1065" t="s">
        <v>1698</v>
      </c>
      <c r="M1065" s="3">
        <v>26</v>
      </c>
    </row>
    <row r="1066">
      <c r="L1066" t="s">
        <v>1718</v>
      </c>
      <c r="M1066" s="3">
        <v>27</v>
      </c>
    </row>
    <row r="1067">
      <c r="L1067" t="s">
        <v>1737</v>
      </c>
      <c r="M1067" s="3">
        <v>28</v>
      </c>
    </row>
    <row r="1068">
      <c r="L1068" t="s">
        <v>1755</v>
      </c>
      <c r="M1068" s="3">
        <v>29</v>
      </c>
    </row>
    <row r="1069">
      <c r="L1069" t="s">
        <v>1773</v>
      </c>
      <c r="M1069" s="3">
        <v>30</v>
      </c>
    </row>
    <row r="1070">
      <c r="L1070" t="s">
        <v>1789</v>
      </c>
      <c r="M1070" s="3">
        <v>31</v>
      </c>
    </row>
    <row r="1071">
      <c r="L1071" t="s">
        <v>1805</v>
      </c>
      <c r="M1071" s="3">
        <v>32</v>
      </c>
    </row>
    <row r="1072">
      <c r="L1072" t="s">
        <v>1820</v>
      </c>
      <c r="M1072" s="3">
        <v>33</v>
      </c>
    </row>
    <row r="1073">
      <c r="L1073" t="s">
        <v>1835</v>
      </c>
      <c r="M1073" s="3">
        <v>34</v>
      </c>
    </row>
    <row r="1074">
      <c r="L1074" t="s">
        <v>1850</v>
      </c>
      <c r="M1074" s="3">
        <v>35</v>
      </c>
    </row>
    <row r="1075">
      <c r="L1075" t="s">
        <v>1864</v>
      </c>
      <c r="M1075" s="3">
        <v>36</v>
      </c>
    </row>
    <row r="1076">
      <c r="L1076" t="s">
        <v>1878</v>
      </c>
      <c r="M1076" s="3">
        <v>37</v>
      </c>
    </row>
    <row r="1077">
      <c r="L1077" t="s">
        <v>1891</v>
      </c>
      <c r="M1077" s="3">
        <v>38</v>
      </c>
    </row>
    <row r="1078">
      <c r="L1078" t="s">
        <v>1905</v>
      </c>
      <c r="M1078" s="3">
        <v>39</v>
      </c>
    </row>
    <row r="1079">
      <c r="L1079" t="s">
        <v>1918</v>
      </c>
      <c r="M1079" s="3">
        <v>40</v>
      </c>
    </row>
    <row r="1080">
      <c r="L1080" t="s">
        <v>1931</v>
      </c>
      <c r="M1080" s="3">
        <v>41</v>
      </c>
    </row>
    <row r="1081">
      <c r="L1081" t="s">
        <v>893</v>
      </c>
      <c r="M1081" s="3" t="s">
        <v>910</v>
      </c>
    </row>
    <row r="1082">
      <c r="L1082" t="s">
        <v>938</v>
      </c>
      <c r="M1082" s="3" t="s">
        <v>957</v>
      </c>
    </row>
    <row r="1083">
      <c r="L1083" t="s">
        <v>984</v>
      </c>
      <c r="M1083" s="3" t="s">
        <v>1003</v>
      </c>
    </row>
    <row r="1084">
      <c r="L1084" t="s">
        <v>1031</v>
      </c>
      <c r="M1084" s="3" t="s">
        <v>1048</v>
      </c>
    </row>
    <row r="1085">
      <c r="L1085" t="s">
        <v>1076</v>
      </c>
      <c r="M1085" s="3" t="s">
        <v>1090</v>
      </c>
    </row>
    <row r="1086">
      <c r="L1086" t="s">
        <v>1116</v>
      </c>
      <c r="M1086" s="3" t="s">
        <v>1130</v>
      </c>
    </row>
    <row r="1087">
      <c r="L1087" t="s">
        <v>1155</v>
      </c>
      <c r="M1087" s="3" t="s">
        <v>1169</v>
      </c>
    </row>
    <row r="1088">
      <c r="L1088" t="s">
        <v>1194</v>
      </c>
      <c r="M1088" s="3" t="s">
        <v>1208</v>
      </c>
    </row>
    <row r="1089">
      <c r="L1089" t="s">
        <v>1232</v>
      </c>
      <c r="M1089" s="3" t="s">
        <v>1247</v>
      </c>
    </row>
    <row r="1090">
      <c r="L1090" t="s">
        <v>1268</v>
      </c>
      <c r="M1090" s="3">
        <v>10</v>
      </c>
    </row>
    <row r="1091">
      <c r="L1091" t="s">
        <v>1301</v>
      </c>
      <c r="M1091" s="3">
        <v>11</v>
      </c>
    </row>
    <row r="1092">
      <c r="L1092" t="s">
        <v>1335</v>
      </c>
      <c r="M1092" s="3">
        <v>12</v>
      </c>
    </row>
    <row r="1093">
      <c r="L1093" t="s">
        <v>1367</v>
      </c>
      <c r="M1093" s="3">
        <v>13</v>
      </c>
    </row>
    <row r="1094">
      <c r="L1094" t="s">
        <v>1398</v>
      </c>
      <c r="M1094" s="3">
        <v>14</v>
      </c>
    </row>
    <row r="1095">
      <c r="L1095" t="s">
        <v>1427</v>
      </c>
      <c r="M1095" s="3">
        <v>15</v>
      </c>
    </row>
    <row r="1096">
      <c r="L1096" t="s">
        <v>1456</v>
      </c>
      <c r="M1096" s="3">
        <v>16</v>
      </c>
    </row>
    <row r="1097">
      <c r="L1097" t="s">
        <v>1482</v>
      </c>
      <c r="M1097" s="3">
        <v>17</v>
      </c>
    </row>
    <row r="1098">
      <c r="L1098" t="s">
        <v>1508</v>
      </c>
      <c r="M1098" s="3">
        <v>18</v>
      </c>
    </row>
    <row r="1099">
      <c r="L1099" t="s">
        <v>1534</v>
      </c>
      <c r="M1099" s="3">
        <v>19</v>
      </c>
    </row>
    <row r="1100">
      <c r="L1100" t="s">
        <v>1559</v>
      </c>
      <c r="M1100" s="3">
        <v>20</v>
      </c>
    </row>
    <row r="1101">
      <c r="L1101" t="s">
        <v>1584</v>
      </c>
      <c r="M1101" s="3">
        <v>21</v>
      </c>
    </row>
    <row r="1102">
      <c r="L1102" t="s">
        <v>1608</v>
      </c>
      <c r="M1102" s="3">
        <v>22</v>
      </c>
    </row>
    <row r="1103">
      <c r="L1103" t="s">
        <v>1631</v>
      </c>
      <c r="M1103" s="3">
        <v>23</v>
      </c>
    </row>
    <row r="1104">
      <c r="L1104" t="s">
        <v>1654</v>
      </c>
      <c r="M1104" s="3">
        <v>24</v>
      </c>
    </row>
    <row r="1105">
      <c r="L1105" t="s">
        <v>1677</v>
      </c>
      <c r="M1105" s="3">
        <v>25</v>
      </c>
    </row>
    <row r="1106">
      <c r="L1106" t="s">
        <v>1699</v>
      </c>
      <c r="M1106" s="3">
        <v>26</v>
      </c>
    </row>
    <row r="1107">
      <c r="L1107" t="s">
        <v>1719</v>
      </c>
      <c r="M1107" s="3">
        <v>27</v>
      </c>
    </row>
    <row r="1108">
      <c r="L1108" t="s">
        <v>1738</v>
      </c>
      <c r="M1108" s="3">
        <v>28</v>
      </c>
    </row>
    <row r="1109">
      <c r="L1109" t="s">
        <v>1756</v>
      </c>
      <c r="M1109" s="3">
        <v>29</v>
      </c>
    </row>
    <row r="1110">
      <c r="L1110" t="s">
        <v>1774</v>
      </c>
      <c r="M1110" s="3">
        <v>30</v>
      </c>
    </row>
    <row r="1111">
      <c r="L1111" t="s">
        <v>1790</v>
      </c>
      <c r="M1111" s="3">
        <v>31</v>
      </c>
    </row>
    <row r="1112">
      <c r="L1112" t="s">
        <v>1806</v>
      </c>
      <c r="M1112" s="3">
        <v>32</v>
      </c>
    </row>
    <row r="1113">
      <c r="L1113" t="s">
        <v>1821</v>
      </c>
      <c r="M1113" s="3">
        <v>33</v>
      </c>
    </row>
    <row r="1114">
      <c r="L1114" t="s">
        <v>1836</v>
      </c>
      <c r="M1114" s="3">
        <v>34</v>
      </c>
    </row>
    <row r="1115">
      <c r="L1115" t="s">
        <v>1851</v>
      </c>
      <c r="M1115" s="3">
        <v>35</v>
      </c>
    </row>
    <row r="1116">
      <c r="L1116" t="s">
        <v>1865</v>
      </c>
      <c r="M1116" s="3">
        <v>36</v>
      </c>
    </row>
    <row r="1117">
      <c r="L1117" t="s">
        <v>1879</v>
      </c>
      <c r="M1117" s="3">
        <v>37</v>
      </c>
    </row>
    <row r="1118">
      <c r="L1118" t="s">
        <v>1892</v>
      </c>
      <c r="M1118" s="3">
        <v>38</v>
      </c>
    </row>
    <row r="1119">
      <c r="L1119" t="s">
        <v>1906</v>
      </c>
      <c r="M1119" s="3">
        <v>39</v>
      </c>
    </row>
    <row r="1120">
      <c r="L1120" t="s">
        <v>1919</v>
      </c>
      <c r="M1120" s="3">
        <v>40</v>
      </c>
    </row>
    <row r="1121">
      <c r="L1121" t="s">
        <v>1932</v>
      </c>
      <c r="M1121" s="3">
        <v>41</v>
      </c>
    </row>
    <row r="1122">
      <c r="L1122" t="s">
        <v>1943</v>
      </c>
      <c r="M1122" s="3">
        <v>42</v>
      </c>
    </row>
    <row r="1123">
      <c r="L1123" t="s">
        <v>1954</v>
      </c>
      <c r="M1123" s="3">
        <v>43</v>
      </c>
    </row>
    <row r="1124">
      <c r="L1124" t="s">
        <v>1965</v>
      </c>
      <c r="M1124" s="3">
        <v>44</v>
      </c>
    </row>
    <row r="1125">
      <c r="L1125" t="s">
        <v>1975</v>
      </c>
      <c r="M1125" s="3">
        <v>45</v>
      </c>
    </row>
    <row r="1126">
      <c r="L1126" t="s">
        <v>1986</v>
      </c>
      <c r="M1126" s="3">
        <v>46</v>
      </c>
    </row>
    <row r="1127">
      <c r="L1127" t="s">
        <v>1997</v>
      </c>
      <c r="M1127" s="3">
        <v>47</v>
      </c>
    </row>
    <row r="1128">
      <c r="L1128" t="s">
        <v>2007</v>
      </c>
      <c r="M1128" s="3">
        <v>48</v>
      </c>
    </row>
    <row r="1129">
      <c r="L1129" t="s">
        <v>2017</v>
      </c>
      <c r="M1129" s="3">
        <v>49</v>
      </c>
    </row>
    <row r="1130">
      <c r="L1130" t="s">
        <v>2027</v>
      </c>
      <c r="M1130" s="3">
        <v>50</v>
      </c>
    </row>
    <row r="1131">
      <c r="L1131" t="s">
        <v>2036</v>
      </c>
      <c r="M1131" s="3">
        <v>51</v>
      </c>
    </row>
    <row r="1132">
      <c r="L1132" t="s">
        <v>2044</v>
      </c>
      <c r="M1132" s="3">
        <v>52</v>
      </c>
    </row>
    <row r="1133">
      <c r="L1133" t="s">
        <v>2051</v>
      </c>
      <c r="M1133" s="3">
        <v>53</v>
      </c>
    </row>
    <row r="1134">
      <c r="L1134" t="s">
        <v>2058</v>
      </c>
      <c r="M1134" s="3">
        <v>54</v>
      </c>
    </row>
    <row r="1135">
      <c r="L1135" t="s">
        <v>2065</v>
      </c>
      <c r="M1135" s="3">
        <v>55</v>
      </c>
    </row>
    <row r="1136">
      <c r="L1136" t="s">
        <v>2072</v>
      </c>
      <c r="M1136" s="3">
        <v>56</v>
      </c>
    </row>
    <row r="1137">
      <c r="L1137" t="s">
        <v>2079</v>
      </c>
      <c r="M1137" s="3">
        <v>57</v>
      </c>
    </row>
    <row r="1138">
      <c r="L1138" t="s">
        <v>2085</v>
      </c>
      <c r="M1138" s="3">
        <v>58</v>
      </c>
    </row>
    <row r="1139">
      <c r="L1139" t="s">
        <v>2091</v>
      </c>
      <c r="M1139" s="3">
        <v>59</v>
      </c>
    </row>
    <row r="1140">
      <c r="L1140" t="s">
        <v>2098</v>
      </c>
      <c r="M1140" s="3">
        <v>60</v>
      </c>
    </row>
    <row r="1141">
      <c r="L1141" t="s">
        <v>2104</v>
      </c>
      <c r="M1141" s="3">
        <v>61</v>
      </c>
    </row>
    <row r="1142">
      <c r="L1142" t="s">
        <v>2110</v>
      </c>
      <c r="M1142" s="3">
        <v>62</v>
      </c>
    </row>
    <row r="1143">
      <c r="L1143" t="s">
        <v>2116</v>
      </c>
      <c r="M1143" s="3">
        <v>63</v>
      </c>
    </row>
    <row r="1144">
      <c r="L1144" t="s">
        <v>2121</v>
      </c>
      <c r="M1144" s="3">
        <v>64</v>
      </c>
    </row>
    <row r="1145">
      <c r="L1145" t="s">
        <v>2127</v>
      </c>
      <c r="M1145" s="3">
        <v>65</v>
      </c>
    </row>
    <row r="1146">
      <c r="L1146" t="s">
        <v>2133</v>
      </c>
      <c r="M1146" s="3">
        <v>66</v>
      </c>
    </row>
    <row r="1147">
      <c r="L1147" t="s">
        <v>2138</v>
      </c>
      <c r="M1147" s="3">
        <v>67</v>
      </c>
    </row>
    <row r="1148">
      <c r="L1148" t="s">
        <v>2144</v>
      </c>
      <c r="M1148" s="3">
        <v>68</v>
      </c>
    </row>
    <row r="1149">
      <c r="L1149" t="s">
        <v>2149</v>
      </c>
      <c r="M1149" s="3">
        <v>69</v>
      </c>
    </row>
    <row r="1150">
      <c r="L1150" t="s">
        <v>2155</v>
      </c>
      <c r="M1150" s="3">
        <v>70</v>
      </c>
    </row>
    <row r="1151">
      <c r="L1151" t="s">
        <v>2161</v>
      </c>
      <c r="M1151" s="3">
        <v>71</v>
      </c>
    </row>
    <row r="1152">
      <c r="L1152" t="s">
        <v>2166</v>
      </c>
      <c r="M1152" s="3">
        <v>72</v>
      </c>
    </row>
    <row r="1153">
      <c r="L1153" t="s">
        <v>2172</v>
      </c>
      <c r="M1153" s="3">
        <v>73</v>
      </c>
    </row>
    <row r="1154">
      <c r="L1154" t="s">
        <v>2178</v>
      </c>
      <c r="M1154" s="3">
        <v>74</v>
      </c>
    </row>
    <row r="1155">
      <c r="L1155" t="s">
        <v>2184</v>
      </c>
      <c r="M1155" s="3">
        <v>75</v>
      </c>
    </row>
    <row r="1156">
      <c r="L1156" t="s">
        <v>2190</v>
      </c>
      <c r="M1156" s="3">
        <v>76</v>
      </c>
    </row>
    <row r="1157">
      <c r="L1157" t="s">
        <v>2196</v>
      </c>
      <c r="M1157" s="3">
        <v>77</v>
      </c>
    </row>
    <row r="1158">
      <c r="L1158" t="s">
        <v>2202</v>
      </c>
      <c r="M1158" s="3">
        <v>78</v>
      </c>
    </row>
    <row r="1159">
      <c r="L1159" t="s">
        <v>2207</v>
      </c>
      <c r="M1159" s="3">
        <v>79</v>
      </c>
    </row>
    <row r="1160">
      <c r="L1160" t="s">
        <v>2211</v>
      </c>
      <c r="M1160" s="3">
        <v>80</v>
      </c>
    </row>
    <row r="1161">
      <c r="L1161" t="s">
        <v>2215</v>
      </c>
      <c r="M1161" s="3">
        <v>81</v>
      </c>
    </row>
    <row r="1162">
      <c r="L1162" t="s">
        <v>2219</v>
      </c>
      <c r="M1162" s="3">
        <v>82</v>
      </c>
    </row>
    <row r="1163">
      <c r="L1163" t="s">
        <v>2224</v>
      </c>
      <c r="M1163" s="3">
        <v>83</v>
      </c>
    </row>
    <row r="1164">
      <c r="L1164" t="s">
        <v>2228</v>
      </c>
      <c r="M1164" s="3">
        <v>84</v>
      </c>
    </row>
    <row r="1165">
      <c r="L1165" t="s">
        <v>2233</v>
      </c>
      <c r="M1165" s="3">
        <v>85</v>
      </c>
    </row>
    <row r="1166">
      <c r="L1166" t="s">
        <v>2238</v>
      </c>
      <c r="M1166" s="3">
        <v>86</v>
      </c>
    </row>
    <row r="1167">
      <c r="L1167" t="s">
        <v>2243</v>
      </c>
      <c r="M1167" s="3">
        <v>87</v>
      </c>
    </row>
    <row r="1168">
      <c r="L1168" t="s">
        <v>2248</v>
      </c>
      <c r="M1168" s="3">
        <v>88</v>
      </c>
    </row>
    <row r="1169">
      <c r="L1169" t="s">
        <v>2253</v>
      </c>
      <c r="M1169" s="3">
        <v>89</v>
      </c>
    </row>
    <row r="1170">
      <c r="L1170" t="s">
        <v>894</v>
      </c>
      <c r="M1170" s="3" t="s">
        <v>286</v>
      </c>
    </row>
    <row r="1171">
      <c r="L1171" t="s">
        <v>939</v>
      </c>
      <c r="M1171" s="3" t="s">
        <v>288</v>
      </c>
    </row>
    <row r="1172">
      <c r="L1172" t="s">
        <v>985</v>
      </c>
      <c r="M1172" s="3" t="s">
        <v>289</v>
      </c>
    </row>
    <row r="1173">
      <c r="L1173" t="s">
        <v>1032</v>
      </c>
      <c r="M1173" s="3" t="s">
        <v>290</v>
      </c>
    </row>
    <row r="1174">
      <c r="L1174" t="s">
        <v>1077</v>
      </c>
      <c r="M1174" s="3" t="s">
        <v>291</v>
      </c>
    </row>
    <row r="1175">
      <c r="L1175" t="s">
        <v>1117</v>
      </c>
      <c r="M1175" s="3" t="s">
        <v>292</v>
      </c>
    </row>
    <row r="1176">
      <c r="L1176" t="s">
        <v>1156</v>
      </c>
      <c r="M1176" s="3" t="s">
        <v>293</v>
      </c>
    </row>
    <row r="1177">
      <c r="L1177" t="s">
        <v>1195</v>
      </c>
      <c r="M1177" s="3" t="s">
        <v>294</v>
      </c>
    </row>
    <row r="1178">
      <c r="L1178" t="s">
        <v>1233</v>
      </c>
      <c r="M1178" s="3" t="s">
        <v>295</v>
      </c>
    </row>
    <row r="1179">
      <c r="L1179" t="s">
        <v>1269</v>
      </c>
      <c r="M1179" s="3" t="s">
        <v>296</v>
      </c>
    </row>
    <row r="1180">
      <c r="L1180" t="s">
        <v>1302</v>
      </c>
      <c r="M1180" s="3" t="s">
        <v>297</v>
      </c>
    </row>
    <row r="1181">
      <c r="L1181" t="s">
        <v>1336</v>
      </c>
      <c r="M1181" s="3" t="s">
        <v>298</v>
      </c>
    </row>
    <row r="1182">
      <c r="L1182" t="s">
        <v>1368</v>
      </c>
      <c r="M1182" s="3" t="s">
        <v>299</v>
      </c>
    </row>
    <row r="1183">
      <c r="L1183" t="s">
        <v>1399</v>
      </c>
      <c r="M1183" s="3" t="s">
        <v>300</v>
      </c>
    </row>
    <row r="1184">
      <c r="L1184" t="s">
        <v>1428</v>
      </c>
      <c r="M1184" s="3" t="s">
        <v>301</v>
      </c>
    </row>
    <row r="1185">
      <c r="L1185" t="s">
        <v>1457</v>
      </c>
      <c r="M1185" s="3" t="s">
        <v>302</v>
      </c>
    </row>
    <row r="1186">
      <c r="L1186" t="s">
        <v>1483</v>
      </c>
      <c r="M1186" s="3" t="s">
        <v>303</v>
      </c>
    </row>
    <row r="1187">
      <c r="L1187" t="s">
        <v>1509</v>
      </c>
      <c r="M1187" s="3" t="s">
        <v>2630</v>
      </c>
    </row>
    <row r="1188">
      <c r="L1188" t="s">
        <v>1535</v>
      </c>
      <c r="M1188" s="3" t="s">
        <v>2631</v>
      </c>
    </row>
    <row r="1189">
      <c r="L1189" t="s">
        <v>1560</v>
      </c>
      <c r="M1189" s="3" t="s">
        <v>2332</v>
      </c>
    </row>
    <row r="1190">
      <c r="L1190" t="s">
        <v>1585</v>
      </c>
      <c r="M1190" s="3" t="s">
        <v>2632</v>
      </c>
    </row>
    <row r="1191">
      <c r="L1191" t="s">
        <v>815</v>
      </c>
      <c r="M1191" s="3" t="s">
        <v>816</v>
      </c>
    </row>
    <row r="1192">
      <c r="L1192" t="s">
        <v>897</v>
      </c>
      <c r="M1192" s="3" t="s">
        <v>910</v>
      </c>
    </row>
    <row r="1193">
      <c r="L1193" t="s">
        <v>942</v>
      </c>
      <c r="M1193" s="3" t="s">
        <v>957</v>
      </c>
    </row>
    <row r="1194">
      <c r="L1194" t="s">
        <v>988</v>
      </c>
      <c r="M1194" s="3" t="s">
        <v>1003</v>
      </c>
    </row>
    <row r="1195">
      <c r="L1195" t="s">
        <v>1035</v>
      </c>
      <c r="M1195" s="3" t="s">
        <v>1048</v>
      </c>
    </row>
    <row r="1196">
      <c r="L1196" t="s">
        <v>1079</v>
      </c>
      <c r="M1196" s="3" t="s">
        <v>1090</v>
      </c>
    </row>
    <row r="1197">
      <c r="L1197" t="s">
        <v>1119</v>
      </c>
      <c r="M1197" s="3" t="s">
        <v>1130</v>
      </c>
    </row>
    <row r="1198">
      <c r="L1198" t="s">
        <v>1158</v>
      </c>
      <c r="M1198" s="3" t="s">
        <v>1169</v>
      </c>
    </row>
    <row r="1199">
      <c r="L1199" t="s">
        <v>1197</v>
      </c>
      <c r="M1199" s="3" t="s">
        <v>1208</v>
      </c>
    </row>
    <row r="1200">
      <c r="L1200" t="s">
        <v>1235</v>
      </c>
      <c r="M1200" s="3" t="s">
        <v>1247</v>
      </c>
    </row>
    <row r="1201">
      <c r="L1201" t="s">
        <v>1271</v>
      </c>
      <c r="M1201" s="3">
        <v>10</v>
      </c>
    </row>
    <row r="1202">
      <c r="L1202" t="s">
        <v>1304</v>
      </c>
      <c r="M1202" s="3">
        <v>11</v>
      </c>
    </row>
    <row r="1203">
      <c r="L1203" t="s">
        <v>1338</v>
      </c>
      <c r="M1203" s="3">
        <v>12</v>
      </c>
    </row>
    <row r="1204">
      <c r="L1204" t="s">
        <v>1370</v>
      </c>
      <c r="M1204" s="3">
        <v>13</v>
      </c>
    </row>
    <row r="1205">
      <c r="L1205" t="s">
        <v>1401</v>
      </c>
      <c r="M1205" s="3">
        <v>14</v>
      </c>
    </row>
    <row r="1206">
      <c r="L1206" t="s">
        <v>1430</v>
      </c>
      <c r="M1206" s="3">
        <v>15</v>
      </c>
    </row>
    <row r="1207">
      <c r="L1207" t="s">
        <v>1459</v>
      </c>
      <c r="M1207" s="3">
        <v>16</v>
      </c>
    </row>
    <row r="1208">
      <c r="L1208" t="s">
        <v>1485</v>
      </c>
      <c r="M1208" s="3">
        <v>17</v>
      </c>
    </row>
    <row r="1209">
      <c r="L1209" t="s">
        <v>1511</v>
      </c>
      <c r="M1209" s="3">
        <v>18</v>
      </c>
    </row>
    <row r="1210">
      <c r="L1210" t="s">
        <v>1537</v>
      </c>
      <c r="M1210" s="3">
        <v>19</v>
      </c>
    </row>
    <row r="1211">
      <c r="L1211" t="s">
        <v>1562</v>
      </c>
      <c r="M1211" s="3">
        <v>20</v>
      </c>
    </row>
    <row r="1212">
      <c r="L1212" t="s">
        <v>1587</v>
      </c>
      <c r="M1212" s="3">
        <v>21</v>
      </c>
    </row>
    <row r="1213">
      <c r="L1213" t="s">
        <v>1610</v>
      </c>
      <c r="M1213" s="3">
        <v>22</v>
      </c>
    </row>
    <row r="1214">
      <c r="L1214" t="s">
        <v>1633</v>
      </c>
      <c r="M1214" s="3">
        <v>23</v>
      </c>
    </row>
    <row r="1215">
      <c r="L1215" t="s">
        <v>1656</v>
      </c>
      <c r="M1215" s="3">
        <v>24</v>
      </c>
    </row>
    <row r="1216">
      <c r="L1216" t="s">
        <v>1679</v>
      </c>
      <c r="M1216" s="3">
        <v>25</v>
      </c>
    </row>
    <row r="1217">
      <c r="L1217" t="s">
        <v>1701</v>
      </c>
      <c r="M1217" s="3">
        <v>26</v>
      </c>
    </row>
    <row r="1218">
      <c r="L1218" t="s">
        <v>1720</v>
      </c>
      <c r="M1218" s="3">
        <v>27</v>
      </c>
    </row>
    <row r="1219">
      <c r="L1219" t="s">
        <v>1739</v>
      </c>
      <c r="M1219" s="3">
        <v>28</v>
      </c>
    </row>
    <row r="1220">
      <c r="L1220" t="s">
        <v>1757</v>
      </c>
      <c r="M1220" s="3">
        <v>29</v>
      </c>
    </row>
    <row r="1221">
      <c r="L1221" t="s">
        <v>1775</v>
      </c>
      <c r="M1221" s="3">
        <v>30</v>
      </c>
    </row>
    <row r="1222">
      <c r="L1222" t="s">
        <v>1791</v>
      </c>
      <c r="M1222" s="3">
        <v>31</v>
      </c>
    </row>
    <row r="1223">
      <c r="L1223" t="s">
        <v>1807</v>
      </c>
      <c r="M1223" s="3">
        <v>32</v>
      </c>
    </row>
    <row r="1224">
      <c r="L1224" t="s">
        <v>1822</v>
      </c>
      <c r="M1224" s="3">
        <v>33</v>
      </c>
    </row>
    <row r="1225">
      <c r="L1225" t="s">
        <v>1837</v>
      </c>
      <c r="M1225" s="3">
        <v>34</v>
      </c>
    </row>
    <row r="1226">
      <c r="L1226" t="s">
        <v>1852</v>
      </c>
      <c r="M1226" s="3">
        <v>35</v>
      </c>
    </row>
    <row r="1227">
      <c r="L1227" t="s">
        <v>1866</v>
      </c>
      <c r="M1227" s="3">
        <v>36</v>
      </c>
    </row>
    <row r="1228">
      <c r="L1228" t="s">
        <v>1880</v>
      </c>
      <c r="M1228" s="3">
        <v>37</v>
      </c>
    </row>
    <row r="1229">
      <c r="L1229" t="s">
        <v>1893</v>
      </c>
      <c r="M1229" s="3">
        <v>38</v>
      </c>
    </row>
    <row r="1230">
      <c r="L1230" t="s">
        <v>1907</v>
      </c>
      <c r="M1230" s="3">
        <v>39</v>
      </c>
    </row>
    <row r="1231">
      <c r="L1231" t="s">
        <v>1920</v>
      </c>
      <c r="M1231" s="3">
        <v>40</v>
      </c>
    </row>
    <row r="1232">
      <c r="L1232" t="s">
        <v>1933</v>
      </c>
      <c r="M1232" s="3">
        <v>41</v>
      </c>
    </row>
    <row r="1233">
      <c r="L1233" t="s">
        <v>1944</v>
      </c>
      <c r="M1233" s="3">
        <v>42</v>
      </c>
    </row>
    <row r="1234">
      <c r="L1234" t="s">
        <v>1955</v>
      </c>
      <c r="M1234" s="3">
        <v>43</v>
      </c>
    </row>
    <row r="1235">
      <c r="L1235" t="s">
        <v>1134</v>
      </c>
      <c r="M1235" s="3">
        <v>44</v>
      </c>
    </row>
    <row r="1236">
      <c r="L1236" t="s">
        <v>1976</v>
      </c>
      <c r="M1236" s="3">
        <v>45</v>
      </c>
    </row>
    <row r="1237">
      <c r="L1237" t="s">
        <v>1987</v>
      </c>
      <c r="M1237" s="3">
        <v>46</v>
      </c>
    </row>
    <row r="1238">
      <c r="L1238" t="s">
        <v>1998</v>
      </c>
      <c r="M1238" s="3">
        <v>47</v>
      </c>
    </row>
    <row r="1239">
      <c r="L1239" t="s">
        <v>2008</v>
      </c>
      <c r="M1239" s="3">
        <v>48</v>
      </c>
    </row>
    <row r="1240">
      <c r="L1240" t="s">
        <v>2018</v>
      </c>
      <c r="M1240" s="3">
        <v>49</v>
      </c>
    </row>
    <row r="1241">
      <c r="L1241" t="s">
        <v>2028</v>
      </c>
      <c r="M1241" s="3">
        <v>50</v>
      </c>
    </row>
    <row r="1242">
      <c r="L1242" t="s">
        <v>2037</v>
      </c>
      <c r="M1242" s="3">
        <v>51</v>
      </c>
    </row>
    <row r="1243">
      <c r="L1243" t="s">
        <v>2045</v>
      </c>
      <c r="M1243" s="3">
        <v>52</v>
      </c>
    </row>
    <row r="1244">
      <c r="L1244" t="s">
        <v>2052</v>
      </c>
      <c r="M1244" s="3">
        <v>53</v>
      </c>
    </row>
    <row r="1245">
      <c r="L1245" t="s">
        <v>2059</v>
      </c>
      <c r="M1245" s="3">
        <v>54</v>
      </c>
    </row>
    <row r="1246">
      <c r="L1246" t="s">
        <v>2066</v>
      </c>
      <c r="M1246" s="3">
        <v>55</v>
      </c>
    </row>
    <row r="1247">
      <c r="L1247" t="s">
        <v>2073</v>
      </c>
      <c r="M1247" s="3">
        <v>56</v>
      </c>
    </row>
    <row r="1248">
      <c r="L1248" t="s">
        <v>2080</v>
      </c>
      <c r="M1248" s="3">
        <v>57</v>
      </c>
    </row>
    <row r="1249">
      <c r="L1249" t="s">
        <v>2086</v>
      </c>
      <c r="M1249" s="3">
        <v>58</v>
      </c>
    </row>
    <row r="1250">
      <c r="L1250" t="s">
        <v>2092</v>
      </c>
      <c r="M1250" s="3">
        <v>59</v>
      </c>
    </row>
    <row r="1251">
      <c r="L1251" t="s">
        <v>2099</v>
      </c>
      <c r="M1251" s="3">
        <v>60</v>
      </c>
    </row>
    <row r="1252">
      <c r="L1252" t="s">
        <v>896</v>
      </c>
      <c r="M1252" s="3" t="s">
        <v>910</v>
      </c>
    </row>
    <row r="1253">
      <c r="L1253" t="s">
        <v>941</v>
      </c>
      <c r="M1253" s="3" t="s">
        <v>957</v>
      </c>
    </row>
    <row r="1254">
      <c r="L1254" t="s">
        <v>987</v>
      </c>
      <c r="M1254" s="3" t="s">
        <v>1003</v>
      </c>
    </row>
    <row r="1255">
      <c r="L1255" t="s">
        <v>1034</v>
      </c>
      <c r="M1255" s="3" t="s">
        <v>1048</v>
      </c>
    </row>
    <row r="1256">
      <c r="L1256" t="s">
        <v>902</v>
      </c>
      <c r="M1256" s="3" t="s">
        <v>910</v>
      </c>
    </row>
    <row r="1257">
      <c r="L1257" t="s">
        <v>947</v>
      </c>
      <c r="M1257" s="3" t="s">
        <v>957</v>
      </c>
    </row>
    <row r="1258">
      <c r="L1258" t="s">
        <v>993</v>
      </c>
      <c r="M1258" s="3" t="s">
        <v>1003</v>
      </c>
    </row>
    <row r="1259">
      <c r="L1259" t="s">
        <v>1039</v>
      </c>
      <c r="M1259" s="3" t="s">
        <v>1048</v>
      </c>
    </row>
    <row r="1260">
      <c r="L1260" t="s">
        <v>1082</v>
      </c>
      <c r="M1260" s="3" t="s">
        <v>1090</v>
      </c>
    </row>
    <row r="1261">
      <c r="L1261" t="s">
        <v>1122</v>
      </c>
      <c r="M1261" s="3" t="s">
        <v>1130</v>
      </c>
    </row>
    <row r="1262">
      <c r="L1262" t="s">
        <v>1161</v>
      </c>
      <c r="M1262" s="3" t="s">
        <v>1169</v>
      </c>
    </row>
    <row r="1263">
      <c r="L1263" t="s">
        <v>1200</v>
      </c>
      <c r="M1263" s="3" t="s">
        <v>1208</v>
      </c>
    </row>
    <row r="1264">
      <c r="L1264" t="s">
        <v>1238</v>
      </c>
      <c r="M1264" s="3" t="s">
        <v>1247</v>
      </c>
    </row>
    <row r="1265">
      <c r="L1265" t="s">
        <v>1274</v>
      </c>
      <c r="M1265" s="3">
        <v>10</v>
      </c>
    </row>
    <row r="1266">
      <c r="L1266" t="s">
        <v>1307</v>
      </c>
      <c r="M1266" s="3">
        <v>11</v>
      </c>
    </row>
    <row r="1267">
      <c r="L1267" t="s">
        <v>1341</v>
      </c>
      <c r="M1267" s="3">
        <v>12</v>
      </c>
    </row>
    <row r="1268">
      <c r="L1268" t="s">
        <v>1373</v>
      </c>
      <c r="M1268" s="3">
        <v>13</v>
      </c>
    </row>
    <row r="1269">
      <c r="L1269" t="s">
        <v>1403</v>
      </c>
      <c r="M1269" s="3">
        <v>14</v>
      </c>
    </row>
    <row r="1270">
      <c r="L1270" t="s">
        <v>1433</v>
      </c>
      <c r="M1270" s="3">
        <v>15</v>
      </c>
    </row>
    <row r="1271">
      <c r="L1271" t="s">
        <v>1461</v>
      </c>
      <c r="M1271" s="3">
        <v>16</v>
      </c>
    </row>
    <row r="1272">
      <c r="L1272" t="s">
        <v>1487</v>
      </c>
      <c r="M1272" s="3">
        <v>17</v>
      </c>
    </row>
    <row r="1273">
      <c r="L1273" t="s">
        <v>1513</v>
      </c>
      <c r="M1273" s="3">
        <v>18</v>
      </c>
    </row>
    <row r="1274">
      <c r="L1274" t="s">
        <v>1539</v>
      </c>
      <c r="M1274" s="3">
        <v>19</v>
      </c>
    </row>
    <row r="1275">
      <c r="L1275" t="s">
        <v>1564</v>
      </c>
      <c r="M1275" s="3">
        <v>20</v>
      </c>
    </row>
    <row r="1276">
      <c r="L1276" t="s">
        <v>1589</v>
      </c>
      <c r="M1276" s="3">
        <v>21</v>
      </c>
    </row>
    <row r="1277">
      <c r="L1277" t="s">
        <v>1612</v>
      </c>
      <c r="M1277" s="3">
        <v>22</v>
      </c>
    </row>
    <row r="1278">
      <c r="L1278" t="s">
        <v>1635</v>
      </c>
      <c r="M1278" s="3">
        <v>23</v>
      </c>
    </row>
    <row r="1279">
      <c r="L1279" t="s">
        <v>1658</v>
      </c>
      <c r="M1279" s="3">
        <v>24</v>
      </c>
    </row>
    <row r="1280">
      <c r="L1280" t="s">
        <v>1681</v>
      </c>
      <c r="M1280" s="3">
        <v>25</v>
      </c>
    </row>
    <row r="1281">
      <c r="L1281" t="s">
        <v>1702</v>
      </c>
      <c r="M1281" s="3">
        <v>26</v>
      </c>
    </row>
    <row r="1282">
      <c r="L1282" t="s">
        <v>1722</v>
      </c>
      <c r="M1282" s="3">
        <v>27</v>
      </c>
    </row>
    <row r="1283">
      <c r="L1283" t="s">
        <v>1741</v>
      </c>
      <c r="M1283" s="3">
        <v>28</v>
      </c>
    </row>
    <row r="1284">
      <c r="L1284" t="s">
        <v>1759</v>
      </c>
      <c r="M1284" s="3">
        <v>29</v>
      </c>
    </row>
    <row r="1285">
      <c r="L1285" t="s">
        <v>1777</v>
      </c>
      <c r="M1285" s="3">
        <v>30</v>
      </c>
    </row>
    <row r="1286">
      <c r="L1286" t="s">
        <v>1793</v>
      </c>
      <c r="M1286" s="3">
        <v>31</v>
      </c>
    </row>
    <row r="1287">
      <c r="L1287" t="s">
        <v>1809</v>
      </c>
      <c r="M1287" s="3">
        <v>32</v>
      </c>
    </row>
    <row r="1288">
      <c r="L1288" t="s">
        <v>1824</v>
      </c>
      <c r="M1288" s="3">
        <v>33</v>
      </c>
    </row>
    <row r="1289">
      <c r="L1289" t="s">
        <v>1839</v>
      </c>
      <c r="M1289" s="3">
        <v>34</v>
      </c>
    </row>
    <row r="1290">
      <c r="L1290" t="s">
        <v>1854</v>
      </c>
      <c r="M1290" s="3">
        <v>35</v>
      </c>
    </row>
    <row r="1291">
      <c r="L1291" t="s">
        <v>1868</v>
      </c>
      <c r="M1291" s="3">
        <v>36</v>
      </c>
    </row>
    <row r="1292">
      <c r="L1292" t="s">
        <v>1882</v>
      </c>
      <c r="M1292" s="3">
        <v>37</v>
      </c>
    </row>
    <row r="1293">
      <c r="L1293" t="s">
        <v>1895</v>
      </c>
      <c r="M1293" s="3">
        <v>38</v>
      </c>
    </row>
    <row r="1294">
      <c r="L1294" t="s">
        <v>1909</v>
      </c>
      <c r="M1294" s="3">
        <v>39</v>
      </c>
    </row>
    <row r="1295">
      <c r="L1295" t="s">
        <v>1922</v>
      </c>
      <c r="M1295" s="3">
        <v>40</v>
      </c>
    </row>
    <row r="1296">
      <c r="L1296" t="s">
        <v>1935</v>
      </c>
      <c r="M1296" s="3">
        <v>41</v>
      </c>
    </row>
    <row r="1297">
      <c r="L1297" t="s">
        <v>1946</v>
      </c>
      <c r="M1297" s="3">
        <v>42</v>
      </c>
    </row>
    <row r="1298">
      <c r="L1298" t="s">
        <v>1957</v>
      </c>
      <c r="M1298" s="3">
        <v>43</v>
      </c>
    </row>
    <row r="1299">
      <c r="L1299" t="s">
        <v>1967</v>
      </c>
      <c r="M1299" s="3">
        <v>44</v>
      </c>
    </row>
    <row r="1300">
      <c r="L1300" t="s">
        <v>1978</v>
      </c>
      <c r="M1300" s="3">
        <v>45</v>
      </c>
    </row>
    <row r="1301">
      <c r="L1301" t="s">
        <v>1989</v>
      </c>
      <c r="M1301" s="3">
        <v>46</v>
      </c>
    </row>
    <row r="1302">
      <c r="L1302" t="s">
        <v>2000</v>
      </c>
      <c r="M1302" s="3">
        <v>47</v>
      </c>
    </row>
    <row r="1303">
      <c r="L1303" t="s">
        <v>2010</v>
      </c>
      <c r="M1303" s="3">
        <v>48</v>
      </c>
    </row>
    <row r="1304">
      <c r="L1304" t="s">
        <v>2020</v>
      </c>
      <c r="M1304" s="3">
        <v>49</v>
      </c>
    </row>
    <row r="1305">
      <c r="L1305" t="s">
        <v>904</v>
      </c>
      <c r="M1305" s="3" t="s">
        <v>910</v>
      </c>
    </row>
    <row r="1306">
      <c r="L1306" t="s">
        <v>949</v>
      </c>
      <c r="M1306" s="3" t="s">
        <v>957</v>
      </c>
    </row>
    <row r="1307">
      <c r="L1307" t="s">
        <v>995</v>
      </c>
      <c r="M1307" s="3" t="s">
        <v>1003</v>
      </c>
    </row>
    <row r="1308">
      <c r="L1308" t="s">
        <v>1041</v>
      </c>
      <c r="M1308" s="3" t="s">
        <v>1048</v>
      </c>
    </row>
    <row r="1309">
      <c r="L1309" t="s">
        <v>1084</v>
      </c>
      <c r="M1309" s="3" t="s">
        <v>1090</v>
      </c>
    </row>
    <row r="1310">
      <c r="L1310" t="s">
        <v>1124</v>
      </c>
      <c r="M1310" s="3" t="s">
        <v>1130</v>
      </c>
    </row>
    <row r="1311">
      <c r="L1311" t="s">
        <v>1163</v>
      </c>
      <c r="M1311" s="3" t="s">
        <v>1169</v>
      </c>
    </row>
    <row r="1312">
      <c r="L1312" t="s">
        <v>1202</v>
      </c>
      <c r="M1312" s="3" t="s">
        <v>1208</v>
      </c>
    </row>
    <row r="1313">
      <c r="L1313" t="s">
        <v>1240</v>
      </c>
      <c r="M1313" s="3" t="s">
        <v>1247</v>
      </c>
    </row>
    <row r="1314">
      <c r="L1314" t="s">
        <v>1276</v>
      </c>
      <c r="M1314" s="3">
        <v>10</v>
      </c>
    </row>
    <row r="1315">
      <c r="L1315" t="s">
        <v>1309</v>
      </c>
      <c r="M1315" s="3">
        <v>11</v>
      </c>
    </row>
    <row r="1316">
      <c r="L1316" t="s">
        <v>1343</v>
      </c>
      <c r="M1316" s="3">
        <v>12</v>
      </c>
    </row>
    <row r="1317">
      <c r="L1317" t="s">
        <v>1375</v>
      </c>
      <c r="M1317" s="3">
        <v>13</v>
      </c>
    </row>
    <row r="1318">
      <c r="L1318" t="s">
        <v>1405</v>
      </c>
      <c r="M1318" s="3">
        <v>14</v>
      </c>
    </row>
    <row r="1319">
      <c r="L1319" t="s">
        <v>1434</v>
      </c>
      <c r="M1319" s="3">
        <v>15</v>
      </c>
    </row>
    <row r="1320">
      <c r="L1320" t="s">
        <v>1462</v>
      </c>
      <c r="M1320" s="3">
        <v>16</v>
      </c>
    </row>
    <row r="1321">
      <c r="L1321" t="s">
        <v>1488</v>
      </c>
      <c r="M1321" s="3">
        <v>17</v>
      </c>
    </row>
    <row r="1322">
      <c r="L1322" t="s">
        <v>1514</v>
      </c>
      <c r="M1322" s="3">
        <v>18</v>
      </c>
    </row>
    <row r="1323">
      <c r="L1323" t="s">
        <v>1540</v>
      </c>
      <c r="M1323" s="3">
        <v>19</v>
      </c>
    </row>
    <row r="1324">
      <c r="L1324" t="s">
        <v>1565</v>
      </c>
      <c r="M1324" s="3">
        <v>20</v>
      </c>
    </row>
    <row r="1325">
      <c r="L1325" t="s">
        <v>1590</v>
      </c>
      <c r="M1325" s="3">
        <v>21</v>
      </c>
    </row>
    <row r="1326">
      <c r="L1326" t="s">
        <v>1613</v>
      </c>
      <c r="M1326" s="3">
        <v>22</v>
      </c>
    </row>
    <row r="1327">
      <c r="L1327" t="s">
        <v>1636</v>
      </c>
      <c r="M1327" s="3">
        <v>23</v>
      </c>
    </row>
    <row r="1328">
      <c r="L1328" t="s">
        <v>1659</v>
      </c>
      <c r="M1328" s="3">
        <v>24</v>
      </c>
    </row>
    <row r="1329">
      <c r="L1329" t="s">
        <v>1682</v>
      </c>
      <c r="M1329" s="3">
        <v>25</v>
      </c>
    </row>
    <row r="1330">
      <c r="L1330" t="s">
        <v>1703</v>
      </c>
      <c r="M1330" s="3">
        <v>26</v>
      </c>
    </row>
    <row r="1331">
      <c r="L1331" t="s">
        <v>1723</v>
      </c>
      <c r="M1331" s="3">
        <v>27</v>
      </c>
    </row>
    <row r="1332">
      <c r="L1332" t="s">
        <v>1742</v>
      </c>
      <c r="M1332" s="3">
        <v>28</v>
      </c>
    </row>
    <row r="1333">
      <c r="L1333" t="s">
        <v>1760</v>
      </c>
      <c r="M1333" s="3">
        <v>29</v>
      </c>
    </row>
    <row r="1334">
      <c r="L1334" t="s">
        <v>1778</v>
      </c>
      <c r="M1334" s="3">
        <v>30</v>
      </c>
    </row>
    <row r="1335">
      <c r="L1335" t="s">
        <v>1794</v>
      </c>
      <c r="M1335" s="3">
        <v>31</v>
      </c>
    </row>
    <row r="1336">
      <c r="L1336" t="s">
        <v>1810</v>
      </c>
      <c r="M1336" s="3">
        <v>32</v>
      </c>
    </row>
    <row r="1337">
      <c r="L1337" t="s">
        <v>1825</v>
      </c>
      <c r="M1337" s="3">
        <v>33</v>
      </c>
    </row>
    <row r="1338">
      <c r="L1338" t="s">
        <v>1840</v>
      </c>
      <c r="M1338" s="3">
        <v>34</v>
      </c>
    </row>
    <row r="1339">
      <c r="L1339" t="s">
        <v>1855</v>
      </c>
      <c r="M1339" s="3">
        <v>35</v>
      </c>
    </row>
    <row r="1340">
      <c r="L1340" t="s">
        <v>1869</v>
      </c>
      <c r="M1340" s="3">
        <v>36</v>
      </c>
    </row>
    <row r="1341">
      <c r="L1341" t="s">
        <v>1883</v>
      </c>
      <c r="M1341" s="3">
        <v>37</v>
      </c>
    </row>
    <row r="1342">
      <c r="L1342" t="s">
        <v>1896</v>
      </c>
      <c r="M1342" s="3">
        <v>38</v>
      </c>
    </row>
    <row r="1343">
      <c r="L1343" t="s">
        <v>1910</v>
      </c>
      <c r="M1343" s="3">
        <v>39</v>
      </c>
    </row>
    <row r="1344">
      <c r="L1344" t="s">
        <v>1923</v>
      </c>
      <c r="M1344" s="3">
        <v>40</v>
      </c>
    </row>
    <row r="1345">
      <c r="L1345" t="s">
        <v>1936</v>
      </c>
      <c r="M1345" s="3">
        <v>41</v>
      </c>
    </row>
    <row r="1346">
      <c r="L1346" t="s">
        <v>1947</v>
      </c>
      <c r="M1346" s="3">
        <v>42</v>
      </c>
    </row>
    <row r="1347">
      <c r="L1347" t="s">
        <v>1958</v>
      </c>
      <c r="M1347" s="3">
        <v>43</v>
      </c>
    </row>
    <row r="1348">
      <c r="L1348" t="s">
        <v>1968</v>
      </c>
      <c r="M1348" s="3">
        <v>44</v>
      </c>
    </row>
    <row r="1349">
      <c r="L1349" t="s">
        <v>1979</v>
      </c>
      <c r="M1349" s="3">
        <v>45</v>
      </c>
    </row>
    <row r="1350">
      <c r="L1350" t="s">
        <v>1990</v>
      </c>
      <c r="M1350" s="3">
        <v>46</v>
      </c>
    </row>
    <row r="1351">
      <c r="L1351" t="s">
        <v>2001</v>
      </c>
      <c r="M1351" s="3">
        <v>47</v>
      </c>
    </row>
    <row r="1352">
      <c r="L1352" t="s">
        <v>2011</v>
      </c>
      <c r="M1352" s="3">
        <v>48</v>
      </c>
    </row>
    <row r="1353">
      <c r="L1353" t="s">
        <v>2021</v>
      </c>
      <c r="M1353" s="3">
        <v>49</v>
      </c>
    </row>
    <row r="1354">
      <c r="L1354" t="s">
        <v>2030</v>
      </c>
      <c r="M1354" s="3">
        <v>50</v>
      </c>
    </row>
    <row r="1355">
      <c r="L1355" t="s">
        <v>2038</v>
      </c>
      <c r="M1355" s="3">
        <v>51</v>
      </c>
    </row>
    <row r="1356">
      <c r="L1356" t="s">
        <v>2046</v>
      </c>
      <c r="M1356" s="3">
        <v>52</v>
      </c>
    </row>
    <row r="1357">
      <c r="L1357" t="s">
        <v>2053</v>
      </c>
      <c r="M1357" s="3">
        <v>53</v>
      </c>
    </row>
    <row r="1358">
      <c r="L1358" t="s">
        <v>2060</v>
      </c>
      <c r="M1358" s="3">
        <v>54</v>
      </c>
    </row>
    <row r="1359">
      <c r="L1359" t="s">
        <v>2067</v>
      </c>
      <c r="M1359" s="3">
        <v>55</v>
      </c>
    </row>
    <row r="1360">
      <c r="L1360" t="s">
        <v>2074</v>
      </c>
      <c r="M1360" s="3">
        <v>56</v>
      </c>
    </row>
    <row r="1361">
      <c r="L1361" t="s">
        <v>2081</v>
      </c>
      <c r="M1361" s="3">
        <v>57</v>
      </c>
    </row>
    <row r="1362">
      <c r="L1362" t="s">
        <v>2087</v>
      </c>
      <c r="M1362" s="3">
        <v>58</v>
      </c>
    </row>
    <row r="1363">
      <c r="L1363" t="s">
        <v>2093</v>
      </c>
      <c r="M1363" s="3">
        <v>59</v>
      </c>
    </row>
    <row r="1364">
      <c r="L1364" t="s">
        <v>2100</v>
      </c>
      <c r="M1364" s="3">
        <v>60</v>
      </c>
    </row>
    <row r="1365">
      <c r="L1365" t="s">
        <v>2105</v>
      </c>
      <c r="M1365" s="3">
        <v>61</v>
      </c>
    </row>
    <row r="1366">
      <c r="L1366" t="s">
        <v>2111</v>
      </c>
      <c r="M1366" s="3">
        <v>62</v>
      </c>
    </row>
    <row r="1367">
      <c r="L1367" t="s">
        <v>2117</v>
      </c>
      <c r="M1367" s="3">
        <v>63</v>
      </c>
    </row>
    <row r="1368">
      <c r="L1368" t="s">
        <v>2122</v>
      </c>
      <c r="M1368" s="3">
        <v>64</v>
      </c>
    </row>
    <row r="1369">
      <c r="L1369" t="s">
        <v>2128</v>
      </c>
      <c r="M1369" s="3">
        <v>65</v>
      </c>
    </row>
    <row r="1370">
      <c r="L1370" t="s">
        <v>2134</v>
      </c>
      <c r="M1370" s="3">
        <v>66</v>
      </c>
    </row>
    <row r="1371">
      <c r="L1371" t="s">
        <v>2139</v>
      </c>
      <c r="M1371" s="3">
        <v>67</v>
      </c>
    </row>
    <row r="1372">
      <c r="L1372" t="s">
        <v>2145</v>
      </c>
      <c r="M1372" s="3">
        <v>68</v>
      </c>
    </row>
    <row r="1373">
      <c r="L1373" t="s">
        <v>2150</v>
      </c>
      <c r="M1373" s="3">
        <v>69</v>
      </c>
    </row>
    <row r="1374">
      <c r="L1374" t="s">
        <v>2156</v>
      </c>
      <c r="M1374" s="3">
        <v>70</v>
      </c>
    </row>
    <row r="1375">
      <c r="L1375" t="s">
        <v>2162</v>
      </c>
      <c r="M1375" s="3">
        <v>71</v>
      </c>
    </row>
    <row r="1376">
      <c r="L1376" t="s">
        <v>2167</v>
      </c>
      <c r="M1376" s="3">
        <v>72</v>
      </c>
    </row>
    <row r="1377">
      <c r="L1377" t="s">
        <v>2173</v>
      </c>
      <c r="M1377" s="3">
        <v>73</v>
      </c>
    </row>
    <row r="1378">
      <c r="L1378" t="s">
        <v>2179</v>
      </c>
      <c r="M1378" s="3">
        <v>74</v>
      </c>
    </row>
    <row r="1379">
      <c r="L1379" t="s">
        <v>2185</v>
      </c>
      <c r="M1379" s="3">
        <v>75</v>
      </c>
    </row>
    <row r="1380">
      <c r="L1380" t="s">
        <v>2191</v>
      </c>
      <c r="M1380" s="3">
        <v>76</v>
      </c>
    </row>
    <row r="1381">
      <c r="L1381" t="s">
        <v>2197</v>
      </c>
      <c r="M1381" s="3">
        <v>77</v>
      </c>
    </row>
    <row r="1382">
      <c r="L1382" t="s">
        <v>901</v>
      </c>
      <c r="M1382" s="3" t="s">
        <v>2633</v>
      </c>
    </row>
    <row r="1383">
      <c r="L1383" t="s">
        <v>946</v>
      </c>
      <c r="M1383" s="3" t="s">
        <v>2634</v>
      </c>
    </row>
    <row r="1384">
      <c r="L1384" t="s">
        <v>992</v>
      </c>
      <c r="M1384" s="3" t="s">
        <v>2635</v>
      </c>
    </row>
    <row r="1385">
      <c r="L1385" t="s">
        <v>827</v>
      </c>
      <c r="M1385" s="3" t="s">
        <v>2636</v>
      </c>
    </row>
    <row r="1386">
      <c r="L1386" t="s">
        <v>905</v>
      </c>
      <c r="M1386" s="3" t="s">
        <v>2637</v>
      </c>
    </row>
    <row r="1387">
      <c r="L1387" t="s">
        <v>950</v>
      </c>
      <c r="M1387" s="3" t="s">
        <v>2638</v>
      </c>
    </row>
    <row r="1388">
      <c r="L1388" t="s">
        <v>996</v>
      </c>
      <c r="M1388" s="3" t="s">
        <v>2639</v>
      </c>
    </row>
    <row r="1389">
      <c r="L1389" t="s">
        <v>1042</v>
      </c>
      <c r="M1389" s="3" t="s">
        <v>2640</v>
      </c>
    </row>
    <row r="1390">
      <c r="L1390" t="s">
        <v>1085</v>
      </c>
      <c r="M1390" s="3" t="s">
        <v>2641</v>
      </c>
    </row>
    <row r="1391">
      <c r="L1391" t="s">
        <v>1125</v>
      </c>
      <c r="M1391" s="3" t="s">
        <v>2642</v>
      </c>
    </row>
    <row r="1392">
      <c r="L1392" t="s">
        <v>1164</v>
      </c>
      <c r="M1392" s="3" t="s">
        <v>2643</v>
      </c>
    </row>
    <row r="1393">
      <c r="L1393" t="s">
        <v>1203</v>
      </c>
      <c r="M1393" s="3" t="s">
        <v>2644</v>
      </c>
    </row>
    <row r="1394">
      <c r="L1394" t="s">
        <v>1241</v>
      </c>
      <c r="M1394" s="3" t="s">
        <v>2645</v>
      </c>
    </row>
    <row r="1395">
      <c r="L1395" t="s">
        <v>1277</v>
      </c>
      <c r="M1395" s="3" t="s">
        <v>2646</v>
      </c>
    </row>
    <row r="1396">
      <c r="L1396" t="s">
        <v>1310</v>
      </c>
      <c r="M1396" s="3" t="s">
        <v>2647</v>
      </c>
    </row>
    <row r="1397">
      <c r="L1397" t="s">
        <v>1344</v>
      </c>
      <c r="M1397" s="3" t="s">
        <v>2648</v>
      </c>
    </row>
    <row r="1398">
      <c r="L1398" t="s">
        <v>1376</v>
      </c>
      <c r="M1398" s="3" t="s">
        <v>2649</v>
      </c>
    </row>
    <row r="1399">
      <c r="L1399" t="s">
        <v>1406</v>
      </c>
      <c r="M1399" s="3" t="s">
        <v>2650</v>
      </c>
    </row>
    <row r="1400">
      <c r="L1400" t="s">
        <v>1435</v>
      </c>
      <c r="M1400" s="3" t="s">
        <v>2651</v>
      </c>
    </row>
    <row r="1401">
      <c r="L1401" t="s">
        <v>1463</v>
      </c>
      <c r="M1401" s="3" t="s">
        <v>2652</v>
      </c>
    </row>
    <row r="1402">
      <c r="L1402" t="s">
        <v>1489</v>
      </c>
      <c r="M1402" s="3" t="s">
        <v>2653</v>
      </c>
    </row>
    <row r="1403">
      <c r="L1403" t="s">
        <v>1515</v>
      </c>
      <c r="M1403" s="3" t="s">
        <v>2654</v>
      </c>
    </row>
    <row r="1404">
      <c r="L1404" t="s">
        <v>1541</v>
      </c>
      <c r="M1404" s="3" t="s">
        <v>2655</v>
      </c>
    </row>
    <row r="1405">
      <c r="L1405" t="s">
        <v>1566</v>
      </c>
      <c r="M1405" s="3" t="s">
        <v>2656</v>
      </c>
    </row>
    <row r="1406">
      <c r="L1406" t="s">
        <v>1591</v>
      </c>
      <c r="M1406" s="3" t="s">
        <v>2657</v>
      </c>
    </row>
    <row r="1407">
      <c r="L1407" t="s">
        <v>1614</v>
      </c>
      <c r="M1407" s="3" t="s">
        <v>2658</v>
      </c>
    </row>
    <row r="1408">
      <c r="L1408" t="s">
        <v>1637</v>
      </c>
      <c r="M1408" s="3" t="s">
        <v>2659</v>
      </c>
    </row>
    <row r="1409">
      <c r="L1409" t="s">
        <v>1660</v>
      </c>
      <c r="M1409" s="3" t="s">
        <v>2660</v>
      </c>
    </row>
    <row r="1410">
      <c r="L1410" t="s">
        <v>1683</v>
      </c>
      <c r="M1410" s="3" t="s">
        <v>2661</v>
      </c>
    </row>
    <row r="1411">
      <c r="L1411" t="s">
        <v>1704</v>
      </c>
      <c r="M1411" s="3" t="s">
        <v>2662</v>
      </c>
    </row>
    <row r="1412">
      <c r="L1412" t="s">
        <v>1724</v>
      </c>
      <c r="M1412" s="3" t="s">
        <v>2663</v>
      </c>
    </row>
    <row r="1413">
      <c r="L1413" t="s">
        <v>907</v>
      </c>
      <c r="M1413" s="3" t="s">
        <v>2664</v>
      </c>
    </row>
    <row r="1414">
      <c r="L1414" t="s">
        <v>952</v>
      </c>
      <c r="M1414" s="3" t="s">
        <v>363</v>
      </c>
    </row>
    <row r="1415">
      <c r="L1415" t="s">
        <v>998</v>
      </c>
      <c r="M1415" s="3" t="s">
        <v>375</v>
      </c>
    </row>
    <row r="1416">
      <c r="L1416" t="s">
        <v>1044</v>
      </c>
      <c r="M1416" s="3" t="s">
        <v>2665</v>
      </c>
    </row>
    <row r="1417">
      <c r="L1417" t="s">
        <v>1087</v>
      </c>
      <c r="M1417" s="3" t="s">
        <v>2666</v>
      </c>
    </row>
    <row r="1418">
      <c r="L1418" t="s">
        <v>1127</v>
      </c>
      <c r="M1418" s="3" t="s">
        <v>651</v>
      </c>
    </row>
    <row r="1419">
      <c r="L1419" t="s">
        <v>1166</v>
      </c>
      <c r="M1419" s="3" t="s">
        <v>2387</v>
      </c>
    </row>
    <row r="1420">
      <c r="L1420" t="s">
        <v>1205</v>
      </c>
      <c r="M1420" s="3" t="s">
        <v>2388</v>
      </c>
    </row>
    <row r="1421">
      <c r="L1421" t="s">
        <v>1243</v>
      </c>
      <c r="M1421" s="3" t="s">
        <v>2667</v>
      </c>
    </row>
    <row r="1422">
      <c r="L1422" t="s">
        <v>1279</v>
      </c>
      <c r="M1422" s="3" t="s">
        <v>475</v>
      </c>
    </row>
    <row r="1423">
      <c r="L1423" t="s">
        <v>1312</v>
      </c>
      <c r="M1423" s="3" t="s">
        <v>2398</v>
      </c>
    </row>
    <row r="1424">
      <c r="L1424" t="s">
        <v>1346</v>
      </c>
      <c r="M1424" s="3" t="s">
        <v>2668</v>
      </c>
    </row>
    <row r="1425">
      <c r="L1425" t="s">
        <v>1378</v>
      </c>
      <c r="M1425" s="3" t="s">
        <v>2669</v>
      </c>
    </row>
    <row r="1426">
      <c r="L1426" t="s">
        <v>1408</v>
      </c>
      <c r="M1426" s="3" t="s">
        <v>2670</v>
      </c>
    </row>
    <row r="1427">
      <c r="L1427" t="s">
        <v>1437</v>
      </c>
      <c r="M1427" s="3" t="s">
        <v>2671</v>
      </c>
    </row>
    <row r="1428">
      <c r="L1428" t="s">
        <v>1465</v>
      </c>
      <c r="M1428" s="3" t="s">
        <v>567</v>
      </c>
    </row>
    <row r="1429">
      <c r="L1429" t="s">
        <v>1491</v>
      </c>
      <c r="M1429" s="3" t="s">
        <v>610</v>
      </c>
    </row>
    <row r="1430">
      <c r="L1430" t="s">
        <v>1517</v>
      </c>
      <c r="M1430" s="3" t="s">
        <v>556</v>
      </c>
    </row>
    <row r="1431">
      <c r="L1431" t="s">
        <v>1543</v>
      </c>
      <c r="M1431" s="3" t="s">
        <v>2672</v>
      </c>
    </row>
    <row r="1432">
      <c r="L1432" t="s">
        <v>1568</v>
      </c>
      <c r="M1432" s="3" t="s">
        <v>2467</v>
      </c>
    </row>
    <row r="1433">
      <c r="L1433" t="s">
        <v>1593</v>
      </c>
      <c r="M1433" s="3" t="s">
        <v>2408</v>
      </c>
    </row>
    <row r="1434">
      <c r="L1434" t="s">
        <v>1616</v>
      </c>
      <c r="M1434" s="3" t="s">
        <v>720</v>
      </c>
    </row>
    <row r="1435">
      <c r="L1435" t="s">
        <v>1639</v>
      </c>
      <c r="M1435" s="3" t="s">
        <v>739</v>
      </c>
    </row>
    <row r="1436">
      <c r="L1436" t="s">
        <v>1662</v>
      </c>
      <c r="M1436" s="3" t="s">
        <v>750</v>
      </c>
    </row>
    <row r="1437">
      <c r="L1437" t="s">
        <v>1685</v>
      </c>
      <c r="M1437" s="3" t="s">
        <v>2494</v>
      </c>
    </row>
    <row r="1438">
      <c r="L1438" t="s">
        <v>1706</v>
      </c>
      <c r="M1438" s="3" t="s">
        <v>2495</v>
      </c>
    </row>
    <row r="1439">
      <c r="L1439" t="s">
        <v>1726</v>
      </c>
      <c r="M1439" s="3" t="s">
        <v>2496</v>
      </c>
    </row>
    <row r="1440">
      <c r="L1440" t="s">
        <v>1744</v>
      </c>
      <c r="M1440" s="3" t="s">
        <v>2673</v>
      </c>
    </row>
    <row r="1441">
      <c r="L1441" t="s">
        <v>1762</v>
      </c>
      <c r="M1441" s="3" t="s">
        <v>2157</v>
      </c>
    </row>
    <row r="1442">
      <c r="L1442" t="s">
        <v>1052</v>
      </c>
      <c r="M1442" s="3" t="s">
        <v>715</v>
      </c>
    </row>
    <row r="1443">
      <c r="L1443" t="s">
        <v>1796</v>
      </c>
      <c r="M1443" s="3" t="s">
        <v>2674</v>
      </c>
    </row>
    <row r="1444">
      <c r="L1444" t="s">
        <v>1812</v>
      </c>
      <c r="M1444" s="3" t="s">
        <v>2675</v>
      </c>
    </row>
    <row r="1445">
      <c r="L1445" t="s">
        <v>1827</v>
      </c>
      <c r="M1445" s="3" t="s">
        <v>2307</v>
      </c>
    </row>
    <row r="1446">
      <c r="L1446" t="s">
        <v>1842</v>
      </c>
      <c r="M1446" s="3" t="s">
        <v>2414</v>
      </c>
    </row>
    <row r="1447">
      <c r="L1447" t="s">
        <v>1857</v>
      </c>
      <c r="M1447" s="3" t="s">
        <v>2676</v>
      </c>
    </row>
    <row r="1448">
      <c r="L1448" t="s">
        <v>1871</v>
      </c>
      <c r="M1448" s="3" t="s">
        <v>2677</v>
      </c>
    </row>
    <row r="1449">
      <c r="L1449" t="s">
        <v>1885</v>
      </c>
      <c r="M1449" s="3" t="s">
        <v>2678</v>
      </c>
    </row>
    <row r="1450">
      <c r="L1450" t="s">
        <v>1898</v>
      </c>
      <c r="M1450" s="3" t="s">
        <v>2679</v>
      </c>
    </row>
    <row r="1451">
      <c r="L1451" t="s">
        <v>1912</v>
      </c>
      <c r="M1451" s="3" t="s">
        <v>2680</v>
      </c>
    </row>
    <row r="1452">
      <c r="L1452" t="s">
        <v>1924</v>
      </c>
      <c r="M1452" s="3" t="s">
        <v>2681</v>
      </c>
    </row>
    <row r="1453">
      <c r="L1453" t="s">
        <v>1937</v>
      </c>
      <c r="M1453" s="3" t="s">
        <v>2417</v>
      </c>
    </row>
    <row r="1454">
      <c r="L1454" t="s">
        <v>1948</v>
      </c>
      <c r="M1454" s="3" t="s">
        <v>2168</v>
      </c>
    </row>
    <row r="1455">
      <c r="L1455" t="s">
        <v>1959</v>
      </c>
      <c r="M1455" s="3" t="s">
        <v>2192</v>
      </c>
    </row>
    <row r="1456">
      <c r="L1456" t="s">
        <v>1969</v>
      </c>
      <c r="M1456" s="3" t="s">
        <v>2508</v>
      </c>
    </row>
    <row r="1457">
      <c r="L1457" t="s">
        <v>1980</v>
      </c>
      <c r="M1457" s="3" t="s">
        <v>2220</v>
      </c>
    </row>
    <row r="1458">
      <c r="L1458" t="s">
        <v>1991</v>
      </c>
      <c r="M1458" s="3" t="s">
        <v>2682</v>
      </c>
    </row>
    <row r="1459">
      <c r="L1459" t="s">
        <v>2002</v>
      </c>
      <c r="M1459" s="3" t="s">
        <v>834</v>
      </c>
    </row>
    <row r="1460">
      <c r="L1460" t="s">
        <v>2012</v>
      </c>
      <c r="M1460" s="3" t="s">
        <v>2683</v>
      </c>
    </row>
    <row r="1461">
      <c r="L1461" t="s">
        <v>2022</v>
      </c>
      <c r="M1461" s="3" t="s">
        <v>2684</v>
      </c>
    </row>
    <row r="1462">
      <c r="L1462" t="s">
        <v>2031</v>
      </c>
      <c r="M1462" s="3" t="s">
        <v>846</v>
      </c>
    </row>
    <row r="1463">
      <c r="L1463" t="s">
        <v>2039</v>
      </c>
      <c r="M1463" s="3" t="s">
        <v>2519</v>
      </c>
    </row>
    <row r="1464">
      <c r="L1464" t="s">
        <v>2047</v>
      </c>
      <c r="M1464" s="3" t="s">
        <v>2521</v>
      </c>
    </row>
    <row r="1465">
      <c r="L1465" t="s">
        <v>2054</v>
      </c>
      <c r="M1465" s="3" t="s">
        <v>1925</v>
      </c>
    </row>
    <row r="1466">
      <c r="L1466" t="s">
        <v>2061</v>
      </c>
      <c r="M1466" s="3" t="s">
        <v>2433</v>
      </c>
    </row>
    <row r="1467">
      <c r="L1467" t="s">
        <v>2068</v>
      </c>
      <c r="M1467" s="3" t="s">
        <v>2685</v>
      </c>
    </row>
    <row r="1468">
      <c r="L1468" t="s">
        <v>2075</v>
      </c>
      <c r="M1468" s="3" t="s">
        <v>2686</v>
      </c>
    </row>
    <row r="1469">
      <c r="L1469" t="s">
        <v>908</v>
      </c>
      <c r="M1469" s="3" t="s">
        <v>2687</v>
      </c>
    </row>
    <row r="1470">
      <c r="L1470" t="s">
        <v>953</v>
      </c>
      <c r="M1470" s="3" t="s">
        <v>2688</v>
      </c>
    </row>
    <row r="1471">
      <c r="L1471" t="s">
        <v>999</v>
      </c>
      <c r="M1471" s="3" t="s">
        <v>2689</v>
      </c>
    </row>
    <row r="1472">
      <c r="L1472" t="s">
        <v>1045</v>
      </c>
      <c r="M1472" s="3" t="s">
        <v>2690</v>
      </c>
    </row>
    <row r="1473">
      <c r="L1473" t="s">
        <v>1088</v>
      </c>
      <c r="M1473" s="3" t="s">
        <v>2691</v>
      </c>
    </row>
    <row r="1474">
      <c r="L1474" t="s">
        <v>1128</v>
      </c>
      <c r="M1474" s="3" t="s">
        <v>2692</v>
      </c>
    </row>
    <row r="1475">
      <c r="L1475" t="s">
        <v>1167</v>
      </c>
      <c r="M1475" s="3" t="s">
        <v>2693</v>
      </c>
    </row>
    <row r="1476">
      <c r="L1476" t="s">
        <v>1206</v>
      </c>
      <c r="M1476" s="3" t="s">
        <v>2694</v>
      </c>
    </row>
    <row r="1477">
      <c r="L1477" t="s">
        <v>1244</v>
      </c>
      <c r="M1477" s="3" t="s">
        <v>2695</v>
      </c>
    </row>
    <row r="1478">
      <c r="L1478" t="s">
        <v>1223</v>
      </c>
      <c r="M1478" s="3" t="s">
        <v>2129</v>
      </c>
    </row>
    <row r="1479">
      <c r="L1479" t="s">
        <v>1313</v>
      </c>
      <c r="M1479" s="3" t="s">
        <v>2696</v>
      </c>
    </row>
    <row r="1480">
      <c r="L1480" t="s">
        <v>1347</v>
      </c>
      <c r="M1480" s="3" t="s">
        <v>2697</v>
      </c>
    </row>
    <row r="1481">
      <c r="L1481" t="s">
        <v>1379</v>
      </c>
      <c r="M1481" s="3" t="s">
        <v>2698</v>
      </c>
    </row>
    <row r="1482">
      <c r="L1482" t="s">
        <v>1409</v>
      </c>
      <c r="M1482" s="3" t="s">
        <v>2699</v>
      </c>
    </row>
    <row r="1483">
      <c r="L1483" t="s">
        <v>1438</v>
      </c>
      <c r="M1483" s="3" t="s">
        <v>2700</v>
      </c>
    </row>
    <row r="1484">
      <c r="L1484" t="s">
        <v>1466</v>
      </c>
      <c r="M1484" s="3" t="s">
        <v>2701</v>
      </c>
    </row>
    <row r="1485">
      <c r="L1485" t="s">
        <v>1492</v>
      </c>
      <c r="M1485" s="3" t="s">
        <v>2307</v>
      </c>
    </row>
    <row r="1486">
      <c r="L1486" t="s">
        <v>1518</v>
      </c>
      <c r="M1486" s="3" t="s">
        <v>2702</v>
      </c>
    </row>
    <row r="1487">
      <c r="L1487" t="s">
        <v>1544</v>
      </c>
      <c r="M1487" s="3" t="s">
        <v>2703</v>
      </c>
    </row>
    <row r="1488">
      <c r="L1488" t="s">
        <v>1569</v>
      </c>
      <c r="M1488" s="3" t="s">
        <v>2704</v>
      </c>
    </row>
    <row r="1489">
      <c r="L1489" t="s">
        <v>1594</v>
      </c>
      <c r="M1489" s="3" t="s">
        <v>2705</v>
      </c>
    </row>
    <row r="1490">
      <c r="L1490" t="s">
        <v>1617</v>
      </c>
      <c r="M1490" s="3" t="s">
        <v>2706</v>
      </c>
    </row>
    <row r="1491">
      <c r="L1491" t="s">
        <v>1640</v>
      </c>
      <c r="M1491" s="3" t="s">
        <v>2707</v>
      </c>
    </row>
    <row r="1492">
      <c r="L1492" t="s">
        <v>1663</v>
      </c>
      <c r="M1492" s="3" t="s">
        <v>2708</v>
      </c>
    </row>
    <row r="1493">
      <c r="L1493" t="s">
        <v>899</v>
      </c>
      <c r="M1493" s="3" t="s">
        <v>2709</v>
      </c>
    </row>
    <row r="1494">
      <c r="M1494" s="3" t="s">
        <v>2710</v>
      </c>
    </row>
    <row r="1495">
      <c r="M1495" s="3" t="s">
        <v>2711</v>
      </c>
    </row>
    <row r="1496">
      <c r="M1496" s="3" t="s">
        <v>2712</v>
      </c>
    </row>
    <row r="1497">
      <c r="M1497" s="3" t="s">
        <v>2673</v>
      </c>
    </row>
    <row r="1498">
      <c r="L1498" t="s">
        <v>944</v>
      </c>
      <c r="M1498" s="3" t="s">
        <v>2674</v>
      </c>
    </row>
    <row r="1499">
      <c r="M1499" s="3" t="s">
        <v>2713</v>
      </c>
    </row>
    <row r="1500">
      <c r="L1500" t="s">
        <v>990</v>
      </c>
      <c r="M1500" s="3" t="s">
        <v>2308</v>
      </c>
    </row>
    <row r="1501">
      <c r="L1501" t="s">
        <v>1037</v>
      </c>
      <c r="M1501" s="3" t="s">
        <v>2430</v>
      </c>
    </row>
  </sheetData>
  <pageMargins left="0.5118110236220472" right="0.7086614173228346" top="0.5905511811023622" bottom="0.7086614173228346" header="0.31496062992125984" footer="0.31496062992125984"/>
  <ignoredErrors>
    <ignoredError numberStoredAsText="1" sqref="A1:CM150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95"/>
  <sheetViews>
    <sheetView workbookViewId="0" rightToLeft="0"/>
  </sheetViews>
  <sheetData>
    <row r="1"/>
    <row r="2">
      <c r="A2" t="s">
        <v>2714</v>
      </c>
      <c r="G2" t="s">
        <v>2715</v>
      </c>
    </row>
    <row r="3" ht="30" customHeight="1">
      <c r="A3" t="s">
        <v>2716</v>
      </c>
      <c r="B3" t="s">
        <v>2717</v>
      </c>
      <c r="C3" t="s">
        <v>2718</v>
      </c>
      <c r="D3" t="s">
        <v>2719</v>
      </c>
      <c r="E3" t="s">
        <v>2720</v>
      </c>
      <c r="G3" t="s">
        <v>2717</v>
      </c>
    </row>
    <row r="4" ht="30" customHeight="1">
      <c r="A4" t="s">
        <v>2721</v>
      </c>
      <c r="B4" t="s">
        <v>2722</v>
      </c>
      <c r="C4" t="s">
        <v>347</v>
      </c>
      <c r="D4" t="s">
        <v>2723</v>
      </c>
      <c r="G4" s="3" t="s">
        <v>2722</v>
      </c>
      <c r="H4">
        <v>1</v>
      </c>
    </row>
    <row r="5" ht="30" customHeight="1">
      <c r="A5" t="s">
        <v>2724</v>
      </c>
      <c r="B5" t="s">
        <v>2724</v>
      </c>
      <c r="C5" t="s">
        <v>2725</v>
      </c>
      <c r="D5" t="s">
        <v>2723</v>
      </c>
      <c r="G5" s="3" t="s">
        <v>2724</v>
      </c>
      <c r="H5">
        <v>1</v>
      </c>
    </row>
    <row r="6" ht="30" customHeight="1">
      <c r="A6" t="s">
        <v>2726</v>
      </c>
      <c r="B6" t="s">
        <v>2727</v>
      </c>
      <c r="C6" t="s">
        <v>370</v>
      </c>
      <c r="D6" t="s">
        <v>2728</v>
      </c>
      <c r="E6" t="s">
        <v>2729</v>
      </c>
      <c r="G6" s="3" t="s">
        <v>2730</v>
      </c>
      <c r="H6">
        <v>1</v>
      </c>
    </row>
    <row r="7" ht="30" customHeight="1">
      <c r="A7" t="s">
        <v>2731</v>
      </c>
      <c r="B7" t="s">
        <v>2732</v>
      </c>
      <c r="C7" t="s">
        <v>358</v>
      </c>
      <c r="D7" t="s">
        <v>2728</v>
      </c>
      <c r="E7" t="s">
        <v>2729</v>
      </c>
      <c r="G7" s="3" t="s">
        <v>2733</v>
      </c>
      <c r="H7">
        <v>1</v>
      </c>
    </row>
    <row r="8" ht="30" customHeight="1">
      <c r="A8" t="s">
        <v>2734</v>
      </c>
      <c r="B8" t="s">
        <v>2730</v>
      </c>
      <c r="C8" t="s">
        <v>571</v>
      </c>
      <c r="G8" s="3" t="s">
        <v>2735</v>
      </c>
      <c r="H8">
        <v>1</v>
      </c>
    </row>
    <row r="9" ht="30" customHeight="1">
      <c r="A9" t="s">
        <v>2736</v>
      </c>
      <c r="B9" t="s">
        <v>2733</v>
      </c>
      <c r="C9" t="s">
        <v>2737</v>
      </c>
      <c r="D9" t="s">
        <v>2738</v>
      </c>
      <c r="G9" s="3" t="s">
        <v>2739</v>
      </c>
      <c r="H9">
        <v>1</v>
      </c>
    </row>
    <row r="10" ht="30" customHeight="1">
      <c r="A10" t="s">
        <v>2735</v>
      </c>
      <c r="B10" t="s">
        <v>2735</v>
      </c>
      <c r="C10" t="s">
        <v>2740</v>
      </c>
      <c r="G10" s="3" t="s">
        <v>2741</v>
      </c>
      <c r="H10">
        <v>1</v>
      </c>
    </row>
    <row r="11" ht="30" customHeight="1">
      <c r="A11" t="s">
        <v>2739</v>
      </c>
      <c r="B11" t="s">
        <v>2739</v>
      </c>
      <c r="C11" t="s">
        <v>697</v>
      </c>
      <c r="G11" s="3" t="s">
        <v>2742</v>
      </c>
      <c r="H11">
        <v>1</v>
      </c>
    </row>
    <row r="12" ht="30" customHeight="1">
      <c r="A12" t="s">
        <v>2743</v>
      </c>
      <c r="B12" t="s">
        <v>2741</v>
      </c>
      <c r="C12" t="s">
        <v>2744</v>
      </c>
      <c r="G12" s="3" t="s">
        <v>2745</v>
      </c>
      <c r="H12">
        <v>1</v>
      </c>
    </row>
    <row r="13" ht="30" customHeight="1">
      <c r="A13" t="s">
        <v>2746</v>
      </c>
      <c r="B13" t="s">
        <v>2742</v>
      </c>
      <c r="C13" t="s">
        <v>634</v>
      </c>
      <c r="D13" t="s">
        <v>2747</v>
      </c>
      <c r="G13" s="3" t="s">
        <v>2748</v>
      </c>
      <c r="H13">
        <v>1</v>
      </c>
    </row>
    <row r="14" ht="30" customHeight="1">
      <c r="A14" t="s">
        <v>2749</v>
      </c>
      <c r="B14" t="s">
        <v>2745</v>
      </c>
      <c r="C14" t="s">
        <v>614</v>
      </c>
      <c r="G14" s="3" t="s">
        <v>2750</v>
      </c>
      <c r="H14">
        <v>1</v>
      </c>
    </row>
    <row r="15" ht="30" customHeight="1">
      <c r="A15" t="s">
        <v>2751</v>
      </c>
      <c r="B15" t="s">
        <v>2748</v>
      </c>
      <c r="C15" t="s">
        <v>2752</v>
      </c>
      <c r="D15" t="s">
        <v>2738</v>
      </c>
      <c r="G15" t="s">
        <v>2753</v>
      </c>
      <c r="H15">
        <v>1</v>
      </c>
    </row>
    <row r="16" ht="30" customHeight="1">
      <c r="A16" t="s">
        <v>2754</v>
      </c>
      <c r="B16" t="s">
        <v>2755</v>
      </c>
      <c r="C16" t="s">
        <v>2756</v>
      </c>
      <c r="D16" t="s">
        <v>2738</v>
      </c>
      <c r="G16" s="3" t="s">
        <v>2757</v>
      </c>
      <c r="H16">
        <v>1</v>
      </c>
    </row>
    <row r="17" ht="30" customHeight="1">
      <c r="A17" t="s">
        <v>2758</v>
      </c>
      <c r="B17" t="s">
        <v>2759</v>
      </c>
      <c r="C17" t="s">
        <v>604</v>
      </c>
      <c r="E17" t="s">
        <v>2729</v>
      </c>
      <c r="G17" t="s">
        <v>2760</v>
      </c>
      <c r="H17">
        <v>0</v>
      </c>
    </row>
    <row r="18" ht="30" customHeight="1">
      <c r="A18" t="s">
        <v>2761</v>
      </c>
      <c r="B18" t="s">
        <v>2750</v>
      </c>
      <c r="C18" t="s">
        <v>394</v>
      </c>
      <c r="G18" s="3" t="s">
        <v>2762</v>
      </c>
      <c r="H18">
        <v>0</v>
      </c>
    </row>
    <row r="19" ht="30" customHeight="1">
      <c r="A19" t="s">
        <f>"Kunststoff " &amp; B19</f>
        <v>2763</v>
      </c>
      <c r="B19" t="s">
        <v>2753</v>
      </c>
      <c r="C19" t="s">
        <v>2764</v>
      </c>
      <c r="G19" s="3" t="s">
        <v>2765</v>
      </c>
      <c r="H19">
        <v>0</v>
      </c>
    </row>
    <row r="20" ht="30" customHeight="1">
      <c r="A20" t="s">
        <v>2766</v>
      </c>
      <c r="B20" t="s">
        <v>2757</v>
      </c>
      <c r="C20" t="s">
        <v>405</v>
      </c>
      <c r="G20" s="3" t="s">
        <v>2767</v>
      </c>
      <c r="H20">
        <v>0</v>
      </c>
    </row>
    <row r="21" ht="30" customHeight="1">
      <c r="A21" t="s">
        <f>"Kunststoff " &amp; B21</f>
        <v>2768</v>
      </c>
      <c r="B21" t="s">
        <v>2760</v>
      </c>
      <c r="C21" t="s">
        <v>2769</v>
      </c>
      <c r="G21" s="3" t="s">
        <v>2770</v>
      </c>
      <c r="H21">
        <v>0</v>
      </c>
    </row>
    <row r="22" ht="30" customHeight="1">
      <c r="A22" t="s">
        <v>2771</v>
      </c>
      <c r="B22" t="s">
        <v>2762</v>
      </c>
      <c r="C22" t="s">
        <v>511</v>
      </c>
      <c r="G22" s="3" t="s">
        <v>2772</v>
      </c>
      <c r="H22">
        <v>0</v>
      </c>
    </row>
    <row r="23" ht="30" customHeight="1">
      <c r="A23" t="s">
        <v>2773</v>
      </c>
      <c r="B23" t="s">
        <v>2765</v>
      </c>
      <c r="C23" t="s">
        <v>530</v>
      </c>
      <c r="G23" t="s">
        <v>2774</v>
      </c>
      <c r="H23">
        <v>0</v>
      </c>
    </row>
    <row r="24" ht="30" customHeight="1">
      <c r="A24" t="s">
        <v>2775</v>
      </c>
      <c r="B24" t="s">
        <v>2767</v>
      </c>
      <c r="C24" t="s">
        <v>502</v>
      </c>
      <c r="G24" s="3" t="s">
        <v>2776</v>
      </c>
      <c r="H24">
        <v>0</v>
      </c>
    </row>
    <row r="25" ht="30" customHeight="1">
      <c r="B25" t="s">
        <v>2770</v>
      </c>
      <c r="C25" t="s">
        <v>520</v>
      </c>
      <c r="G25" t="s">
        <v>2777</v>
      </c>
      <c r="H25">
        <v>0</v>
      </c>
    </row>
    <row r="26" ht="30" customHeight="1">
      <c r="A26" t="s">
        <v>2778</v>
      </c>
      <c r="B26" t="s">
        <v>2772</v>
      </c>
      <c r="C26" t="s">
        <v>427</v>
      </c>
      <c r="G26" s="3" t="s">
        <v>2779</v>
      </c>
      <c r="H26">
        <v>0</v>
      </c>
    </row>
    <row r="27" ht="30" customHeight="1">
      <c r="A27" t="s">
        <f>"Kunststoff " &amp; B27</f>
        <v>2780</v>
      </c>
      <c r="B27" t="s">
        <v>2774</v>
      </c>
      <c r="C27" t="s">
        <v>2781</v>
      </c>
      <c r="G27" s="3" t="s">
        <v>2782</v>
      </c>
      <c r="H27">
        <v>0</v>
      </c>
    </row>
    <row r="28" ht="30" customHeight="1">
      <c r="A28" t="s">
        <v>2783</v>
      </c>
      <c r="B28" t="s">
        <v>2776</v>
      </c>
      <c r="C28" t="s">
        <v>480</v>
      </c>
      <c r="G28" s="3" t="s">
        <v>2784</v>
      </c>
      <c r="H28">
        <v>0</v>
      </c>
    </row>
    <row r="29" ht="30" customHeight="1">
      <c r="A29" t="s">
        <f>"Kunststoff " &amp; B29</f>
        <v>2785</v>
      </c>
      <c r="B29" t="s">
        <v>2777</v>
      </c>
      <c r="C29" t="s">
        <v>2786</v>
      </c>
      <c r="G29" s="3" t="s">
        <v>2787</v>
      </c>
      <c r="H29">
        <v>0</v>
      </c>
    </row>
    <row r="30" ht="30" customHeight="1">
      <c r="A30" t="s">
        <v>2788</v>
      </c>
      <c r="B30" t="s">
        <v>2779</v>
      </c>
      <c r="C30" t="s">
        <v>2789</v>
      </c>
      <c r="G30" t="s">
        <v>2790</v>
      </c>
      <c r="H30">
        <v>0</v>
      </c>
    </row>
    <row r="31" ht="30" customHeight="1">
      <c r="A31" t="s">
        <v>2791</v>
      </c>
      <c r="B31" t="s">
        <v>2782</v>
      </c>
      <c r="C31" t="s">
        <v>492</v>
      </c>
      <c r="G31" s="3" t="s">
        <v>2792</v>
      </c>
      <c r="H31">
        <v>0</v>
      </c>
    </row>
    <row r="32" ht="30" customHeight="1">
      <c r="A32" t="s">
        <v>2793</v>
      </c>
      <c r="B32" t="s">
        <v>2784</v>
      </c>
      <c r="C32" t="s">
        <v>437</v>
      </c>
      <c r="G32" t="s">
        <v>2794</v>
      </c>
      <c r="H32">
        <v>0</v>
      </c>
    </row>
    <row r="33" ht="30" customHeight="1">
      <c r="A33" t="s">
        <v>2795</v>
      </c>
      <c r="B33" t="s">
        <v>2787</v>
      </c>
      <c r="C33" t="s">
        <v>459</v>
      </c>
      <c r="G33" s="3" t="s">
        <v>2796</v>
      </c>
      <c r="H33">
        <v>1</v>
      </c>
    </row>
    <row r="34" ht="30" customHeight="1">
      <c r="A34" t="s">
        <f>"Kunststoff " &amp; B34</f>
        <v>2797</v>
      </c>
      <c r="B34" t="s">
        <v>2790</v>
      </c>
      <c r="C34" t="s">
        <v>2798</v>
      </c>
      <c r="G34" t="s">
        <v>2799</v>
      </c>
      <c r="H34">
        <v>1</v>
      </c>
    </row>
    <row r="35" ht="30" customHeight="1">
      <c r="A35" t="s">
        <v>2800</v>
      </c>
      <c r="B35" t="s">
        <v>2792</v>
      </c>
      <c r="C35" t="s">
        <v>471</v>
      </c>
      <c r="G35" s="3" t="s">
        <v>2801</v>
      </c>
      <c r="H35">
        <v>1</v>
      </c>
    </row>
    <row r="36" ht="30" customHeight="1">
      <c r="A36" t="s">
        <f>"Kunststoff " &amp; B36</f>
        <v>2802</v>
      </c>
      <c r="B36" t="s">
        <v>2794</v>
      </c>
      <c r="C36" t="s">
        <v>2803</v>
      </c>
      <c r="G36" s="3" t="s">
        <v>2804</v>
      </c>
      <c r="H36">
        <v>1</v>
      </c>
    </row>
    <row r="37" ht="30" customHeight="1">
      <c r="A37" t="s">
        <v>2805</v>
      </c>
      <c r="B37" t="s">
        <v>2796</v>
      </c>
      <c r="C37" t="s">
        <v>448</v>
      </c>
      <c r="G37" s="3" t="s">
        <v>2806</v>
      </c>
      <c r="H37">
        <v>0</v>
      </c>
    </row>
    <row r="38" ht="30" customHeight="1">
      <c r="A38" t="s">
        <f>"Kunststoff " &amp; B38</f>
        <v>2807</v>
      </c>
      <c r="B38" t="s">
        <v>2799</v>
      </c>
      <c r="C38" t="s">
        <v>2808</v>
      </c>
      <c r="G38" s="3" t="s">
        <v>2809</v>
      </c>
      <c r="H38">
        <v>1</v>
      </c>
    </row>
    <row r="39" ht="30" customHeight="1">
      <c r="A39" t="s">
        <v>2810</v>
      </c>
      <c r="B39" t="s">
        <v>2801</v>
      </c>
      <c r="C39" t="s">
        <v>2811</v>
      </c>
      <c r="G39" s="3" t="s">
        <v>2812</v>
      </c>
      <c r="H39">
        <v>1</v>
      </c>
    </row>
    <row r="40" ht="30" customHeight="1">
      <c r="A40" t="s">
        <v>2813</v>
      </c>
      <c r="B40" t="s">
        <v>2804</v>
      </c>
      <c r="C40" t="s">
        <v>416</v>
      </c>
      <c r="G40" s="3" t="s">
        <v>783</v>
      </c>
      <c r="H40">
        <v>1</v>
      </c>
    </row>
    <row r="41" ht="30" customHeight="1">
      <c r="B41" t="s">
        <v>2806</v>
      </c>
      <c r="C41" t="s">
        <v>540</v>
      </c>
      <c r="G41" s="3" t="s">
        <v>2814</v>
      </c>
      <c r="H41">
        <v>1</v>
      </c>
    </row>
    <row r="42" ht="30" customHeight="1">
      <c r="A42" t="s">
        <v>2815</v>
      </c>
      <c r="B42" t="s">
        <v>550</v>
      </c>
      <c r="C42" t="s">
        <v>549</v>
      </c>
      <c r="E42" t="s">
        <v>2729</v>
      </c>
      <c r="G42" s="3" t="s">
        <v>2816</v>
      </c>
      <c r="H42">
        <v>1</v>
      </c>
    </row>
    <row r="43" ht="30" customHeight="1">
      <c r="A43" t="s">
        <v>2817</v>
      </c>
      <c r="B43" t="s">
        <v>2809</v>
      </c>
      <c r="C43" t="s">
        <v>561</v>
      </c>
      <c r="G43" s="3" t="s">
        <v>2818</v>
      </c>
      <c r="H43">
        <v>1</v>
      </c>
    </row>
    <row r="44" ht="30" customHeight="1">
      <c r="A44" t="s">
        <v>2819</v>
      </c>
      <c r="B44" t="s">
        <v>2812</v>
      </c>
      <c r="C44" t="s">
        <v>2820</v>
      </c>
      <c r="D44" t="s">
        <v>2738</v>
      </c>
      <c r="G44" s="3" t="s">
        <v>2821</v>
      </c>
      <c r="H44">
        <v>1</v>
      </c>
    </row>
    <row r="45" ht="30" customHeight="1">
      <c r="A45" t="s">
        <v>2822</v>
      </c>
      <c r="B45" t="s">
        <v>783</v>
      </c>
      <c r="C45" t="s">
        <v>782</v>
      </c>
      <c r="D45" t="s">
        <v>2823</v>
      </c>
      <c r="G45" s="3" t="s">
        <v>2824</v>
      </c>
      <c r="H45">
        <v>1</v>
      </c>
    </row>
    <row r="46" ht="30" customHeight="1">
      <c r="A46" t="s">
        <v>2825</v>
      </c>
      <c r="B46" t="s">
        <v>2814</v>
      </c>
      <c r="C46" t="s">
        <v>593</v>
      </c>
      <c r="G46" s="3" t="s">
        <v>2826</v>
      </c>
      <c r="H46">
        <v>1</v>
      </c>
    </row>
    <row r="47" ht="30" customHeight="1">
      <c r="A47" t="s">
        <v>2816</v>
      </c>
      <c r="B47" t="s">
        <v>2816</v>
      </c>
      <c r="C47" t="s">
        <v>687</v>
      </c>
      <c r="G47" s="3" t="s">
        <v>2827</v>
      </c>
      <c r="H47">
        <v>1</v>
      </c>
    </row>
    <row r="48" ht="30" customHeight="1">
      <c r="A48" t="s">
        <v>2828</v>
      </c>
      <c r="B48" t="s">
        <v>2818</v>
      </c>
      <c r="C48" t="s">
        <v>2829</v>
      </c>
      <c r="G48" s="3" t="s">
        <v>2830</v>
      </c>
      <c r="H48">
        <v>1</v>
      </c>
    </row>
    <row r="49" ht="30" customHeight="1">
      <c r="A49" t="s">
        <v>2831</v>
      </c>
      <c r="B49" t="s">
        <v>2821</v>
      </c>
      <c r="C49" t="s">
        <v>582</v>
      </c>
      <c r="D49" t="s">
        <v>2832</v>
      </c>
      <c r="G49" s="3" t="s">
        <v>2833</v>
      </c>
      <c r="H49">
        <v>1</v>
      </c>
    </row>
    <row r="50" ht="30" customHeight="1">
      <c r="A50" t="s">
        <v>2824</v>
      </c>
      <c r="B50" t="s">
        <v>2824</v>
      </c>
      <c r="C50" t="s">
        <v>2834</v>
      </c>
      <c r="D50" t="s">
        <v>2738</v>
      </c>
      <c r="G50" s="3" t="s">
        <v>2835</v>
      </c>
      <c r="H50">
        <v>1</v>
      </c>
    </row>
    <row r="51" ht="30" customHeight="1">
      <c r="A51" t="s">
        <v>2826</v>
      </c>
      <c r="B51" t="s">
        <v>2826</v>
      </c>
      <c r="C51" t="s">
        <v>676</v>
      </c>
      <c r="G51" s="3" t="s">
        <v>2836</v>
      </c>
      <c r="H51">
        <v>1</v>
      </c>
    </row>
    <row r="52" ht="30" customHeight="1">
      <c r="A52" t="s">
        <v>2827</v>
      </c>
      <c r="B52" t="s">
        <v>2827</v>
      </c>
      <c r="C52" t="s">
        <v>2837</v>
      </c>
      <c r="G52" s="3" t="s">
        <v>2838</v>
      </c>
      <c r="H52">
        <v>1</v>
      </c>
    </row>
    <row r="53" ht="30" customHeight="1">
      <c r="A53" t="s">
        <v>2839</v>
      </c>
      <c r="B53" t="s">
        <v>2830</v>
      </c>
      <c r="C53" t="s">
        <v>666</v>
      </c>
      <c r="G53" s="3" t="s">
        <v>2840</v>
      </c>
      <c r="H53">
        <v>1</v>
      </c>
    </row>
    <row r="54" ht="30" customHeight="1">
      <c r="A54" t="s">
        <v>2841</v>
      </c>
      <c r="B54" t="s">
        <v>2833</v>
      </c>
      <c r="C54" t="s">
        <v>655</v>
      </c>
      <c r="G54" s="3" t="s">
        <v>2842</v>
      </c>
      <c r="H54">
        <v>1</v>
      </c>
    </row>
    <row r="55" ht="30" customHeight="1">
      <c r="A55" t="s">
        <v>2843</v>
      </c>
      <c r="B55" t="s">
        <v>2844</v>
      </c>
      <c r="C55" t="s">
        <v>624</v>
      </c>
      <c r="E55" t="s">
        <v>2729</v>
      </c>
      <c r="G55" s="3" t="s">
        <v>2845</v>
      </c>
      <c r="H55">
        <v>1</v>
      </c>
    </row>
    <row r="56" ht="30" customHeight="1">
      <c r="A56" t="s">
        <v>2846</v>
      </c>
      <c r="B56" t="s">
        <v>2847</v>
      </c>
      <c r="C56" t="s">
        <v>383</v>
      </c>
      <c r="D56" t="s">
        <v>2848</v>
      </c>
      <c r="E56" t="s">
        <v>2729</v>
      </c>
      <c r="G56" s="3" t="s">
        <v>2849</v>
      </c>
      <c r="H56">
        <v>1</v>
      </c>
    </row>
    <row r="57" ht="30" customHeight="1">
      <c r="A57" t="s">
        <v>2835</v>
      </c>
      <c r="B57" t="s">
        <v>2835</v>
      </c>
      <c r="C57" t="s">
        <v>2850</v>
      </c>
      <c r="G57" s="3" t="s">
        <v>2851</v>
      </c>
      <c r="H57">
        <v>1</v>
      </c>
    </row>
    <row r="58" ht="30" customHeight="1">
      <c r="A58" t="s">
        <v>2836</v>
      </c>
      <c r="B58" t="s">
        <v>2836</v>
      </c>
      <c r="C58" t="s">
        <v>2852</v>
      </c>
      <c r="G58" s="3" t="s">
        <v>2853</v>
      </c>
    </row>
    <row r="59" ht="30" customHeight="1">
      <c r="A59" t="s">
        <v>2854</v>
      </c>
      <c r="B59" t="s">
        <v>2855</v>
      </c>
      <c r="C59" t="s">
        <v>705</v>
      </c>
      <c r="E59" t="s">
        <v>2729</v>
      </c>
      <c r="G59" s="3" t="s">
        <v>2856</v>
      </c>
    </row>
    <row r="60" ht="30" customHeight="1">
      <c r="A60" t="s">
        <v>2857</v>
      </c>
      <c r="B60" t="s">
        <v>2838</v>
      </c>
      <c r="C60" t="s">
        <v>788</v>
      </c>
      <c r="G60" s="3" t="s">
        <v>2858</v>
      </c>
    </row>
    <row r="61" ht="30" customHeight="1">
      <c r="A61" t="s">
        <v>2859</v>
      </c>
      <c r="B61" t="s">
        <v>2840</v>
      </c>
      <c r="C61" t="s">
        <v>711</v>
      </c>
      <c r="D61" t="s">
        <v>2860</v>
      </c>
      <c r="G61" s="3" t="s">
        <v>2861</v>
      </c>
    </row>
    <row r="62" ht="30" customHeight="1">
      <c r="A62" t="s">
        <v>2862</v>
      </c>
      <c r="B62" t="s">
        <v>2842</v>
      </c>
      <c r="C62" t="s">
        <v>757</v>
      </c>
      <c r="D62" t="s">
        <v>2860</v>
      </c>
      <c r="G62" s="3" t="s">
        <v>2863</v>
      </c>
    </row>
    <row r="63" ht="30" customHeight="1">
      <c r="A63" t="s">
        <v>2864</v>
      </c>
      <c r="B63" t="s">
        <v>2845</v>
      </c>
      <c r="C63" t="s">
        <v>768</v>
      </c>
      <c r="D63" t="s">
        <v>2860</v>
      </c>
      <c r="G63" s="3" t="s">
        <v>2865</v>
      </c>
    </row>
    <row r="64" ht="30" customHeight="1">
      <c r="A64" t="s">
        <v>2866</v>
      </c>
      <c r="B64" t="s">
        <v>2849</v>
      </c>
      <c r="C64" t="s">
        <v>762</v>
      </c>
      <c r="D64" t="s">
        <v>2860</v>
      </c>
      <c r="G64" s="3" t="s">
        <v>2867</v>
      </c>
    </row>
    <row r="65" ht="30" customHeight="1">
      <c r="A65" t="s">
        <v>2868</v>
      </c>
      <c r="B65" t="s">
        <v>2851</v>
      </c>
      <c r="C65" t="s">
        <v>773</v>
      </c>
      <c r="D65" t="s">
        <v>2860</v>
      </c>
    </row>
    <row r="66" ht="30" customHeight="1">
      <c r="A66" t="s">
        <v>2869</v>
      </c>
      <c r="B66" t="s">
        <v>2870</v>
      </c>
      <c r="C66" t="s">
        <v>751</v>
      </c>
      <c r="D66" t="s">
        <v>2871</v>
      </c>
      <c r="E66" t="s">
        <v>2729</v>
      </c>
    </row>
    <row r="67" ht="30" customHeight="1">
      <c r="A67" t="s">
        <v>2872</v>
      </c>
      <c r="B67" t="s">
        <v>2853</v>
      </c>
      <c r="C67" t="s">
        <v>729</v>
      </c>
    </row>
    <row r="68" ht="30" customHeight="1">
      <c r="A68" t="s">
        <v>2873</v>
      </c>
      <c r="B68" t="s">
        <v>2856</v>
      </c>
      <c r="C68" t="s">
        <v>777</v>
      </c>
      <c r="D68" t="s">
        <v>2860</v>
      </c>
    </row>
    <row r="69">
      <c r="A69" t="s">
        <v>2874</v>
      </c>
      <c r="B69" t="s">
        <v>2858</v>
      </c>
      <c r="C69" t="s">
        <v>2875</v>
      </c>
      <c r="D69" t="s">
        <v>2738</v>
      </c>
    </row>
    <row r="70">
      <c r="A70" t="s">
        <v>2876</v>
      </c>
      <c r="B70" t="s">
        <v>2861</v>
      </c>
      <c r="C70" t="s">
        <v>734</v>
      </c>
      <c r="D70" t="s">
        <v>2860</v>
      </c>
    </row>
    <row r="71">
      <c r="A71" t="s">
        <v>2877</v>
      </c>
      <c r="B71" t="s">
        <v>2878</v>
      </c>
      <c r="C71" t="s">
        <v>746</v>
      </c>
      <c r="D71" t="s">
        <v>2879</v>
      </c>
      <c r="E71" t="s">
        <v>2729</v>
      </c>
    </row>
    <row r="72">
      <c r="A72" t="s">
        <v>2880</v>
      </c>
      <c r="B72" t="s">
        <v>2863</v>
      </c>
      <c r="C72" t="s">
        <v>741</v>
      </c>
      <c r="D72" t="s">
        <v>2860</v>
      </c>
      <c r="G72" t="s">
        <v>2881</v>
      </c>
    </row>
    <row r="73">
      <c r="A73" t="s">
        <v>2882</v>
      </c>
      <c r="B73" t="s">
        <v>2865</v>
      </c>
      <c r="C73" t="s">
        <v>2883</v>
      </c>
      <c r="G73" t="s">
        <v>2884</v>
      </c>
      <c r="H73" t="s">
        <v>2885</v>
      </c>
    </row>
    <row r="74">
      <c r="A74" t="s">
        <v>2886</v>
      </c>
      <c r="B74" t="s">
        <v>2867</v>
      </c>
      <c r="C74" t="s">
        <v>2887</v>
      </c>
      <c r="G74" t="s">
        <v>2888</v>
      </c>
      <c r="H74" t="s">
        <v>2889</v>
      </c>
    </row>
    <row r="75">
      <c r="G75" t="s">
        <v>2890</v>
      </c>
      <c r="H75" t="s">
        <v>2891</v>
      </c>
    </row>
    <row r="76">
      <c r="G76" t="s">
        <v>2892</v>
      </c>
      <c r="H76" t="s">
        <v>2893</v>
      </c>
    </row>
    <row r="78">
      <c r="B78" t="s">
        <v>2894</v>
      </c>
    </row>
    <row r="79">
      <c r="B79" t="s">
        <v>2717</v>
      </c>
      <c r="C79" t="s">
        <v>2718</v>
      </c>
      <c r="D79" t="s">
        <v>2719</v>
      </c>
      <c r="E79" t="s">
        <v>2720</v>
      </c>
    </row>
    <row r="80">
      <c r="A80" t="s">
        <v>2731</v>
      </c>
      <c r="B80" t="s">
        <v>2732</v>
      </c>
      <c r="C80" t="s">
        <v>358</v>
      </c>
      <c r="D80" t="s">
        <v>2728</v>
      </c>
      <c r="E80" t="s">
        <v>2895</v>
      </c>
    </row>
    <row r="81">
      <c r="A81" t="s">
        <v>2869</v>
      </c>
      <c r="B81" t="s">
        <v>2727</v>
      </c>
      <c r="C81" t="s">
        <v>370</v>
      </c>
      <c r="D81" t="s">
        <v>2728</v>
      </c>
      <c r="E81" t="s">
        <v>2895</v>
      </c>
    </row>
    <row r="82">
      <c r="A82" t="s">
        <v>2831</v>
      </c>
      <c r="B82" t="s">
        <v>2742</v>
      </c>
      <c r="C82" t="s">
        <v>634</v>
      </c>
      <c r="D82" t="s">
        <v>2747</v>
      </c>
    </row>
    <row r="83">
      <c r="A83" t="s">
        <v>2746</v>
      </c>
      <c r="B83" t="s">
        <v>2821</v>
      </c>
      <c r="C83" t="s">
        <v>582</v>
      </c>
      <c r="D83" t="s">
        <v>2832</v>
      </c>
    </row>
    <row r="84">
      <c r="A84" t="s">
        <v>2877</v>
      </c>
      <c r="B84" s="3" t="s">
        <v>2824</v>
      </c>
      <c r="C84" t="s">
        <v>2834</v>
      </c>
      <c r="D84" t="s">
        <v>2738</v>
      </c>
    </row>
    <row r="85">
      <c r="B85" t="s">
        <v>2847</v>
      </c>
      <c r="C85" t="s">
        <v>383</v>
      </c>
      <c r="D85" t="s">
        <v>2848</v>
      </c>
    </row>
    <row r="86">
      <c r="B86" t="s">
        <v>2870</v>
      </c>
      <c r="C86" t="s">
        <v>751</v>
      </c>
      <c r="D86" t="s">
        <v>2871</v>
      </c>
    </row>
    <row r="87">
      <c r="B87" t="s">
        <v>2878</v>
      </c>
      <c r="C87" t="s">
        <v>746</v>
      </c>
      <c r="D87" t="s">
        <v>2879</v>
      </c>
    </row>
    <row r="95"/>
  </sheetData>
  <autoFilter ref="A3:H68"/>
  <mergeCells count="2">
    <mergeCell ref="B78:E78"/>
    <mergeCell ref="A2:E2"/>
  </mergeCells>
  <pageMargins left="0.7" right="0.7" top="0.787401575" bottom="0.787401575" header="0.3" footer="0.3"/>
  <ignoredErrors>
    <ignoredError numberStoredAsText="1" sqref="A1:H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DocSecurity>1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Zusammenfassung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  <vt:lpstr>Protokoll</vt:lpstr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2010-02-22T08:40:31Z</dcterms:created>
  <dcterms:modified xsi:type="dcterms:W3CDTF">2014-03-06T15:04:01Z</dcterms:modified>
  <cp:lastModifiedBy>matzke</cp:lastModifiedBy>
  <cp:lastPrinted>2013-01-18T06:29:00Z</cp:lastPrinted>
  <dc:creator>Markus Zwicknagl</dc:creator>
</cp:coreProperties>
</file>