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Projektspez. Invest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'Projektspez. Invest'!$B$30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5">'Projektspez. Invest'!$B$2:$AL$31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5">'Projektspez. Invest'!$2:$14</definedName>
    <definedName name="_xlnm.Print_Titles" localSheetId="2">Rohmaterial!$2:$14</definedName>
    <definedName name="_xlnm.Print_Titles" localSheetId="6">'Sonderbetriebsmittel SBM'!$2:$14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<sst xmlns="http://schemas.openxmlformats.org/spreadsheetml/2006/main" count="440" uniqueCount="234">
  <si>
    <t>BMW Group</t>
  </si>
  <si>
    <t>QUOTATION ANALYSIS FORM</t>
  </si>
  <si>
    <t>VERTRAULICH</t>
  </si>
  <si>
    <t>ZUSAMMENFASSUNG</t>
  </si>
  <si>
    <t>Lieferant:</t>
  </si>
  <si>
    <t>Fagerdala Deutschland</t>
  </si>
  <si>
    <t>Änderungsindex (AI):</t>
  </si>
  <si>
    <t>Bearbeiter Lieferant:</t>
  </si>
  <si>
    <t>Fagerdala Deutschland GmbH</t>
  </si>
  <si>
    <t>BMW Lieferanten-Nr:</t>
  </si>
  <si>
    <t>134370-10</t>
  </si>
  <si>
    <t>NAEL-Nummer:</t>
  </si>
  <si>
    <t>E-Mail:</t>
  </si>
  <si>
    <t>arie.pleizier@fagerdala.de</t>
  </si>
  <si>
    <t>Teilebenennung:</t>
  </si>
  <si>
    <t>Crashpad hinten mit Halteblech</t>
  </si>
  <si>
    <t>Übergeordnete QAF Teilebenennung:</t>
  </si>
  <si>
    <t>Telefon:</t>
  </si>
  <si>
    <t>03624 339 974</t>
  </si>
  <si>
    <t>BMW Sachnummer:</t>
  </si>
  <si>
    <t>Übergeordnete QAF Sachnummer:</t>
  </si>
  <si>
    <t>Angebotsdatum:</t>
  </si>
  <si>
    <t>BMW Projekt:</t>
  </si>
  <si>
    <t>BMW F12_F13</t>
  </si>
  <si>
    <t>Übergeordnete QAF AI:</t>
  </si>
  <si>
    <t>Projekt Fagerdala:</t>
  </si>
  <si>
    <t>055H1B09</t>
  </si>
  <si>
    <t>Datenstand:</t>
  </si>
  <si>
    <t>7607454_A_5_A_5P_FRGMOD_BATTERIE_CRASHPAD HINTEN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</si>
  <si>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</si>
  <si>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</si>
  <si>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</si>
  <si>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</si>
  <si>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</si>
  <si>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</si>
  <si>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</si>
  <si>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</si>
  <si>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</si>
  <si>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</si>
  <si>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</si>
  <si>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</si>
  <si>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</si>
  <si>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</si>
  <si>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</si>
  <si>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</si>
  <si>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</si>
  <si>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</si>
  <si>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</si>
  <si>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</si>
  <si>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</si>
  <si>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</si>
  <si>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</si>
  <si>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</si>
  <si>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</si>
  <si>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>Dezember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</si>
  <si>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</si>
  <si>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</si>
  <si>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</si>
  <si>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</si>
  <si>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</si>
  <si>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</si>
  <si>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Projektspezifischer Invest</t>
  </si>
  <si>
    <t>(von Seite 6)</t>
  </si>
  <si>
    <t>Kosten / Teil [WE]:</t>
  </si>
  <si>
    <t>Q-Eingriffsgrenze 0km gem. LH [ppm]:</t>
  </si>
  <si>
    <t>Summe Projektspezifischer Invest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</si>
  <si>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</si>
  <si>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</si>
  <si>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</si>
  <si>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</si>
  <si>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</si>
  <si>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</si>
  <si>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</si>
  <si>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</si>
  <si>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</si>
  <si>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</si>
  <si>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</si>
  <si>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Ohrdruf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</si>
  <si>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</si>
  <si>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</si>
  <si>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</si>
  <si>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</si>
  <si>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</si>
  <si>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</si>
  <si>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</si>
  <si>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</si>
  <si>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</si>
  <si>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 xml:space="preserve">ex works </t>
  </si>
  <si>
    <t>Kosten für Einwegverpackung [WE]</t>
  </si>
  <si>
    <t>kostenlose Beistellung von BMW Behältern</t>
  </si>
  <si>
    <t xml:space="preserve"> Sonstige Daten:</t>
  </si>
  <si>
    <t>Sequenzierungskosten [WE]</t>
  </si>
  <si>
    <t>Teileabmessungen (LxBxH) [mm]:</t>
  </si>
  <si>
    <t>129x91x165 mm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</si>
  <si>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</si>
  <si>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</si>
  <si>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</si>
  <si>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</si>
  <si>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</si>
  <si>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</si>
  <si>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</si>
  <si>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</si>
  <si>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</si>
  <si>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</si>
  <si>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</si>
  <si>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</si>
  <si>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</si>
  <si>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</si>
  <si>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</si>
  <si>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</si>
  <si>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</si>
  <si>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</si>
  <si>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</si>
  <si>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Ohrdruf , 20.11.09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</si>
  <si>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</si>
  <si>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</si>
  <si>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</si>
  <si>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</si>
  <si>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</si>
  <si>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</si>
  <si>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</si>
  <si>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</si>
  <si>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</si>
  <si>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</si>
  <si>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</si>
  <si>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</si>
  <si>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</si>
  <si>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</si>
  <si>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</si>
  <si>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</si>
  <si>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</si>
  <si>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</si>
  <si>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</si>
  <si>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</si>
  <si>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</si>
  <si>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</si>
  <si>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Halteblech</t>
  </si>
  <si>
    <t>Pampus</t>
  </si>
  <si>
    <t>DE</t>
  </si>
  <si>
    <t>euro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</si>
  <si>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</si>
  <si>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</si>
  <si>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</si>
  <si>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</si>
  <si>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</si>
  <si>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</si>
  <si>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</si>
  <si>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</si>
  <si>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</si>
  <si>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</si>
  <si>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</si>
  <si>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</si>
  <si>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</si>
  <si>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</si>
  <si>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Crashpad vorn</t>
  </si>
  <si>
    <t>EPP RG200</t>
  </si>
  <si>
    <t>BASF</t>
  </si>
  <si>
    <t>Dtl</t>
  </si>
  <si>
    <t>ST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</si>
  <si>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</si>
  <si>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</si>
  <si>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</si>
  <si>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</si>
  <si>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</si>
  <si>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</si>
  <si>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</si>
  <si>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</si>
  <si>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</si>
  <si>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</si>
  <si>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</si>
  <si>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</si>
  <si>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</si>
  <si>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</si>
  <si>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</si>
  <si>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</si>
  <si>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</si>
  <si>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Formteil schäumen</t>
  </si>
  <si>
    <t>Transtec92/92</t>
  </si>
  <si>
    <t>Endkontrolle, verpacken</t>
  </si>
  <si>
    <t>Summe Fertigungskosten  [WE]</t>
  </si>
  <si>
    <t>5.  ENTWICKLUNGSKOSTEN</t>
  </si>
  <si>
    <t>Entwicklungskosten Komponente</t>
  </si>
  <si>
    <t xml:space="preserve">Erläuterungen      Entwicklungskosten sind kein Preisbestandteil,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</si>
  <si>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</si>
  <si>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</si>
  <si>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</si>
  <si>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</si>
  <si>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</si>
  <si>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</si>
  <si>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</si>
  <si>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</si>
  <si>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</si>
  <si>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</si>
  <si>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</si>
  <si>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</si>
  <si>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</si>
  <si>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</si>
  <si>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PROJEKTSPEZIFISCHER INVEST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</si>
  <si>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</si>
  <si>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</si>
  <si>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</si>
  <si>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</si>
  <si>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</si>
  <si>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</si>
  <si>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</si>
  <si>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</si>
  <si>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</si>
  <si>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</si>
  <si>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</si>
  <si>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</si>
  <si>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</si>
  <si>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</si>
  <si>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</si>
  <si>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Projektspezifischer Invest Summe
[WE]</t>
  </si>
  <si>
    <t xml:space="preserve">Werkzeugkosten
[WE]</t>
  </si>
  <si>
    <t xml:space="preserve">Projektspezifischer Invest / Teil
[WE]</t>
  </si>
  <si>
    <t>1-Schicht</t>
  </si>
  <si>
    <t>2-Schicht</t>
  </si>
  <si>
    <t>3-Schicht</t>
  </si>
  <si>
    <t>Crash pad vorn</t>
  </si>
  <si>
    <t>Prüflehre</t>
  </si>
  <si>
    <t>Summe Projektspezifischer Invest  [WE]</t>
  </si>
  <si>
    <t>Summe Projektspezifischer Invest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</si>
  <si>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</si>
  <si>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</si>
  <si>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</si>
  <si>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</si>
  <si>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</si>
  <si>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Schäumwerkzeug</t>
  </si>
  <si>
    <t>Fagerdala engineering</t>
  </si>
  <si>
    <t>Prototypenwerkz.</t>
  </si>
  <si>
    <t>Werkzeug Halteblech</t>
  </si>
  <si>
    <t>Meerane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</si>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</sst>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03" fontId="0" fillId="0" borderId="0" xfId="0" applyNumberFormat="1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3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73" fontId="0" fillId="0" borderId="0" xfId="0" applyNumberFormat="1"/>
    <xf numFmtId="1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R8">
        <v>7607454</v>
      </c>
      <c r="Z8" t="s">
        <v>20</v>
      </c>
    </row>
    <row r="9" ht="12.75" customHeight="1">
      <c r="B9" t="s">
        <v>21</v>
      </c>
      <c r="F9" s="2">
        <v>40210</v>
      </c>
      <c r="L9" t="s">
        <v>22</v>
      </c>
      <c r="R9" t="s">
        <v>23</v>
      </c>
      <c r="Z9" t="s">
        <v>24</v>
      </c>
    </row>
    <row r="10" ht="12.75" customHeight="1">
      <c r="B10" t="s">
        <v>25</v>
      </c>
      <c r="F10" s="3" t="s">
        <v>26</v>
      </c>
      <c r="L10" t="s">
        <v>27</v>
      </c>
      <c r="R10" t="s">
        <v>28</v>
      </c>
      <c r="Z10" t="s">
        <v>29</v>
      </c>
    </row>
    <row r="11" ht="14.25" customHeight="1"/>
    <row r="12" ht="14.25" customHeight="1">
      <c r="B12" t="s">
        <v>30</v>
      </c>
      <c r="M12" t="s">
        <v>31</v>
      </c>
    </row>
    <row r="13" ht="14.25" customHeight="1">
      <c r="B13" t="s">
        <v>32</v>
      </c>
      <c r="M13" t="s">
        <v>33</v>
      </c>
      <c r="U13" t="s">
        <v>34</v>
      </c>
      <c r="Z13" t="s">
        <v>35</v>
      </c>
      <c r="AJ13" s="4">
        <f>Kaufteile!AH31</f>
        <v>0.1133</v>
      </c>
    </row>
    <row r="14" ht="14.25" customHeight="1">
      <c r="M14" t="s">
        <v>36</v>
      </c>
      <c r="U14" t="s">
        <v>37</v>
      </c>
      <c r="Z14" t="s">
        <v>38</v>
      </c>
      <c r="AJ14" s="4">
        <f>Rohmaterial!AH31</f>
        <v>0.7519</v>
      </c>
    </row>
    <row r="15" ht="14.25" customHeight="1">
      <c r="M15" t="s">
        <v>39</v>
      </c>
      <c r="U15" t="s">
        <v>40</v>
      </c>
      <c r="Z15" t="s">
        <v>41</v>
      </c>
      <c r="AJ15" s="4">
        <f>Fertigungskosten!AH31</f>
        <v>0.9183333333333334</v>
      </c>
    </row>
    <row r="16" ht="14.25" customHeight="1">
      <c r="M16" t="s">
        <v>42</v>
      </c>
      <c r="Z16" t="s">
        <v>43</v>
      </c>
      <c r="AJ16" s="4">
        <f>AJ13+AJ14+AJ15</f>
        <v>1.7835333333333334</v>
      </c>
    </row>
    <row r="17" ht="14.25" customHeight="1">
      <c r="B17" t="s">
        <v>44</v>
      </c>
      <c r="H17">
        <v>7</v>
      </c>
    </row>
    <row r="18" ht="14.25" customHeight="1">
      <c r="B18" t="s">
        <v>45</v>
      </c>
      <c r="H18" s="5">
        <v>140000</v>
      </c>
      <c r="M18" t="s">
        <v>46</v>
      </c>
      <c r="Z18" t="s">
        <v>47</v>
      </c>
      <c r="AJ18" s="4">
        <f>W19+W20</f>
        <v>0.32</v>
      </c>
    </row>
    <row r="19" ht="14.25" customHeight="1">
      <c r="B19" t="s">
        <v>48</v>
      </c>
      <c r="H19">
        <v>25000</v>
      </c>
      <c r="N19" t="s">
        <v>49</v>
      </c>
      <c r="W19" s="4">
        <v>0.32</v>
      </c>
      <c r="Z19" t="s">
        <v>50</v>
      </c>
    </row>
    <row r="20" ht="14.25" customHeight="1">
      <c r="B20" t="s">
        <v>51</v>
      </c>
      <c r="H20">
        <v>180</v>
      </c>
      <c r="N20" t="s">
        <v>52</v>
      </c>
      <c r="W20" s="4">
        <v>0</v>
      </c>
      <c r="Z20" t="s">
        <v>50</v>
      </c>
    </row>
    <row r="21" ht="14.25" customHeight="1">
      <c r="B21" t="s">
        <v>53</v>
      </c>
      <c r="H21" t="s">
        <v>54</v>
      </c>
      <c r="M21" t="s">
        <v>55</v>
      </c>
      <c r="U21" t="s">
        <v>56</v>
      </c>
      <c r="Z21" t="s">
        <v>57</v>
      </c>
      <c r="AJ21" s="4">
        <f>'E-Kosten'!AJ24:AL24</f>
        <v>0</v>
      </c>
    </row>
    <row r="22" ht="14.25" customHeight="1">
      <c r="B22" t="s">
        <v>58</v>
      </c>
      <c r="H22">
        <v>2010</v>
      </c>
    </row>
    <row r="23" ht="14.25" customHeight="1">
      <c r="B23" t="s">
        <v>59</v>
      </c>
      <c r="H23" t="s">
        <v>60</v>
      </c>
      <c r="M23" t="s">
        <v>61</v>
      </c>
      <c r="U23" t="s">
        <v>62</v>
      </c>
      <c r="Z23" t="s">
        <v>63</v>
      </c>
      <c r="AJ23" s="4">
        <f>'Projektspez. Invest'!AK31</f>
        <v>0.004285714285714286</v>
      </c>
    </row>
    <row r="24" ht="14.25" customHeight="1">
      <c r="B24" t="s">
        <v>64</v>
      </c>
      <c r="Z24" t="s">
        <v>65</v>
      </c>
      <c r="AG24" s="5">
        <f>'Projektspez. Invest'!AI30</f>
        <v>600</v>
      </c>
    </row>
    <row r="25" ht="14.25" customHeight="1">
      <c r="B25" t="s">
        <v>66</v>
      </c>
      <c r="M25" t="s">
        <v>67</v>
      </c>
      <c r="Z25" t="s">
        <v>68</v>
      </c>
      <c r="AJ25" s="4">
        <f>SUM(W26:X28)</f>
        <v>0.053219243986254494</v>
      </c>
    </row>
    <row r="26" ht="14.25" customHeight="1">
      <c r="B26" t="s">
        <v>69</v>
      </c>
      <c r="N26" t="s">
        <v>70</v>
      </c>
      <c r="U26" t="s">
        <v>71</v>
      </c>
      <c r="W26" s="4">
        <f>Kaufteile!AK30</f>
        <v>0.003504123711340219</v>
      </c>
    </row>
    <row r="27" ht="14.25" customHeight="1">
      <c r="N27" t="s">
        <v>72</v>
      </c>
      <c r="U27" t="s">
        <v>73</v>
      </c>
      <c r="W27" s="4">
        <f>Rohmaterial!AK30</f>
        <v>0.023254639175257816</v>
      </c>
    </row>
    <row r="28" ht="14.25" customHeight="1">
      <c r="N28" t="s">
        <v>74</v>
      </c>
      <c r="U28" t="s">
        <v>75</v>
      </c>
      <c r="W28" s="4">
        <f>Fertigungskosten!AK30</f>
        <v>0.026460481099656454</v>
      </c>
    </row>
    <row r="29" ht="14.25" customHeight="1">
      <c r="B29" t="s">
        <v>76</v>
      </c>
      <c r="H29" t="s">
        <v>77</v>
      </c>
      <c r="M29" t="s">
        <v>78</v>
      </c>
      <c r="Z29" t="s">
        <v>79</v>
      </c>
      <c r="AJ29" s="4">
        <f>AJ16+AJ18+AJ21+AJ23+AJ25</f>
        <v>2.1610382916053026</v>
      </c>
    </row>
    <row r="30" ht="14.25" customHeight="1">
      <c r="B30" t="s">
        <v>80</v>
      </c>
      <c r="H30">
        <v>230</v>
      </c>
    </row>
    <row r="31" ht="14.25" customHeight="1">
      <c r="B31" t="s">
        <v>81</v>
      </c>
      <c r="H31">
        <v>1600</v>
      </c>
      <c r="M31" t="s">
        <v>82</v>
      </c>
      <c r="Z31" t="s">
        <v>83</v>
      </c>
      <c r="AJ31" s="4">
        <f>SUM(W32:X35)</f>
        <v>0</v>
      </c>
    </row>
    <row r="32" ht="14.25" customHeight="1">
      <c r="B32" t="s">
        <v>84</v>
      </c>
      <c r="H32" t="s">
        <v>85</v>
      </c>
      <c r="N32" t="s">
        <v>86</v>
      </c>
      <c r="W32" s="4">
        <v>0</v>
      </c>
      <c r="Z32" t="s">
        <v>87</v>
      </c>
    </row>
    <row r="33" ht="14.25" customHeight="1">
      <c r="N33" t="s">
        <v>88</v>
      </c>
      <c r="W33" s="4">
        <v>0</v>
      </c>
      <c r="Z33" t="s">
        <v>89</v>
      </c>
    </row>
    <row r="34" ht="14.25" customHeight="1">
      <c r="B34" t="s">
        <v>90</v>
      </c>
      <c r="N34" t="s">
        <v>91</v>
      </c>
      <c r="W34" s="4">
        <v>0</v>
      </c>
    </row>
    <row r="35" ht="14.25" customHeight="1">
      <c r="B35" t="s">
        <v>92</v>
      </c>
      <c r="H35" t="s">
        <v>93</v>
      </c>
    </row>
    <row r="36" ht="14.25" customHeight="1">
      <c r="B36" t="s">
        <v>94</v>
      </c>
      <c r="H36">
        <v>0.2</v>
      </c>
      <c r="M36" t="s">
        <v>95</v>
      </c>
      <c r="Z36" t="s">
        <v>83</v>
      </c>
      <c r="AJ36" s="4">
        <v>0</v>
      </c>
    </row>
    <row r="37" ht="14.25" customHeight="1">
      <c r="B37" t="s">
        <v>96</v>
      </c>
      <c r="M37" t="s">
        <v>97</v>
      </c>
      <c r="Z37" t="s">
        <v>98</v>
      </c>
      <c r="AJ37" s="4">
        <f>AJ29+AJ31+AJ36</f>
        <v>2.1610382916053026</v>
      </c>
    </row>
    <row r="38" ht="14.25" customHeight="1">
      <c r="B38" t="s">
        <v>99</v>
      </c>
    </row>
    <row r="39" ht="14.25" customHeight="1">
      <c r="B39" t="s">
        <v>100</v>
      </c>
      <c r="H39" t="s">
        <v>77</v>
      </c>
      <c r="M39" t="s">
        <v>101</v>
      </c>
    </row>
    <row r="40" ht="14.25" customHeight="1">
      <c r="B40" t="s">
        <v>102</v>
      </c>
      <c r="M40" t="s">
        <v>103</v>
      </c>
      <c r="U40" t="s">
        <v>56</v>
      </c>
      <c r="Z40" t="s">
        <v>104</v>
      </c>
      <c r="AJ40" s="5">
        <f>'E-Kosten'!U21</f>
        <v>0</v>
      </c>
    </row>
    <row r="41" ht="14.25" customHeight="1">
      <c r="B41" t="s">
        <v>105</v>
      </c>
      <c r="Z41" t="s">
        <v>106</v>
      </c>
      <c r="AG41" s="5">
        <f>'E-Kosten'!AJ18</f>
        <v>0</v>
      </c>
    </row>
    <row r="42" ht="14.25" customHeight="1">
      <c r="B42" t="s">
        <v>107</v>
      </c>
      <c r="M42" t="s">
        <v>108</v>
      </c>
      <c r="U42" t="s">
        <v>109</v>
      </c>
      <c r="Z42" t="s">
        <v>110</v>
      </c>
      <c r="AJ42" s="5">
        <f>'Sonderbetriebsmittel SBM'!AF31</f>
        <v>53000</v>
      </c>
    </row>
    <row r="43" ht="14.25" customHeight="1"/>
    <row r="44" ht="14.25" customHeight="1">
      <c r="M44" t="s">
        <v>111</v>
      </c>
      <c r="AJ44" s="5">
        <f>SUM(AJ40:AL43)</f>
        <v>53000</v>
      </c>
    </row>
    <row r="45" ht="14.25" customHeight="1"/>
    <row r="46" ht="14.25" customHeight="1"/>
    <row r="47" ht="14.25" customHeight="1">
      <c r="B47" t="s">
        <v>112</v>
      </c>
      <c r="E47" t="s">
        <v>113</v>
      </c>
      <c r="N47" t="s">
        <v>114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Z35:AI35"/>
    <mergeCell ref="AJ37:AL37"/>
    <mergeCell ref="AG41:AI41"/>
    <mergeCell ref="M39:AL39"/>
    <mergeCell ref="W35:X35"/>
    <mergeCell ref="AJ36:AL36"/>
    <mergeCell ref="Z32:AI32"/>
    <mergeCell ref="Z33:AI33"/>
    <mergeCell ref="Z34:AI34"/>
    <mergeCell ref="W32:X32"/>
    <mergeCell ref="W34:X34"/>
    <mergeCell ref="W33:X33"/>
    <mergeCell ref="B33:G33"/>
    <mergeCell ref="B32:G32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H21:K21"/>
    <mergeCell ref="AF26:AI26"/>
    <mergeCell ref="B12:K12"/>
    <mergeCell ref="AJ13:AL13"/>
    <mergeCell ref="B13:K16"/>
    <mergeCell ref="AJ14:AL14"/>
    <mergeCell ref="AJ15:AL15"/>
    <mergeCell ref="AJ16:AL16"/>
    <mergeCell ref="H18:K18"/>
    <mergeCell ref="H17:K17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M43:T43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31:G31"/>
    <mergeCell ref="B17:G17"/>
    <mergeCell ref="B18:G18"/>
    <mergeCell ref="B19:G19"/>
    <mergeCell ref="B20:G20"/>
    <mergeCell ref="B30:G30"/>
    <mergeCell ref="B29:G29"/>
    <mergeCell ref="H22:K22"/>
    <mergeCell ref="H23:K23"/>
    <mergeCell ref="B25:K25"/>
    <mergeCell ref="H29:K29"/>
    <mergeCell ref="AJ21:AL21"/>
    <mergeCell ref="W20:X20"/>
    <mergeCell ref="AB20:AI20"/>
    <mergeCell ref="AJ22:AL22"/>
    <mergeCell ref="AJ31:AL31"/>
    <mergeCell ref="W28:X28"/>
    <mergeCell ref="W27:X27"/>
    <mergeCell ref="AG24:AI24"/>
    <mergeCell ref="AJ29:AL29"/>
    <mergeCell ref="AJ23:AL23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115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>
        <f>Zusammenfassung!R8</f>
        <v>7607454</v>
      </c>
      <c r="Z8" t="s">
        <v>20</v>
      </c>
      <c r="AG8" s="3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116</v>
      </c>
      <c r="C12" t="s">
        <v>117</v>
      </c>
      <c r="E12" t="s">
        <v>118</v>
      </c>
      <c r="J12" t="s">
        <v>119</v>
      </c>
      <c r="M12" t="s">
        <v>120</v>
      </c>
      <c r="P12" t="s">
        <v>121</v>
      </c>
      <c r="R12" t="s">
        <v>122</v>
      </c>
      <c r="S12" t="s">
        <v>123</v>
      </c>
      <c r="U12" t="s">
        <v>124</v>
      </c>
      <c r="V12" t="s">
        <v>125</v>
      </c>
      <c r="X12" t="s">
        <v>126</v>
      </c>
      <c r="Z12" t="s">
        <v>127</v>
      </c>
      <c r="AA12" t="s">
        <v>128</v>
      </c>
      <c r="AB12" t="s">
        <v>86</v>
      </c>
      <c r="AC12" t="s">
        <v>129</v>
      </c>
      <c r="AE12" t="s">
        <v>130</v>
      </c>
      <c r="AF12" t="s">
        <v>131</v>
      </c>
      <c r="AG12" t="s">
        <v>132</v>
      </c>
      <c r="AH12" t="s">
        <v>133</v>
      </c>
      <c r="AJ12" t="s">
        <v>134</v>
      </c>
      <c r="AK12" t="s">
        <v>135</v>
      </c>
    </row>
    <row r="13"/>
    <row r="14" ht="92.25" customHeight="1"/>
    <row r="15" ht="23.25" customHeight="1">
      <c r="E15" t="s">
        <v>136</v>
      </c>
      <c r="M15" t="s">
        <v>137</v>
      </c>
      <c r="R15" t="s">
        <v>138</v>
      </c>
      <c r="S15" s="4">
        <v>0.09</v>
      </c>
      <c r="U15" t="s">
        <v>139</v>
      </c>
      <c r="V15" s="6">
        <v>1</v>
      </c>
      <c r="X15" s="4">
        <f>S15*V15</f>
        <v>0.09</v>
      </c>
      <c r="AB15" s="7">
        <v>0.02</v>
      </c>
      <c r="AC15" s="4">
        <f>X15+AA15+AB15</f>
        <v>0.11</v>
      </c>
      <c r="AE15" s="8">
        <v>3</v>
      </c>
      <c r="AG15" s="8">
        <v>1</v>
      </c>
      <c r="AH15" s="9">
        <f>(AC15*(1+AE15/100)+AF15)*AG15</f>
        <v>0.1133</v>
      </c>
      <c r="AJ15" s="8">
        <v>3</v>
      </c>
      <c r="AK15" s="9">
        <f>AH15*(1/(1-AJ15/100)-1)</f>
        <v>0.003504123711340219</v>
      </c>
    </row>
    <row r="16" ht="23.25" customHeight="1">
      <c r="X16" s="4">
        <f>S16*V16</f>
        <v>0</v>
      </c>
      <c r="AC16" s="4">
        <f>X16+AA16+AB16</f>
        <v>0</v>
      </c>
      <c r="AH16" s="9">
        <f>(AC16*(1+AE16/100)+AF16)*AG16</f>
        <v>0</v>
      </c>
      <c r="AK16" s="9">
        <f>AH16*(1/(1-AJ16/100)-1)</f>
        <v>0</v>
      </c>
    </row>
    <row r="17" ht="23.25" customHeight="1">
      <c r="X17" s="4">
        <f>S17*V17</f>
        <v>0</v>
      </c>
      <c r="AC17" s="4">
        <f>X17+AA17+AB17</f>
        <v>0</v>
      </c>
      <c r="AH17" s="9">
        <f>(AC17*(1+AE17/100)+AF17)*AG17</f>
        <v>0</v>
      </c>
      <c r="AK17" s="9">
        <f>AH17*(1/(1-AJ17/100)-1)</f>
        <v>0</v>
      </c>
    </row>
    <row r="18" ht="23.25" customHeight="1">
      <c r="X18" s="4">
        <f>S18*V18</f>
        <v>0</v>
      </c>
      <c r="AC18" s="4">
        <f>X18+AA18+AB18</f>
        <v>0</v>
      </c>
      <c r="AH18" s="9">
        <f>(AC18*(1+AE18/100)+AF18)*AG18</f>
        <v>0</v>
      </c>
      <c r="AK18" s="9">
        <f>AH18*(1/(1-AJ18/100)-1)</f>
        <v>0</v>
      </c>
    </row>
    <row r="19" ht="23.25" customHeight="1">
      <c r="X19" s="4">
        <f>S19*V19</f>
        <v>0</v>
      </c>
      <c r="AC19" s="4">
        <f>X19+AA19+AB19</f>
        <v>0</v>
      </c>
      <c r="AH19" s="9">
        <f>(AC19*(1+AE19/100)+AF19)*AG19</f>
        <v>0</v>
      </c>
      <c r="AK19" s="9">
        <f>AH19*(1/(1-AJ19/100)-1)</f>
        <v>0</v>
      </c>
    </row>
    <row r="20" ht="23.25" customHeight="1">
      <c r="X20" s="4">
        <f>S20*V20</f>
        <v>0</v>
      </c>
      <c r="AC20" s="4">
        <f>X20+AA20+AB20</f>
        <v>0</v>
      </c>
      <c r="AH20" s="9">
        <f>(AC20*(1+AE20/100)+AF20)*AG20</f>
        <v>0</v>
      </c>
      <c r="AK20" s="9">
        <f>AH20*(1/(1-AJ20/100)-1)</f>
        <v>0</v>
      </c>
    </row>
    <row r="21" ht="23.25" customHeight="1">
      <c r="X21" s="4">
        <f>S21*V21</f>
        <v>0</v>
      </c>
      <c r="AC21" s="4">
        <f>X21+AA21+AB21</f>
        <v>0</v>
      </c>
      <c r="AH21" s="9">
        <f>(AC21*(1+AE21/100)+AF21)*AG21</f>
        <v>0</v>
      </c>
      <c r="AK21" s="9">
        <f>AH21*(1/(1-AJ21/100)-1)</f>
        <v>0</v>
      </c>
    </row>
    <row r="22" ht="23.25" customHeight="1">
      <c r="X22" s="4">
        <f>S22*V22</f>
        <v>0</v>
      </c>
      <c r="AC22" s="4">
        <f>X22+AA22+AB22</f>
        <v>0</v>
      </c>
      <c r="AH22" s="9">
        <f>(AC22*(1+AE22/100)+AF22)*AG22</f>
        <v>0</v>
      </c>
      <c r="AK22" s="9">
        <f>AH22*(1/(1-AJ22/100)-1)</f>
        <v>0</v>
      </c>
    </row>
    <row r="23" ht="23.25" customHeight="1">
      <c r="X23" s="4">
        <f>S23*V23</f>
        <v>0</v>
      </c>
      <c r="AC23" s="4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4">
        <f>S24*V24</f>
        <v>0</v>
      </c>
      <c r="AC24" s="4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4">
        <f>S25*V25</f>
        <v>0</v>
      </c>
      <c r="AC25" s="4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4">
        <f>S26*V26</f>
        <v>0</v>
      </c>
      <c r="AC26" s="4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4">
        <f>S27*V27</f>
        <v>0</v>
      </c>
      <c r="AC27" s="4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4">
        <f>S28*V28</f>
        <v>0</v>
      </c>
      <c r="AC28" s="4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4">
        <f>S29*V29</f>
        <v>0</v>
      </c>
      <c r="AC29" s="4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140</v>
      </c>
      <c r="AK30" s="4">
        <f>SUM(AK15:AL29)</f>
        <v>0.003504123711340219</v>
      </c>
    </row>
    <row r="31" ht="18" customHeight="1">
      <c r="AA31" t="s">
        <v>141</v>
      </c>
      <c r="AH31" s="4">
        <f>SUM(AH15:AI29)</f>
        <v>0.1133</v>
      </c>
    </row>
    <row r="32"/>
    <row r="33"/>
    <row r="34"/>
    <row r="35"/>
  </sheetData>
  <sheetProtection sheet="1"/>
  <mergeCells count="235"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M12:O14"/>
    <mergeCell ref="P12:Q14"/>
    <mergeCell ref="R12:R14"/>
    <mergeCell ref="V12:W14"/>
    <mergeCell ref="U12:U14"/>
    <mergeCell ref="C12:D14"/>
    <mergeCell ref="B9:E9"/>
    <mergeCell ref="B6:E6"/>
    <mergeCell ref="B8:E8"/>
    <mergeCell ref="B12:B14"/>
    <mergeCell ref="E12:I14"/>
    <mergeCell ref="F9:K9"/>
    <mergeCell ref="J12:L14"/>
    <mergeCell ref="L10:Q10"/>
    <mergeCell ref="L8:Q8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H17:AI17"/>
    <mergeCell ref="AK17:AL17"/>
    <mergeCell ref="AH29:AI29"/>
    <mergeCell ref="AK29:AL29"/>
    <mergeCell ref="AH27:AI27"/>
    <mergeCell ref="AK27:AL27"/>
    <mergeCell ref="AH28:AI28"/>
    <mergeCell ref="L5:Q5"/>
    <mergeCell ref="B4:K5"/>
    <mergeCell ref="B7:E7"/>
    <mergeCell ref="L7:Q7"/>
    <mergeCell ref="L9:Q9"/>
    <mergeCell ref="B10:E10"/>
    <mergeCell ref="F10:K10"/>
    <mergeCell ref="R8:Y8"/>
    <mergeCell ref="R9:Y9"/>
    <mergeCell ref="X12:Y14"/>
    <mergeCell ref="Z8:AF8"/>
    <mergeCell ref="AA12:AA14"/>
    <mergeCell ref="AC12:AD14"/>
    <mergeCell ref="AE12:AE14"/>
    <mergeCell ref="AF12:AF14"/>
    <mergeCell ref="Z12:Z14"/>
    <mergeCell ref="Z9:AF9"/>
    <mergeCell ref="AC17:AD17"/>
    <mergeCell ref="AH16:AI16"/>
    <mergeCell ref="C16:D16"/>
    <mergeCell ref="E16:I16"/>
    <mergeCell ref="J16:L16"/>
    <mergeCell ref="S16:T16"/>
    <mergeCell ref="M16:O16"/>
    <mergeCell ref="P16:Q16"/>
    <mergeCell ref="P17:Q17"/>
    <mergeCell ref="S17:T17"/>
    <mergeCell ref="V17:W17"/>
    <mergeCell ref="X17:Y17"/>
    <mergeCell ref="C17:D17"/>
    <mergeCell ref="E17:I17"/>
    <mergeCell ref="J17:L17"/>
    <mergeCell ref="M17:O17"/>
    <mergeCell ref="C18:D18"/>
    <mergeCell ref="E18:I18"/>
    <mergeCell ref="J18:L18"/>
    <mergeCell ref="M18:O18"/>
    <mergeCell ref="P18:Q18"/>
    <mergeCell ref="S18:T18"/>
    <mergeCell ref="V18:W18"/>
    <mergeCell ref="X18:Y18"/>
    <mergeCell ref="AC18:AD18"/>
    <mergeCell ref="AH18:AI18"/>
    <mergeCell ref="AK18:AL18"/>
    <mergeCell ref="C19:D19"/>
    <mergeCell ref="E19:I19"/>
    <mergeCell ref="J19:L19"/>
    <mergeCell ref="M19:O19"/>
    <mergeCell ref="AC19:AD19"/>
    <mergeCell ref="AH19:AI19"/>
    <mergeCell ref="AK19:AL19"/>
    <mergeCell ref="P19:Q19"/>
    <mergeCell ref="S19:T19"/>
    <mergeCell ref="V19:W19"/>
    <mergeCell ref="X19:Y19"/>
    <mergeCell ref="C15:D15"/>
    <mergeCell ref="E15:I15"/>
    <mergeCell ref="J15:L15"/>
    <mergeCell ref="M15:O15"/>
    <mergeCell ref="AC15:AD15"/>
    <mergeCell ref="AH15:AI15"/>
    <mergeCell ref="AK15:AL15"/>
    <mergeCell ref="P15:Q15"/>
    <mergeCell ref="S15:T15"/>
    <mergeCell ref="V15:W15"/>
    <mergeCell ref="X15:Y15"/>
    <mergeCell ref="C20:D20"/>
    <mergeCell ref="E20:I20"/>
    <mergeCell ref="J20:L20"/>
    <mergeCell ref="M20:O20"/>
    <mergeCell ref="P20:Q20"/>
    <mergeCell ref="S20:T20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X25:Y25"/>
    <mergeCell ref="AC25:AD25"/>
    <mergeCell ref="AH25:AI25"/>
    <mergeCell ref="AK25:AL25"/>
    <mergeCell ref="AR12:AR14"/>
    <mergeCell ref="AS12:AS14"/>
    <mergeCell ref="AT12:AT14"/>
    <mergeCell ref="AN12:AN14"/>
    <mergeCell ref="AO12:AO14"/>
    <mergeCell ref="AP12:AP14"/>
    <mergeCell ref="AQ12:AQ14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arie.pleizier@fagerdala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142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>
        <f>Zusammenfassung!R8</f>
        <v>7607454</v>
      </c>
      <c r="Z8" t="s">
        <v>20</v>
      </c>
      <c r="AG8" s="3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117</v>
      </c>
      <c r="D12" t="s">
        <v>118</v>
      </c>
      <c r="G12" t="s">
        <v>143</v>
      </c>
      <c r="J12" t="s">
        <v>120</v>
      </c>
      <c r="L12" t="s">
        <v>121</v>
      </c>
      <c r="N12" t="s">
        <v>144</v>
      </c>
      <c r="O12" t="s">
        <v>145</v>
      </c>
      <c r="Q12" t="s">
        <v>146</v>
      </c>
      <c r="R12" t="s">
        <v>123</v>
      </c>
      <c r="T12" t="s">
        <v>124</v>
      </c>
      <c r="U12" t="s">
        <v>125</v>
      </c>
      <c r="W12" t="s">
        <v>126</v>
      </c>
      <c r="Y12" t="s">
        <v>127</v>
      </c>
      <c r="Z12" t="s">
        <v>147</v>
      </c>
      <c r="AA12" t="s">
        <v>148</v>
      </c>
      <c r="AB12" t="s">
        <v>130</v>
      </c>
      <c r="AC12" t="s">
        <v>149</v>
      </c>
      <c r="AD12" t="s">
        <v>150</v>
      </c>
      <c r="AE12" t="s">
        <v>151</v>
      </c>
      <c r="AF12" t="s">
        <v>152</v>
      </c>
      <c r="AG12" t="s">
        <v>132</v>
      </c>
      <c r="AH12" t="s">
        <v>133</v>
      </c>
      <c r="AJ12" t="s">
        <v>134</v>
      </c>
      <c r="AK12" t="s">
        <v>153</v>
      </c>
    </row>
    <row r="13"/>
    <row r="14" ht="90.75" customHeight="1"/>
    <row r="15" ht="23.25" customHeight="1">
      <c r="D15" t="s">
        <v>154</v>
      </c>
      <c r="G15" s="5" t="s">
        <v>155</v>
      </c>
      <c r="J15" t="s">
        <v>156</v>
      </c>
      <c r="N15" t="s">
        <v>157</v>
      </c>
      <c r="Q15" t="s">
        <v>158</v>
      </c>
      <c r="R15" s="4">
        <v>3.35</v>
      </c>
      <c r="T15" t="s">
        <v>85</v>
      </c>
      <c r="U15" s="6">
        <v>1</v>
      </c>
      <c r="W15" s="4">
        <f>R15*U15</f>
        <v>3.35</v>
      </c>
      <c r="Z15" s="7">
        <v>0.3</v>
      </c>
      <c r="AA15" s="7">
        <f>(W15+Z15)</f>
        <v>3.65</v>
      </c>
      <c r="AB15" s="8">
        <v>3</v>
      </c>
      <c r="AC15" s="7">
        <v>0</v>
      </c>
      <c r="AD15" s="4">
        <v>0.2</v>
      </c>
      <c r="AE15" s="4">
        <v>0.2</v>
      </c>
      <c r="AG15" s="8">
        <v>1</v>
      </c>
      <c r="AH15" s="9">
        <f>((AA15*(1+AB15/100)+AC15)*AD15-AF15*(1+AB15/100))*AG15</f>
        <v>0.7519</v>
      </c>
      <c r="AJ15" s="8">
        <v>3</v>
      </c>
      <c r="AK15" s="9">
        <f>AH15*(1/(1-AJ15/100)-1)</f>
        <v>0.023254639175257816</v>
      </c>
    </row>
    <row r="16" ht="23.25" customHeight="1">
      <c r="W16" s="4">
        <f>R16*U16</f>
        <v>0</v>
      </c>
      <c r="AA16" s="7">
        <f>(W16+Z16)</f>
        <v>0</v>
      </c>
      <c r="AH16" s="9">
        <f>((AA16*(1+AB16/100)+AC16)*AD16-AF16*(1+AB16/100))*AG16</f>
        <v>0</v>
      </c>
      <c r="AK16" s="9">
        <f>AH16*(1/(1-AJ16/100)-1)</f>
        <v>0</v>
      </c>
    </row>
    <row r="17" ht="23.25" customHeight="1">
      <c r="W17" s="4">
        <f>R17*U17</f>
        <v>0</v>
      </c>
      <c r="AA17" s="7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4">
        <f>R18*U18</f>
        <v>0</v>
      </c>
      <c r="AA18" s="7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4">
        <f>R19*U19</f>
        <v>0</v>
      </c>
      <c r="AA19" s="7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4">
        <f>R20*U20</f>
        <v>0</v>
      </c>
      <c r="AA20" s="7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4">
        <f>R21*U21</f>
        <v>0</v>
      </c>
      <c r="AA21" s="7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4">
        <f>R22*U22</f>
        <v>0</v>
      </c>
      <c r="AA22" s="7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4">
        <f>R23*U23</f>
        <v>0</v>
      </c>
      <c r="AA23" s="7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4">
        <f>R24*U24</f>
        <v>0</v>
      </c>
      <c r="AA24" s="7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4">
        <f>R25*U25</f>
        <v>0</v>
      </c>
      <c r="AA25" s="7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4">
        <f>R26*U26</f>
        <v>0</v>
      </c>
      <c r="AA26" s="7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4">
        <f>R27*U27</f>
        <v>0</v>
      </c>
      <c r="AA27" s="7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4">
        <f>R28*U28</f>
        <v>0</v>
      </c>
      <c r="AA28" s="7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4">
        <f>R29*U29</f>
        <v>0</v>
      </c>
      <c r="AA29" s="7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140</v>
      </c>
      <c r="AK30" s="4">
        <f>SUM(AK15:AL29)</f>
        <v>0.023254639175257816</v>
      </c>
    </row>
    <row r="31" ht="16.5" customHeight="1">
      <c r="Z31" t="s">
        <v>159</v>
      </c>
      <c r="AH31" s="4">
        <f>SUM(AH15:AI29)</f>
        <v>0.7519</v>
      </c>
    </row>
    <row r="32"/>
    <row r="33"/>
    <row r="34"/>
    <row r="35"/>
  </sheetData>
  <sheetProtection sheet="1"/>
  <mergeCells count="238">
    <mergeCell ref="AK27:AL27"/>
    <mergeCell ref="L27:M27"/>
    <mergeCell ref="O27:P27"/>
    <mergeCell ref="R27:S27"/>
    <mergeCell ref="U27:V27"/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W29:X29"/>
    <mergeCell ref="AK18:AL18"/>
    <mergeCell ref="R24:S24"/>
    <mergeCell ref="W24:X24"/>
    <mergeCell ref="AH24:AI24"/>
    <mergeCell ref="L29:M29"/>
    <mergeCell ref="AH30:AI30"/>
    <mergeCell ref="AK30:AL30"/>
    <mergeCell ref="AH29:AI29"/>
    <mergeCell ref="AK29:AL29"/>
    <mergeCell ref="L26:M26"/>
    <mergeCell ref="O26:P26"/>
    <mergeCell ref="R26:S26"/>
    <mergeCell ref="W26:X26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U18:V18"/>
    <mergeCell ref="W18:X18"/>
    <mergeCell ref="AH18:AI18"/>
    <mergeCell ref="B24:C24"/>
    <mergeCell ref="D24:F24"/>
    <mergeCell ref="G24:I24"/>
    <mergeCell ref="O24:P24"/>
    <mergeCell ref="J24:K24"/>
    <mergeCell ref="L24:M24"/>
    <mergeCell ref="U24:V24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Z7:AF7"/>
    <mergeCell ref="AG7:AL7"/>
    <mergeCell ref="AH12:AI14"/>
    <mergeCell ref="AK12:AL14"/>
    <mergeCell ref="AA12:AA14"/>
    <mergeCell ref="AG12:AG14"/>
    <mergeCell ref="Z8:AF8"/>
    <mergeCell ref="AG10:AL10"/>
    <mergeCell ref="AD12:AD14"/>
    <mergeCell ref="Z12:Z14"/>
    <mergeCell ref="L2:AL2"/>
    <mergeCell ref="Z5:AF5"/>
    <mergeCell ref="AG5:AL5"/>
    <mergeCell ref="Z6:AF6"/>
    <mergeCell ref="L3:AL3"/>
    <mergeCell ref="AG6:AL6"/>
    <mergeCell ref="R6:Y6"/>
    <mergeCell ref="L6:Q6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F6:K6"/>
    <mergeCell ref="F7:K7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Z10:AF10"/>
    <mergeCell ref="AB12:AB14"/>
    <mergeCell ref="AE12:AE14"/>
    <mergeCell ref="U12:V14"/>
    <mergeCell ref="W12:X14"/>
    <mergeCell ref="R12:S14"/>
    <mergeCell ref="L12:M14"/>
    <mergeCell ref="AC12:AC14"/>
    <mergeCell ref="Y12:Y14"/>
    <mergeCell ref="F9:K9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W22:X22"/>
    <mergeCell ref="B23:C23"/>
    <mergeCell ref="D23:F23"/>
    <mergeCell ref="G23:I23"/>
    <mergeCell ref="O23:P23"/>
    <mergeCell ref="R23:S23"/>
    <mergeCell ref="U23:V23"/>
    <mergeCell ref="B22:C22"/>
    <mergeCell ref="D22:F22"/>
    <mergeCell ref="G22:I22"/>
    <mergeCell ref="O22:P22"/>
    <mergeCell ref="B21:C21"/>
    <mergeCell ref="D21:F21"/>
    <mergeCell ref="G21:I21"/>
    <mergeCell ref="J21:K21"/>
    <mergeCell ref="L21:M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U20:V20"/>
    <mergeCell ref="B19:C19"/>
    <mergeCell ref="D19:F19"/>
    <mergeCell ref="G19:I19"/>
    <mergeCell ref="J19:K19"/>
    <mergeCell ref="L19:M19"/>
    <mergeCell ref="O19:P19"/>
    <mergeCell ref="R19:S19"/>
    <mergeCell ref="U19:V19"/>
    <mergeCell ref="R21:S21"/>
    <mergeCell ref="AK21:AL21"/>
    <mergeCell ref="U21:V21"/>
    <mergeCell ref="W21:X21"/>
    <mergeCell ref="AH21:AI21"/>
    <mergeCell ref="AH19:AI19"/>
    <mergeCell ref="AK19:AL19"/>
    <mergeCell ref="AH20:AI20"/>
    <mergeCell ref="AK20:AL20"/>
    <mergeCell ref="G26:I26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D26:F26"/>
    <mergeCell ref="O28:P28"/>
    <mergeCell ref="R28:S28"/>
    <mergeCell ref="U28:V28"/>
    <mergeCell ref="AH26:AI26"/>
    <mergeCell ref="W27:X27"/>
    <mergeCell ref="AH27:A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160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>
        <f>Zusammenfassung!R8</f>
        <v>7607454</v>
      </c>
      <c r="Z8" t="s">
        <v>20</v>
      </c>
      <c r="AG8" s="3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161</v>
      </c>
      <c r="D12" t="s">
        <v>162</v>
      </c>
      <c r="H12" t="s">
        <v>163</v>
      </c>
      <c r="N12" t="s">
        <v>164</v>
      </c>
      <c r="P12" t="s">
        <v>165</v>
      </c>
      <c r="Q12" t="s">
        <v>166</v>
      </c>
      <c r="S12" t="s">
        <v>167</v>
      </c>
      <c r="U12" t="s">
        <v>168</v>
      </c>
      <c r="W12" t="s">
        <v>169</v>
      </c>
      <c r="Y12" t="s">
        <v>170</v>
      </c>
      <c r="AA12" t="s">
        <v>171</v>
      </c>
      <c r="AD12" t="s">
        <v>172</v>
      </c>
      <c r="AF12" t="s">
        <v>173</v>
      </c>
      <c r="AH12" t="s">
        <v>174</v>
      </c>
      <c r="AJ12" t="s">
        <v>134</v>
      </c>
      <c r="AK12" t="s">
        <v>175</v>
      </c>
    </row>
    <row r="13"/>
    <row r="14" ht="90.75" customHeight="1"/>
    <row r="15" ht="23.25" customHeight="1">
      <c r="D15" t="s">
        <v>176</v>
      </c>
      <c r="H15" t="s">
        <v>177</v>
      </c>
      <c r="N15">
        <v>100</v>
      </c>
      <c r="P15" s="8">
        <v>1</v>
      </c>
      <c r="Q15" s="8">
        <v>40</v>
      </c>
      <c r="S15" s="7">
        <v>14.5</v>
      </c>
      <c r="U15" s="7">
        <v>3.68</v>
      </c>
      <c r="W15" s="7">
        <v>5.82</v>
      </c>
      <c r="Y15" s="7">
        <f>P15*Q15*SUM(S15:X15)/3600</f>
        <v>0.26666666666666666</v>
      </c>
      <c r="AD15" s="7">
        <v>53</v>
      </c>
      <c r="AF15" s="7">
        <f>Q15*AD15/3600</f>
        <v>0.5888888888888889</v>
      </c>
      <c r="AH15" s="9">
        <f>Y15+AF15</f>
        <v>0.8555555555555556</v>
      </c>
      <c r="AJ15" s="8">
        <v>3</v>
      </c>
      <c r="AK15" s="9">
        <f>AH15*(1/(1-AJ15/100)-1)</f>
        <v>0.026460481099656454</v>
      </c>
    </row>
    <row r="16" ht="23.25" customHeight="1">
      <c r="D16" t="s">
        <v>178</v>
      </c>
      <c r="P16" s="8">
        <v>1</v>
      </c>
      <c r="Q16" s="8">
        <v>10</v>
      </c>
      <c r="S16" s="7">
        <v>13.7</v>
      </c>
      <c r="U16" s="7">
        <v>3.42</v>
      </c>
      <c r="W16" s="7">
        <v>5.48</v>
      </c>
      <c r="Y16" s="7">
        <f>P16*Q16*SUM(S16:X16)/3600</f>
        <v>0.06277777777777777</v>
      </c>
      <c r="AF16" s="7">
        <f>Q16*AD16/3600</f>
        <v>0</v>
      </c>
      <c r="AH16" s="9">
        <f>Y16+AF16</f>
        <v>0.06277777777777777</v>
      </c>
      <c r="AK16" s="9">
        <f>AH16*(1/(1-AJ16/100)-1)</f>
        <v>0</v>
      </c>
    </row>
    <row r="17" ht="23.25" customHeight="1">
      <c r="Y17" s="7">
        <f>P17*Q17*SUM(S17:X17)/3600</f>
        <v>0</v>
      </c>
      <c r="AF17" s="7">
        <f>Q17*AD17/3600</f>
        <v>0</v>
      </c>
      <c r="AH17" s="9">
        <f>Y17+AF17</f>
        <v>0</v>
      </c>
      <c r="AK17" s="9">
        <f>AH17*(1/(1-AJ17/100)-1)</f>
        <v>0</v>
      </c>
    </row>
    <row r="18" ht="23.25" customHeight="1">
      <c r="Y18" s="7">
        <f>P18*Q18*SUM(S18:X18)/3600</f>
        <v>0</v>
      </c>
      <c r="AF18" s="7">
        <f>Q18*AD18/3600</f>
        <v>0</v>
      </c>
      <c r="AH18" s="9">
        <f>Y18+AF18</f>
        <v>0</v>
      </c>
      <c r="AK18" s="9">
        <f>AH18*(1/(1-AJ18/100)-1)</f>
        <v>0</v>
      </c>
    </row>
    <row r="19" ht="23.25" customHeight="1">
      <c r="Y19" s="7">
        <f>P19*Q19*SUM(S19:X19)/3600</f>
        <v>0</v>
      </c>
      <c r="AF19" s="7">
        <f>Q19*AD19/3600</f>
        <v>0</v>
      </c>
      <c r="AH19" s="9">
        <f>Y19+AF19</f>
        <v>0</v>
      </c>
      <c r="AK19" s="9">
        <f>AH19*(1/(1-AJ19/100)-1)</f>
        <v>0</v>
      </c>
    </row>
    <row r="20" ht="23.25" customHeight="1">
      <c r="Y20" s="7">
        <f>P20*Q20*SUM(S20:X20)/3600</f>
        <v>0</v>
      </c>
      <c r="AF20" s="7">
        <f>Q20*AD20/3600</f>
        <v>0</v>
      </c>
      <c r="AH20" s="9">
        <f>Y20+AF20</f>
        <v>0</v>
      </c>
      <c r="AK20" s="9">
        <f>AH20*(1/(1-AJ20/100)-1)</f>
        <v>0</v>
      </c>
    </row>
    <row r="21" ht="23.25" customHeight="1">
      <c r="Y21" s="7">
        <f>P21*Q21*SUM(S21:X21)/3600</f>
        <v>0</v>
      </c>
      <c r="AF21" s="7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7">
        <f>P22*Q22*SUM(S22:X22)/3600</f>
        <v>0</v>
      </c>
      <c r="AF22" s="7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7">
        <f>P23*Q23*SUM(S23:X23)/3600</f>
        <v>0</v>
      </c>
      <c r="AF23" s="7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7">
        <f>P24*Q24*SUM(S24:X24)/3600</f>
        <v>0</v>
      </c>
      <c r="AF24" s="7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7">
        <f>P25*Q25*SUM(S25:X25)/3600</f>
        <v>0</v>
      </c>
      <c r="AF25" s="7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7">
        <f>P26*Q26*SUM(S26:X26)/3600</f>
        <v>0</v>
      </c>
      <c r="AF26" s="7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7">
        <f>P27*Q27*SUM(S27:X27)/3600</f>
        <v>0</v>
      </c>
      <c r="AF27" s="7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7">
        <f>P28*Q28*SUM(S28:X28)/3600</f>
        <v>0</v>
      </c>
      <c r="AF28" s="7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7">
        <f>P29*Q29*SUM(S29:X29)/3600</f>
        <v>0</v>
      </c>
      <c r="AF29" s="7">
        <f>Q29*AD29/3600</f>
        <v>0</v>
      </c>
      <c r="AH29" s="9">
        <f>Y29+AF29</f>
        <v>0</v>
      </c>
      <c r="AK29" s="9">
        <f>AH29*(1/(1-AJ29/100)-1)</f>
        <v>0</v>
      </c>
    </row>
    <row r="30" ht="15" customHeight="1">
      <c r="AA30" t="s">
        <v>140</v>
      </c>
      <c r="AK30" s="4">
        <f>SUM(AK15:AL29)</f>
        <v>0.026460481099656454</v>
      </c>
    </row>
    <row r="31" ht="18.75" customHeight="1">
      <c r="AA31" t="s">
        <v>179</v>
      </c>
      <c r="AH31" s="4">
        <f>SUM(AH15:AI29)</f>
        <v>0.9183333333333334</v>
      </c>
    </row>
    <row r="32"/>
    <row r="33"/>
    <row r="34"/>
    <row r="35"/>
  </sheetData>
  <sheetProtection sheet="1"/>
  <mergeCells count="275">
    <mergeCell ref="Z10:AF10"/>
    <mergeCell ref="AG10:AL10"/>
    <mergeCell ref="R10:Y10"/>
    <mergeCell ref="Q12:R14"/>
    <mergeCell ref="S12:T14"/>
    <mergeCell ref="U12:V14"/>
    <mergeCell ref="AH12:AI14"/>
    <mergeCell ref="AJ12:AJ14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6:AF6"/>
    <mergeCell ref="AG6:AL6"/>
    <mergeCell ref="B6:E6"/>
    <mergeCell ref="B8:E8"/>
    <mergeCell ref="F8:K8"/>
    <mergeCell ref="R7:Y7"/>
    <mergeCell ref="Z7:AF7"/>
    <mergeCell ref="Z8:AF8"/>
    <mergeCell ref="AG7:AL7"/>
    <mergeCell ref="AG8:AL8"/>
    <mergeCell ref="B2:K2"/>
    <mergeCell ref="B4:K5"/>
    <mergeCell ref="B3:K3"/>
    <mergeCell ref="L5:Q5"/>
    <mergeCell ref="L3:AL3"/>
    <mergeCell ref="L2:AL2"/>
    <mergeCell ref="R5:Y5"/>
    <mergeCell ref="Z5:AF5"/>
    <mergeCell ref="Q15:R15"/>
    <mergeCell ref="AG5:AL5"/>
    <mergeCell ref="F7:K7"/>
    <mergeCell ref="L6:Q6"/>
    <mergeCell ref="L7:Q7"/>
    <mergeCell ref="R6:Y6"/>
    <mergeCell ref="L8:Q8"/>
    <mergeCell ref="L9:Q9"/>
    <mergeCell ref="L10:Q10"/>
    <mergeCell ref="R8:Y8"/>
    <mergeCell ref="H15:M15"/>
    <mergeCell ref="H16:M16"/>
    <mergeCell ref="H17:M17"/>
    <mergeCell ref="N15:O15"/>
    <mergeCell ref="N16:O16"/>
    <mergeCell ref="H19:M19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N12:O14"/>
    <mergeCell ref="P12:P14"/>
    <mergeCell ref="H12:M14"/>
    <mergeCell ref="B10:E10"/>
    <mergeCell ref="B12:C14"/>
    <mergeCell ref="D12:G14"/>
    <mergeCell ref="F10:K10"/>
    <mergeCell ref="U15:V15"/>
    <mergeCell ref="W15:X15"/>
    <mergeCell ref="Y15:Z15"/>
    <mergeCell ref="AA15:AC15"/>
    <mergeCell ref="AD15:AE15"/>
    <mergeCell ref="AF15:AG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K17:AL17"/>
    <mergeCell ref="AH17:AI17"/>
    <mergeCell ref="B18:C18"/>
    <mergeCell ref="D18:G18"/>
    <mergeCell ref="N18:O18"/>
    <mergeCell ref="Q18:R18"/>
    <mergeCell ref="S18:T18"/>
    <mergeCell ref="U18:V18"/>
    <mergeCell ref="W18:X18"/>
    <mergeCell ref="Y18:Z18"/>
    <mergeCell ref="AA18:AC18"/>
    <mergeCell ref="AD18:AE18"/>
    <mergeCell ref="AF18:AG18"/>
    <mergeCell ref="AH18:AI18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D19:AE19"/>
    <mergeCell ref="AF19:AG19"/>
    <mergeCell ref="AK19:AL19"/>
    <mergeCell ref="AH19:AI19"/>
    <mergeCell ref="B20:C20"/>
    <mergeCell ref="D20:G20"/>
    <mergeCell ref="N20:O20"/>
    <mergeCell ref="Q20:R20"/>
    <mergeCell ref="H20:M20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2:AC22"/>
    <mergeCell ref="AD22:AE22"/>
    <mergeCell ref="AF22:AG22"/>
    <mergeCell ref="AH22:AI22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D23:AE23"/>
    <mergeCell ref="AF23:AG23"/>
    <mergeCell ref="AK23:AL23"/>
    <mergeCell ref="AH23:AI23"/>
    <mergeCell ref="B24:C24"/>
    <mergeCell ref="D24:G24"/>
    <mergeCell ref="N24:O24"/>
    <mergeCell ref="Q24:R24"/>
    <mergeCell ref="H24:M24"/>
    <mergeCell ref="S24:T24"/>
    <mergeCell ref="U24:V24"/>
    <mergeCell ref="W24:X24"/>
    <mergeCell ref="Y24:Z24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B29:C29"/>
    <mergeCell ref="D29:G29"/>
    <mergeCell ref="N29:O29"/>
    <mergeCell ref="Q29:R29"/>
    <mergeCell ref="AH31:AI31"/>
    <mergeCell ref="AH29:AI29"/>
    <mergeCell ref="AH25:AI25"/>
    <mergeCell ref="H23:M23"/>
    <mergeCell ref="H29:M29"/>
    <mergeCell ref="S29:T29"/>
    <mergeCell ref="U29:V29"/>
    <mergeCell ref="W29:X29"/>
    <mergeCell ref="Y29:Z29"/>
    <mergeCell ref="AA29:AC29"/>
    <mergeCell ref="B25:C25"/>
    <mergeCell ref="D25:G25"/>
    <mergeCell ref="H25:M25"/>
    <mergeCell ref="N25:O25"/>
    <mergeCell ref="Q25:R25"/>
    <mergeCell ref="S25:T25"/>
    <mergeCell ref="U25:V25"/>
    <mergeCell ref="W25:X25"/>
    <mergeCell ref="Y26:Z26"/>
    <mergeCell ref="Y25:Z25"/>
    <mergeCell ref="AA25:AC25"/>
    <mergeCell ref="AD25:AE25"/>
    <mergeCell ref="AA26:AC26"/>
    <mergeCell ref="AD26:AE26"/>
    <mergeCell ref="Q26:R26"/>
    <mergeCell ref="S26:T26"/>
    <mergeCell ref="U26:V26"/>
    <mergeCell ref="W26:X26"/>
    <mergeCell ref="B26:C26"/>
    <mergeCell ref="D26:G26"/>
    <mergeCell ref="H26:M26"/>
    <mergeCell ref="N26:O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A27:AC27"/>
    <mergeCell ref="AD27:AE27"/>
    <mergeCell ref="AF27:AG27"/>
    <mergeCell ref="B28:C28"/>
    <mergeCell ref="D28:G28"/>
    <mergeCell ref="H28:M28"/>
    <mergeCell ref="N28:O28"/>
    <mergeCell ref="Q28:R28"/>
    <mergeCell ref="S28:T28"/>
    <mergeCell ref="U28:V28"/>
    <mergeCell ref="W28:X28"/>
    <mergeCell ref="Y28:Z28"/>
    <mergeCell ref="AK28:AL28"/>
    <mergeCell ref="AA28:AC28"/>
    <mergeCell ref="AD28:AE28"/>
    <mergeCell ref="AF28:AG28"/>
    <mergeCell ref="AH28:AI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>
        <f>Zusammenfassung!R8</f>
        <v>7607454</v>
      </c>
      <c r="Z8" t="s">
        <v>20</v>
      </c>
      <c r="AG8" s="3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/>
    <row r="12" ht="15" customHeight="1">
      <c r="B12" s="3" t="s">
        <v>181</v>
      </c>
      <c r="L12" t="s">
        <v>182</v>
      </c>
      <c r="Z12" t="s">
        <v>183</v>
      </c>
    </row>
    <row r="13" ht="65.25" customHeight="1">
      <c r="B13" s="3" t="s">
        <v>184</v>
      </c>
    </row>
    <row r="14" ht="65.25" customHeight="1"/>
    <row r="15" ht="15" customHeight="1">
      <c r="B15" s="3" t="s">
        <v>185</v>
      </c>
      <c r="L15" t="s">
        <v>186</v>
      </c>
      <c r="Z15" t="s">
        <v>187</v>
      </c>
      <c r="AJ15" s="5">
        <v>0</v>
      </c>
    </row>
    <row r="16" ht="65.25" customHeight="1">
      <c r="B16" s="3" t="s">
        <v>188</v>
      </c>
    </row>
    <row r="17" ht="65.25" customHeight="1"/>
    <row r="18" ht="37.5" customHeight="1">
      <c r="Z18" t="s">
        <v>189</v>
      </c>
      <c r="AJ18" s="5">
        <f>SUM(AJ12,AJ15)</f>
        <v>0</v>
      </c>
    </row>
    <row r="19"/>
    <row r="20" ht="15" customHeight="1">
      <c r="B20" t="s">
        <v>190</v>
      </c>
      <c r="L20" t="s">
        <v>189</v>
      </c>
      <c r="U20" s="5">
        <f>AJ18</f>
        <v>0</v>
      </c>
    </row>
    <row r="21" ht="15" customHeight="1">
      <c r="L21" t="s">
        <v>191</v>
      </c>
      <c r="U21" s="5">
        <v>0</v>
      </c>
      <c r="Z21" t="s">
        <v>192</v>
      </c>
      <c r="AJ21" s="5">
        <f>U20-U21</f>
        <v>0</v>
      </c>
    </row>
    <row r="22" ht="15" customHeight="1">
      <c r="L22" t="s">
        <v>193</v>
      </c>
      <c r="Z22" t="s">
        <v>194</v>
      </c>
    </row>
    <row r="23" ht="15" customHeight="1">
      <c r="L23" t="s">
        <v>195</v>
      </c>
    </row>
    <row r="24" ht="37.5" customHeight="1">
      <c r="Z24" s="7" t="s">
        <v>196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F7:K7"/>
    <mergeCell ref="F8:K8"/>
    <mergeCell ref="L8:Q8"/>
    <mergeCell ref="L9:Q9"/>
    <mergeCell ref="L7:Q7"/>
    <mergeCell ref="F9:K9"/>
    <mergeCell ref="L10:Q10"/>
    <mergeCell ref="AG10:AL10"/>
    <mergeCell ref="U20:W20"/>
    <mergeCell ref="U21:W21"/>
    <mergeCell ref="Z10:AF10"/>
    <mergeCell ref="R10:Y10"/>
    <mergeCell ref="AJ12:AL12"/>
    <mergeCell ref="AG5:AL5"/>
    <mergeCell ref="R5:Y5"/>
    <mergeCell ref="Z5:AF5"/>
    <mergeCell ref="B6:E6"/>
    <mergeCell ref="R6:Y6"/>
    <mergeCell ref="B4:K5"/>
    <mergeCell ref="L5:Q5"/>
    <mergeCell ref="F6:K6"/>
    <mergeCell ref="L6:Q6"/>
    <mergeCell ref="B8:E8"/>
    <mergeCell ref="B9:E9"/>
    <mergeCell ref="B10:E10"/>
    <mergeCell ref="B7:E7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R8:Y8"/>
    <mergeCell ref="R9:Y9"/>
    <mergeCell ref="Z6:AF6"/>
    <mergeCell ref="Z7:AF7"/>
    <mergeCell ref="Z8:AF8"/>
    <mergeCell ref="Z9:AF9"/>
    <mergeCell ref="R7:Y7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197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>
        <f>Zusammenfassung!R8</f>
        <v>7607454</v>
      </c>
      <c r="Z8" t="s">
        <v>20</v>
      </c>
      <c r="AG8" s="3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198</v>
      </c>
      <c r="C12" t="s">
        <v>199</v>
      </c>
      <c r="D12" t="s">
        <v>118</v>
      </c>
      <c r="G12" t="s">
        <v>200</v>
      </c>
      <c r="H12" t="s">
        <v>201</v>
      </c>
      <c r="L12" t="s">
        <v>202</v>
      </c>
      <c r="P12" t="s">
        <v>203</v>
      </c>
      <c r="Q12" t="s">
        <v>204</v>
      </c>
      <c r="R12" t="s">
        <v>205</v>
      </c>
      <c r="V12" t="s">
        <v>206</v>
      </c>
      <c r="W12" t="s">
        <v>207</v>
      </c>
      <c r="Y12" t="s">
        <v>124</v>
      </c>
      <c r="Z12" t="s">
        <v>208</v>
      </c>
      <c r="AA12" t="s">
        <v>209</v>
      </c>
      <c r="AC12" t="s">
        <v>210</v>
      </c>
      <c r="AE12" t="s">
        <v>211</v>
      </c>
      <c r="AH12" t="s">
        <v>212</v>
      </c>
      <c r="AI12" t="s">
        <v>213</v>
      </c>
      <c r="AJ12" t="s">
        <v>214</v>
      </c>
      <c r="AK12" t="s">
        <v>215</v>
      </c>
    </row>
    <row r="13" ht="4.5" customHeight="1"/>
    <row r="14" ht="48" customHeight="1">
      <c r="AE14" t="s">
        <v>216</v>
      </c>
      <c r="AF14" t="s">
        <v>217</v>
      </c>
      <c r="AG14" t="s">
        <v>218</v>
      </c>
    </row>
    <row r="15" ht="23.25" customHeight="1">
      <c r="B15">
        <v>1</v>
      </c>
      <c r="D15" t="s">
        <v>219</v>
      </c>
      <c r="H15" t="s">
        <v>220</v>
      </c>
      <c r="Q15" s="8">
        <v>3</v>
      </c>
      <c r="V15" t="s">
        <v>138</v>
      </c>
      <c r="W15" s="5">
        <v>600</v>
      </c>
      <c r="Y15" t="s">
        <v>85</v>
      </c>
      <c r="Z15" s="7">
        <v>1</v>
      </c>
      <c r="AA15" s="5">
        <f>W15*Z15</f>
        <v>600</v>
      </c>
      <c r="AH15" s="10">
        <v>1</v>
      </c>
      <c r="AI15" s="5">
        <f>(AA15)*AH15</f>
        <v>600</v>
      </c>
      <c r="AK15" s="7">
        <f>AI15/Zusammenfassung!H18</f>
        <v>0.004285714285714286</v>
      </c>
    </row>
    <row r="16" ht="23.25" customHeight="1">
      <c r="AA16" s="5">
        <f>W16*Z16</f>
        <v>0</v>
      </c>
      <c r="AI16" s="5">
        <f>(AA16)*AH16</f>
        <v>0</v>
      </c>
    </row>
    <row r="17" ht="23.25" customHeight="1">
      <c r="AA17" s="5">
        <f>W17*Z17</f>
        <v>0</v>
      </c>
      <c r="AI17" s="5">
        <f>(AA17)*AH17</f>
        <v>0</v>
      </c>
    </row>
    <row r="18" ht="23.25" customHeight="1">
      <c r="AA18" s="5">
        <f>W18*Z18</f>
        <v>0</v>
      </c>
      <c r="AI18" s="5">
        <f>(AA18)*AH18</f>
        <v>0</v>
      </c>
    </row>
    <row r="19" ht="23.25" customHeight="1">
      <c r="AA19" s="5">
        <f>W19*Z19</f>
        <v>0</v>
      </c>
      <c r="AI19" s="5">
        <f>(AA19)*AH19</f>
        <v>0</v>
      </c>
    </row>
    <row r="20" ht="23.25" customHeight="1">
      <c r="AA20" s="5">
        <f>W20*Z20</f>
        <v>0</v>
      </c>
      <c r="AI20" s="5">
        <f>(AA20)*AH20</f>
        <v>0</v>
      </c>
    </row>
    <row r="21" ht="23.25" customHeight="1">
      <c r="AA21" s="5">
        <f>W21*Z21</f>
        <v>0</v>
      </c>
      <c r="AI21" s="5">
        <f>(AA21)*AH21</f>
        <v>0</v>
      </c>
    </row>
    <row r="22" ht="23.25" customHeight="1">
      <c r="AA22" s="5">
        <f>W22*Z22</f>
        <v>0</v>
      </c>
      <c r="AI22" s="5">
        <f>(AA22)*AH22</f>
        <v>0</v>
      </c>
    </row>
    <row r="23" ht="23.25" customHeight="1">
      <c r="AA23" s="5">
        <f>W23*Z23</f>
        <v>0</v>
      </c>
      <c r="AI23" s="5">
        <f>(AA23)*AH23</f>
        <v>0</v>
      </c>
    </row>
    <row r="24" ht="23.25" customHeight="1">
      <c r="AA24" s="5">
        <f>W24*Z24</f>
        <v>0</v>
      </c>
      <c r="AI24" s="5">
        <f>(AA24)*AH24</f>
        <v>0</v>
      </c>
    </row>
    <row r="25" ht="23.25" customHeight="1">
      <c r="AA25" s="5">
        <f>W25*Z25</f>
        <v>0</v>
      </c>
      <c r="AI25" s="5">
        <f>(AA25)*AH25</f>
        <v>0</v>
      </c>
    </row>
    <row r="26" ht="23.25" customHeight="1">
      <c r="AA26" s="5">
        <f>W26*Z26</f>
        <v>0</v>
      </c>
      <c r="AI26" s="5">
        <f>(AA26)*AH26</f>
        <v>0</v>
      </c>
    </row>
    <row r="27" ht="23.25" customHeight="1">
      <c r="AA27" s="5">
        <f>W27*Z27</f>
        <v>0</v>
      </c>
      <c r="AI27" s="5">
        <f>(AA27)*AH27</f>
        <v>0</v>
      </c>
    </row>
    <row r="28" ht="23.25" customHeight="1">
      <c r="AA28" s="5">
        <f>W28*Z28</f>
        <v>0</v>
      </c>
      <c r="AI28" s="5">
        <f>(AA28)*AH28</f>
        <v>0</v>
      </c>
    </row>
    <row r="29" ht="23.25" customHeight="1">
      <c r="AA29" s="5">
        <f>W29*Z29</f>
        <v>0</v>
      </c>
      <c r="AI29" s="5">
        <f>(AA29)*AH29</f>
        <v>0</v>
      </c>
    </row>
    <row r="30" ht="18.75" customHeight="1">
      <c r="Y30" t="s">
        <v>221</v>
      </c>
      <c r="AI30" s="5">
        <f>SUM(AI15:AJ29)</f>
        <v>600</v>
      </c>
    </row>
    <row r="31" ht="18.75" customHeight="1">
      <c r="Y31" t="s">
        <v>222</v>
      </c>
      <c r="AK31" s="7">
        <f>SUM(AK15:AL29)</f>
        <v>0.004285714285714286</v>
      </c>
    </row>
    <row r="32"/>
    <row r="33"/>
    <row r="34"/>
    <row r="35"/>
  </sheetData>
  <sheetProtection sheet="1"/>
  <mergeCells count="205"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15:AD15"/>
    <mergeCell ref="AC17:AD17"/>
    <mergeCell ref="AC21:AD21"/>
    <mergeCell ref="AC20:AD20"/>
    <mergeCell ref="AC19:AD19"/>
    <mergeCell ref="AC18:AD18"/>
    <mergeCell ref="AC16:AD16"/>
    <mergeCell ref="L7:Q7"/>
    <mergeCell ref="L8:Q8"/>
    <mergeCell ref="L9:Q9"/>
    <mergeCell ref="L10:Q10"/>
    <mergeCell ref="F8:K8"/>
    <mergeCell ref="F9:K9"/>
    <mergeCell ref="B10:E10"/>
    <mergeCell ref="B9:E9"/>
    <mergeCell ref="B12:B14"/>
    <mergeCell ref="C12:C14"/>
    <mergeCell ref="D12:F14"/>
    <mergeCell ref="H12:K14"/>
    <mergeCell ref="G12:G14"/>
    <mergeCell ref="AA17:AB17"/>
    <mergeCell ref="AA18:AB18"/>
    <mergeCell ref="P12:P14"/>
    <mergeCell ref="AH12:AH14"/>
    <mergeCell ref="AA15:AB15"/>
    <mergeCell ref="AC12:AD14"/>
    <mergeCell ref="AA12:AB14"/>
    <mergeCell ref="V12:V14"/>
    <mergeCell ref="Y12:Y14"/>
    <mergeCell ref="W12:X14"/>
    <mergeCell ref="AI12:AJ14"/>
    <mergeCell ref="AK12:AL14"/>
    <mergeCell ref="AE12:AG12"/>
    <mergeCell ref="F6:K6"/>
    <mergeCell ref="F10:K10"/>
    <mergeCell ref="Q12:Q14"/>
    <mergeCell ref="L12:O14"/>
    <mergeCell ref="AI11:AJ11"/>
    <mergeCell ref="R12:U14"/>
    <mergeCell ref="Z12:Z14"/>
    <mergeCell ref="B3:K3"/>
    <mergeCell ref="L3:AL3"/>
    <mergeCell ref="L2:AL2"/>
    <mergeCell ref="B2:K2"/>
    <mergeCell ref="W15:X15"/>
    <mergeCell ref="D15:F15"/>
    <mergeCell ref="H17:K17"/>
    <mergeCell ref="H15:K15"/>
    <mergeCell ref="L15:O15"/>
    <mergeCell ref="L17:O17"/>
    <mergeCell ref="R15:U15"/>
    <mergeCell ref="R17:U17"/>
    <mergeCell ref="D16:F16"/>
    <mergeCell ref="H16:K16"/>
    <mergeCell ref="D18:F18"/>
    <mergeCell ref="W18:X18"/>
    <mergeCell ref="D17:F17"/>
    <mergeCell ref="W17:X17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2:O22"/>
    <mergeCell ref="L23:O23"/>
    <mergeCell ref="R22:U22"/>
    <mergeCell ref="D22:F22"/>
    <mergeCell ref="H22:K22"/>
    <mergeCell ref="D23:F23"/>
    <mergeCell ref="H23:K23"/>
    <mergeCell ref="D25:F25"/>
    <mergeCell ref="W24:X24"/>
    <mergeCell ref="L24:O24"/>
    <mergeCell ref="L25:O25"/>
    <mergeCell ref="R24:U24"/>
    <mergeCell ref="R25:U25"/>
    <mergeCell ref="H24:K24"/>
    <mergeCell ref="D24:F24"/>
    <mergeCell ref="H26:K26"/>
    <mergeCell ref="AC24:AD24"/>
    <mergeCell ref="AA24:AB24"/>
    <mergeCell ref="W25:X25"/>
    <mergeCell ref="AC25:AD25"/>
    <mergeCell ref="AA25:AB25"/>
    <mergeCell ref="H25:K25"/>
    <mergeCell ref="H29:K29"/>
    <mergeCell ref="AA26:AB26"/>
    <mergeCell ref="D29:F29"/>
    <mergeCell ref="L29:O29"/>
    <mergeCell ref="R29:U29"/>
    <mergeCell ref="L26:O26"/>
    <mergeCell ref="W29:X29"/>
    <mergeCell ref="AA29:AB29"/>
    <mergeCell ref="W26:X26"/>
    <mergeCell ref="D26:F26"/>
    <mergeCell ref="AK30:AL30"/>
    <mergeCell ref="AI31:AJ31"/>
    <mergeCell ref="AK31:AL31"/>
    <mergeCell ref="AI30:AJ30"/>
    <mergeCell ref="AK29:AL29"/>
    <mergeCell ref="AC26:AD26"/>
    <mergeCell ref="AC29:AD29"/>
    <mergeCell ref="R26:U26"/>
    <mergeCell ref="AI29:AJ29"/>
    <mergeCell ref="AK27:AL27"/>
    <mergeCell ref="W27:X27"/>
    <mergeCell ref="AA27:AB27"/>
    <mergeCell ref="AC27:AD27"/>
    <mergeCell ref="AI27:AJ27"/>
    <mergeCell ref="W22:X22"/>
    <mergeCell ref="AC22:AD22"/>
    <mergeCell ref="AA22:AB22"/>
    <mergeCell ref="R23:U23"/>
    <mergeCell ref="W23:X23"/>
    <mergeCell ref="AC23:AD23"/>
    <mergeCell ref="AA23:AB23"/>
    <mergeCell ref="L16:O16"/>
    <mergeCell ref="R16:U16"/>
    <mergeCell ref="W16:X16"/>
    <mergeCell ref="AA16:AB16"/>
    <mergeCell ref="AR12:AR14"/>
    <mergeCell ref="AS12:AS14"/>
    <mergeCell ref="AT12:AT14"/>
    <mergeCell ref="AN12:AN14"/>
    <mergeCell ref="AO12:AO14"/>
    <mergeCell ref="AP12:AP14"/>
    <mergeCell ref="AQ12:AQ14"/>
    <mergeCell ref="D27:F27"/>
    <mergeCell ref="H27:K27"/>
    <mergeCell ref="L27:O27"/>
    <mergeCell ref="R27:U27"/>
    <mergeCell ref="D28:F28"/>
    <mergeCell ref="H28:K28"/>
    <mergeCell ref="L28:O28"/>
    <mergeCell ref="R28:U28"/>
    <mergeCell ref="AK28:AL28"/>
    <mergeCell ref="W28:X28"/>
    <mergeCell ref="AA28:AB28"/>
    <mergeCell ref="AC28:AD28"/>
    <mergeCell ref="AI28:AJ28"/>
  </mergeCells>
  <hyperlinks>
    <hyperlink ref="F7" r:id="rId1" tooltip="markus.mayer@muster.de" display="arie.pleizier@fagerdala.de"/>
  </hyperlinks>
  <pageMargins left="0.24" right="0.22" top="0.32" bottom="0.3" header="0.1968503937007874" footer="0.15748031496062992"/>
  <ignoredErrors>
    <ignoredError numberStoredAsText="1" sqref="A1:A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223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>
        <f>Zusammenfassung!R8</f>
        <v>7607454</v>
      </c>
      <c r="Z8" t="s">
        <v>20</v>
      </c>
      <c r="AG8" s="3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198</v>
      </c>
      <c r="C12" t="s">
        <v>199</v>
      </c>
      <c r="D12" t="s">
        <v>118</v>
      </c>
      <c r="F12" t="s">
        <v>200</v>
      </c>
      <c r="G12" t="s">
        <v>201</v>
      </c>
      <c r="J12" t="s">
        <v>202</v>
      </c>
      <c r="M12" t="s">
        <v>224</v>
      </c>
      <c r="O12" t="s">
        <v>225</v>
      </c>
      <c r="P12" t="s">
        <v>205</v>
      </c>
      <c r="S12" t="s">
        <v>206</v>
      </c>
      <c r="T12" t="s">
        <v>207</v>
      </c>
      <c r="V12" t="s">
        <v>124</v>
      </c>
      <c r="W12" t="s">
        <v>208</v>
      </c>
      <c r="X12" t="s">
        <v>209</v>
      </c>
      <c r="Z12" t="s">
        <v>210</v>
      </c>
      <c r="AB12" t="s">
        <v>211</v>
      </c>
      <c r="AE12" t="s">
        <v>212</v>
      </c>
      <c r="AF12" t="s">
        <v>214</v>
      </c>
      <c r="AH12" t="s">
        <v>226</v>
      </c>
      <c r="AJ12" t="s">
        <v>227</v>
      </c>
    </row>
    <row r="13" ht="4.5" customHeight="1"/>
    <row r="14" ht="48" customHeight="1">
      <c r="AB14" t="s">
        <v>216</v>
      </c>
      <c r="AC14" t="s">
        <v>217</v>
      </c>
      <c r="AD14" t="s">
        <v>218</v>
      </c>
    </row>
    <row r="15" ht="23.25" customHeight="1">
      <c r="B15">
        <v>1</v>
      </c>
      <c r="D15" t="s">
        <v>154</v>
      </c>
      <c r="F15" t="s">
        <v>157</v>
      </c>
      <c r="G15" t="s">
        <v>228</v>
      </c>
      <c r="M15" s="10">
        <v>4</v>
      </c>
      <c r="O15" s="8">
        <v>10</v>
      </c>
      <c r="P15" t="s">
        <v>229</v>
      </c>
      <c r="S15" t="s">
        <v>157</v>
      </c>
      <c r="T15" s="5">
        <v>35000</v>
      </c>
      <c r="V15" t="s">
        <v>85</v>
      </c>
      <c r="W15" s="4">
        <v>1</v>
      </c>
      <c r="X15" s="5">
        <f>T15*W15</f>
        <v>35000</v>
      </c>
      <c r="Z15" s="5">
        <v>800</v>
      </c>
      <c r="AD15" s="11">
        <v>1.6</v>
      </c>
      <c r="AE15" s="10">
        <v>1</v>
      </c>
      <c r="AF15" s="5">
        <f>(X15)*AE15</f>
        <v>35000</v>
      </c>
      <c r="AJ15" t="s">
        <v>77</v>
      </c>
    </row>
    <row r="16" ht="23.25" customHeight="1">
      <c r="G16" t="s">
        <v>230</v>
      </c>
      <c r="M16" s="10">
        <v>1</v>
      </c>
      <c r="O16" s="8">
        <v>10</v>
      </c>
      <c r="P16" t="s">
        <v>229</v>
      </c>
      <c r="S16" t="s">
        <v>157</v>
      </c>
      <c r="T16" s="5">
        <v>8000</v>
      </c>
      <c r="V16" t="s">
        <v>85</v>
      </c>
      <c r="W16" s="4">
        <v>1</v>
      </c>
      <c r="X16" s="5">
        <f>T16*W16</f>
        <v>8000</v>
      </c>
      <c r="Z16" s="5">
        <v>150</v>
      </c>
      <c r="AD16" s="11">
        <v>0.4</v>
      </c>
      <c r="AE16" s="10">
        <v>1</v>
      </c>
      <c r="AF16" s="5">
        <f>(X16)*AE16</f>
        <v>8000</v>
      </c>
      <c r="AJ16" t="s">
        <v>77</v>
      </c>
    </row>
    <row r="17" ht="23.25" customHeight="1">
      <c r="G17" t="s">
        <v>231</v>
      </c>
      <c r="T17" s="5">
        <v>10000</v>
      </c>
      <c r="V17" t="s">
        <v>139</v>
      </c>
      <c r="W17" s="4">
        <v>1</v>
      </c>
      <c r="X17" s="5">
        <f>T17*W17</f>
        <v>10000</v>
      </c>
      <c r="AE17" s="10">
        <v>1</v>
      </c>
      <c r="AF17" s="5">
        <f>(X17)*AE17</f>
        <v>10000</v>
      </c>
      <c r="AJ17" t="s">
        <v>232</v>
      </c>
    </row>
    <row r="18" ht="23.25" customHeight="1">
      <c r="X18" s="5">
        <f>T18*W18</f>
        <v>0</v>
      </c>
      <c r="AF18" s="5">
        <f>(X18)*AE18</f>
        <v>0</v>
      </c>
    </row>
    <row r="19" ht="23.25" customHeight="1">
      <c r="X19" s="5">
        <f>T19*W19</f>
        <v>0</v>
      </c>
      <c r="AF19" s="5">
        <f>(X19)*AE19</f>
        <v>0</v>
      </c>
    </row>
    <row r="20" ht="23.25" customHeight="1">
      <c r="X20" s="5">
        <f>T20*W20</f>
        <v>0</v>
      </c>
      <c r="AF20" s="5">
        <f>(X20)*AE20</f>
        <v>0</v>
      </c>
    </row>
    <row r="21" ht="23.25" customHeight="1">
      <c r="X21" s="5">
        <f>T21*W21</f>
        <v>0</v>
      </c>
      <c r="AF21" s="5">
        <f>(X21)*AE21</f>
        <v>0</v>
      </c>
    </row>
    <row r="22" ht="23.25" customHeight="1">
      <c r="X22" s="5">
        <f>T22*W22</f>
        <v>0</v>
      </c>
      <c r="AF22" s="5">
        <f>(X22)*AE22</f>
        <v>0</v>
      </c>
    </row>
    <row r="23" ht="23.25" customHeight="1">
      <c r="X23" s="5">
        <f>T23*W23</f>
        <v>0</v>
      </c>
      <c r="AF23" s="5">
        <f>(X23)*AE23</f>
        <v>0</v>
      </c>
    </row>
    <row r="24" ht="23.25" customHeight="1">
      <c r="X24" s="5">
        <f>T24*W24</f>
        <v>0</v>
      </c>
      <c r="AF24" s="5">
        <f>(X24)*AE24</f>
        <v>0</v>
      </c>
    </row>
    <row r="25" ht="23.25" customHeight="1">
      <c r="X25" s="5">
        <f>T25*W25</f>
        <v>0</v>
      </c>
      <c r="AF25" s="5">
        <f>(X25)*AE25</f>
        <v>0</v>
      </c>
    </row>
    <row r="26" ht="23.25" customHeight="1">
      <c r="X26" s="5">
        <f>T26*W26</f>
        <v>0</v>
      </c>
      <c r="AF26" s="5">
        <f>(X26)*AE26</f>
        <v>0</v>
      </c>
    </row>
    <row r="27" ht="23.25" customHeight="1">
      <c r="X27" s="5">
        <f>T27*W27</f>
        <v>0</v>
      </c>
      <c r="AF27" s="5">
        <f>(X27)*AE27</f>
        <v>0</v>
      </c>
    </row>
    <row r="28" ht="23.25" customHeight="1">
      <c r="X28" s="5">
        <f>T28*W28</f>
        <v>0</v>
      </c>
      <c r="AF28" s="5">
        <f>(X28)*AE28</f>
        <v>0</v>
      </c>
    </row>
    <row r="29" ht="23.25" customHeight="1">
      <c r="X29" s="5">
        <f>T29*W29</f>
        <v>0</v>
      </c>
      <c r="AF29" s="5">
        <f>(X29)*AE29</f>
        <v>0</v>
      </c>
    </row>
    <row r="30" ht="18.75" customHeight="1"/>
    <row r="31" ht="18.75" customHeight="1">
      <c r="Y31" t="s">
        <v>233</v>
      </c>
      <c r="AF31" s="5">
        <f>SUM(AF15:AG29)</f>
        <v>53000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P15:R15"/>
    <mergeCell ref="T15:U15"/>
    <mergeCell ref="X19:Y19"/>
    <mergeCell ref="L10:Q10"/>
    <mergeCell ref="R10:Y10"/>
    <mergeCell ref="M17:N17"/>
    <mergeCell ref="M15:N15"/>
    <mergeCell ref="T16:U16"/>
    <mergeCell ref="X16:Y16"/>
    <mergeCell ref="P16:R16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G23:I23"/>
    <mergeCell ref="T23:U23"/>
    <mergeCell ref="Z23:AA23"/>
    <mergeCell ref="X23:Y23"/>
    <mergeCell ref="M23:N23"/>
    <mergeCell ref="J23:L23"/>
    <mergeCell ref="P23:R23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T21:U21"/>
    <mergeCell ref="X21:Y21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F30:AG30"/>
    <mergeCell ref="B8:E8"/>
    <mergeCell ref="B9:E9"/>
    <mergeCell ref="B10:E10"/>
    <mergeCell ref="AJ29:AL29"/>
    <mergeCell ref="AF23:AG23"/>
    <mergeCell ref="AH23:AI23"/>
    <mergeCell ref="AJ23:AL23"/>
    <mergeCell ref="AJ22:AL22"/>
    <mergeCell ref="Z29:AA29"/>
    <mergeCell ref="AJ21:AL21"/>
    <mergeCell ref="D24:E24"/>
    <mergeCell ref="G24:I24"/>
    <mergeCell ref="J24:L24"/>
    <mergeCell ref="M24:N24"/>
    <mergeCell ref="Z25:AA25"/>
    <mergeCell ref="AF25:AG25"/>
    <mergeCell ref="P24:R24"/>
    <mergeCell ref="T24:U24"/>
    <mergeCell ref="X24:Y24"/>
    <mergeCell ref="Z24:AA24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X25:Y25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X26:Y26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7:Y27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AJ28:AL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1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Projektspez. Invest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2010-02-01T10:42:20Z</dcterms:modified>
  <cp:lastModifiedBy>Herrmann</cp:lastModifiedBy>
  <cp:lastPrinted>2009-04-06T11:41:57Z</cp:lastPrinted>
  <dc:creator>BMW Group Materialwirtschaft</dc:creator>
  <dc:description>Version 16. April 2007</dc:description>
  <dc:title>Quotation Analysis Form Version 7</dc:title>
</cp:coreProperties>
</file>