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DieseArbeitsmappe"/>
  <sheets>
    <sheet name="Zusammenfassung" sheetId="1" r:id="rId1"/>
    <sheet name="Kaufteile" sheetId="2" r:id="rId2"/>
    <sheet name="Rohmaterial" sheetId="3" r:id="rId3"/>
    <sheet name="Fertigungskosten" sheetId="4" r:id="rId4"/>
    <sheet name="E-Kosten" sheetId="5" r:id="rId5"/>
    <sheet name="Sondereinzelk. d. Fertigung" sheetId="6" r:id="rId6"/>
    <sheet name="Sonderbetriebsmittel SBM" sheetId="7" r:id="rId7"/>
  </sheets>
  <definedNames>
    <definedName name="bottomFertigungskosten">Fertigungskosten!$B$65</definedName>
    <definedName name="bottomKaufteile">Kaufteile!$B$30</definedName>
    <definedName name="bottomList">Kaufteile!$B$30</definedName>
    <definedName name="bottomPInvest">'Sondereinzelk. d. Fertigung'!$B$31</definedName>
    <definedName name="bottomRohmaterial">Rohmaterial!$B$30</definedName>
    <definedName name="bottomSBM">'Sonderbetriebsmittel SBM'!$B$35</definedName>
    <definedName name="_xlnm.Print_Area" localSheetId="4">'E-Kosten'!$B$2:$AL$24</definedName>
    <definedName name="_xlnm.Print_Area" localSheetId="3">Fertigungskosten!$B$2:$AL$66</definedName>
    <definedName name="_xlnm.Print_Area" localSheetId="1">Kaufteile!$B$2:$AL$31</definedName>
    <definedName name="_xlnm.Print_Area" localSheetId="2">Rohmaterial!$B$2:$AL$31</definedName>
    <definedName name="_xlnm.Print_Area" localSheetId="6">'Sonderbetriebsmittel SBM'!$B$2:$AL$36</definedName>
    <definedName name="_xlnm.Print_Area" localSheetId="5">'Sondereinzelk. d. Fertigung'!$B$2:$AL$32</definedName>
    <definedName name="_xlnm.Print_Area" localSheetId="0">Zusammenfassung!$B$2:$AL$47</definedName>
    <definedName name="_xlnm.Print_Titles" localSheetId="3">Fertigungskosten!$2:$14</definedName>
    <definedName name="_xlnm.Print_Titles" localSheetId="1">Kaufteile!$2:$14</definedName>
    <definedName name="_xlnm.Print_Titles" localSheetId="2">Rohmaterial!$2:$14</definedName>
    <definedName name="_xlnm.Print_Titles" localSheetId="6">'Sonderbetriebsmittel SBM'!$2:$14</definedName>
    <definedName name="_xlnm.Print_Titles" localSheetId="5">'Sondereinzelk. d. Fertigung'!$2:$14</definedName>
  </definedName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<sst xmlns="http://schemas.openxmlformats.org/spreadsheetml/2006/main" count="632" uniqueCount="265">
  <si>
    <t>BMW Group</t>
  </si>
  <si>
    <t>QUOTATION ANALYSIS FORM</t>
  </si>
  <si>
    <t>VERTRAULICH</t>
  </si>
  <si>
    <t>ZUSAMMENFASSUNG</t>
  </si>
  <si>
    <t>Lieferant:</t>
  </si>
  <si>
    <t>Prevent TWB Presswerk GmbH &amp; Co. KG</t>
  </si>
  <si>
    <t>Änderungsindex (AI):</t>
  </si>
  <si>
    <t>Bearbeiter Lieferant:</t>
  </si>
  <si>
    <t>Hans-Bernd Einhoff</t>
  </si>
  <si>
    <t>BMW Lieferanten-Nr:</t>
  </si>
  <si>
    <t>108300-10</t>
  </si>
  <si>
    <t>NAEL-Nummer:</t>
  </si>
  <si>
    <t>E-Mail:</t>
  </si>
  <si>
    <t>hans.b.einhoff@twb-presswerk.de</t>
  </si>
  <si>
    <t>Teilebenennung:</t>
  </si>
  <si>
    <t xml:space="preserve"> MCV Tragstruktur Lehne hinten</t>
  </si>
  <si>
    <t>Übergeordnete QAF Teilebenennung:</t>
  </si>
  <si>
    <t>Telefon:</t>
  </si>
  <si>
    <t>02331 9166 30</t>
  </si>
  <si>
    <t>BMW Sachnummer:</t>
  </si>
  <si>
    <t>Übergeordnete QAF Sachnummer:</t>
  </si>
  <si>
    <t>Angebotsdatum:</t>
  </si>
  <si>
    <t>BMW Projekt:</t>
  </si>
  <si>
    <t>MCV  Projekt i</t>
  </si>
  <si>
    <t>Übergeordnete QAF AI:</t>
  </si>
  <si>
    <t>Anfragenummer / Version:</t>
  </si>
  <si>
    <t xml:space="preserve"> Allgemeine Prämissen:</t>
  </si>
  <si>
    <t xml:space="preserve"> Angebotspreis:</t>
  </si>
  <si>
    <t xml:space="preserve">Gesamtvolumen +/- 20% 
Peakvolumen Jahr +/- 10%
Erläuterungen</t>
  </si>
  <si>
    <t xml:space="preserve"> 1. Kaufteile</t>
  </si>
  <si>
    <t xml:space="preserve">(von Seite 2) </t>
  </si>
  <si>
    <t>Summe Kaufteilekosten [WE]:</t>
  </si>
  <si>
    <t xml:space="preserve"> 2. Rohmaterial</t>
  </si>
  <si>
    <t xml:space="preserve">(von Seite 3) </t>
  </si>
  <si>
    <t>Summe Rohmaterialkosten [WE]:</t>
  </si>
  <si>
    <t xml:space="preserve"> 3. Fertigungskosten</t>
  </si>
  <si>
    <t xml:space="preserve">(von Seite 4) </t>
  </si>
  <si>
    <t>Summe Fertigungskosten [WE]:</t>
  </si>
  <si>
    <t xml:space="preserve"> HERSTELLKOSTEN [WE]</t>
  </si>
  <si>
    <t>(1.) + (2.) + (3.)</t>
  </si>
  <si>
    <t>Serienlaufzeit [Jahre] :</t>
  </si>
  <si>
    <t>Gesamtvolumen gem. Anfrage [Teile]:</t>
  </si>
  <si>
    <t>best. 288.000/ Ziel 500.00</t>
  </si>
  <si>
    <t xml:space="preserve"> 4. Zuschläge</t>
  </si>
  <si>
    <t>Summe Zuschläge [WE]:</t>
  </si>
  <si>
    <t>Peakvolumen Jahr [Teile / Jahr] :</t>
  </si>
  <si>
    <t>Allgemeiner Overhead und Gewinn  [WE]</t>
  </si>
  <si>
    <t>Erläuterung:</t>
  </si>
  <si>
    <t>Peakvolumen Tag [Teile / Tag] :</t>
  </si>
  <si>
    <t>Andere Kosten  [WE]</t>
  </si>
  <si>
    <t>Monat Produktionsstart (SOP) :</t>
  </si>
  <si>
    <t>März</t>
  </si>
  <si>
    <t xml:space="preserve"> 5. Entwicklungskosten</t>
  </si>
  <si>
    <t>(von Seite 5)</t>
  </si>
  <si>
    <t>Entwicklungskosten / Teil [WE]:</t>
  </si>
  <si>
    <t>Jahr Produktionsstart (SOP) :</t>
  </si>
  <si>
    <t>Lieferbedingungen :</t>
  </si>
  <si>
    <t>FCA</t>
  </si>
  <si>
    <t xml:space="preserve"> 6. Sondereinzelk. d. Fertigung</t>
  </si>
  <si>
    <t>(von Seite 6)</t>
  </si>
  <si>
    <t>Kosten / Teil [WE]:</t>
  </si>
  <si>
    <t>Q-Eingriffsgrenze 0km gem. LH [ppm]:</t>
  </si>
  <si>
    <t>Summe Sondereinzelkosten d. Fertigung [WE]</t>
  </si>
  <si>
    <t xml:space="preserve"> Prämissen Lieferant:</t>
  </si>
  <si>
    <t xml:space="preserve"> 7. Ausschusskosten</t>
  </si>
  <si>
    <t>Summe Ausschusskosten / Teil [WE]:</t>
  </si>
  <si>
    <t>Erläuterungen</t>
  </si>
  <si>
    <t>Ausschusskosten Kaufteile  [WE]</t>
  </si>
  <si>
    <t>(von Seite 2)</t>
  </si>
  <si>
    <t>Ausschusskosten Rohmaterial  [WE]</t>
  </si>
  <si>
    <t>(von Seite 3)</t>
  </si>
  <si>
    <t>Ausschusskosten Fertigungskosten  [WE]</t>
  </si>
  <si>
    <t>(von Seite 4)</t>
  </si>
  <si>
    <t>Produktionsstandort:</t>
  </si>
  <si>
    <t>Hagen</t>
  </si>
  <si>
    <t xml:space="preserve"> GESAMTKOSTEN [WE]</t>
  </si>
  <si>
    <t>(1.) + (2.) + (3.) + (4.) + (5.) + (6.) + (7.)</t>
  </si>
  <si>
    <t>Arbeitstage / Jahr:</t>
  </si>
  <si>
    <t>Grenzkapazität [Teile / Tag] :</t>
  </si>
  <si>
    <t xml:space="preserve"> 8. Logistikkosten Lieferant - BMW  (falls zutreffend)</t>
  </si>
  <si>
    <t>Summe Kosten / Teil [WE]:</t>
  </si>
  <si>
    <t>Währungseinheit (WE) des Angebots:</t>
  </si>
  <si>
    <t>Euro</t>
  </si>
  <si>
    <t>Transportkosten [WE]</t>
  </si>
  <si>
    <t>Kosten für Einwegverpackung [WE]</t>
  </si>
  <si>
    <t xml:space="preserve"> Sonstige Daten:</t>
  </si>
  <si>
    <t>Sequenzierungskosten [WE]</t>
  </si>
  <si>
    <t>Teileabmessungen (LxBxH) [mm]:</t>
  </si>
  <si>
    <t>Teilegewicht unverpackt [kg]:</t>
  </si>
  <si>
    <t xml:space="preserve"> 9. Zölle [WE]  (falls zutreffend)  </t>
  </si>
  <si>
    <t>Verpackungsgewicht pro Teil [kg]:</t>
  </si>
  <si>
    <t xml:space="preserve"> ANGEBOTSPREIS [WE]</t>
  </si>
  <si>
    <t>(1.) + (2.) + (3.) + (4.) + (5.) + (6.) + (7.) + (8.) + (9.)</t>
  </si>
  <si>
    <t>Gesamtgewicht [kg]:</t>
  </si>
  <si>
    <t>Versandstandort:</t>
  </si>
  <si>
    <t xml:space="preserve">  Einmalaufwendungen:</t>
  </si>
  <si>
    <t>Versorgungsart / KOVP Abrufstatus:</t>
  </si>
  <si>
    <t xml:space="preserve"> Entwicklungskosten </t>
  </si>
  <si>
    <t>Betrag [WE]:</t>
  </si>
  <si>
    <t>Inländische Wertschöpfung [WE]:</t>
  </si>
  <si>
    <t>Summe Entwicklungskosten Gesamt [WE]</t>
  </si>
  <si>
    <t>Ausländische Wertschöpfung [WE]:</t>
  </si>
  <si>
    <t xml:space="preserve"> SBM-Kosten</t>
  </si>
  <si>
    <t xml:space="preserve">(von Seite 7) </t>
  </si>
  <si>
    <t>Summe Gesamt [WE]:</t>
  </si>
  <si>
    <t xml:space="preserve"> EINMALAUFWENDUNGEN [WE]</t>
  </si>
  <si>
    <t>Ort, Datum:</t>
  </si>
  <si>
    <t>Unterschrift(en) Lieferant:</t>
  </si>
  <si>
    <t>1.  KAUFTEILE</t>
  </si>
  <si>
    <t xml:space="preserve">Sub-QAF vorhanden 
[ja / nein]</t>
  </si>
  <si>
    <t xml:space="preserve">Verarbeitungsschritt 
[AFO im Blatt 
"Fertigungskosten"]</t>
  </si>
  <si>
    <t>Teilebenennung</t>
  </si>
  <si>
    <t xml:space="preserve">Teilenummer
(wenn vorhanden)</t>
  </si>
  <si>
    <t>Lieferant</t>
  </si>
  <si>
    <t xml:space="preserve">Technische Funktion 
des Teils</t>
  </si>
  <si>
    <t>Herkunftsland Teil</t>
  </si>
  <si>
    <t>Preis ab Werk in Beschaffungswährung</t>
  </si>
  <si>
    <t>Beschaffungswährung</t>
  </si>
  <si>
    <t>Wechselkurs [Angebotswährung/ Beschaffungswährung]</t>
  </si>
  <si>
    <t xml:space="preserve">Preis ab Werk in Angebotswährung 
[WE]</t>
  </si>
  <si>
    <t>Lieferbedingung</t>
  </si>
  <si>
    <t>Verpackungskosten [WE]</t>
  </si>
  <si>
    <t xml:space="preserve">Kaufteilkosten in Angebotswährung 
[WE]</t>
  </si>
  <si>
    <t xml:space="preserve">Materialgemeinkosten 
MGK  [%]</t>
  </si>
  <si>
    <t>Zölle [WE]</t>
  </si>
  <si>
    <t>Verwendungsmenge</t>
  </si>
  <si>
    <t xml:space="preserve">Kosten / Teil 
[WE]</t>
  </si>
  <si>
    <t>Ausschuss  [%]</t>
  </si>
  <si>
    <t xml:space="preserve">Ausschusskosten /
Teil  
[WE]</t>
  </si>
  <si>
    <t>Kopfstützrohr li/re</t>
  </si>
  <si>
    <t>D</t>
  </si>
  <si>
    <t>€</t>
  </si>
  <si>
    <t>Kunststoffbuchse</t>
  </si>
  <si>
    <t>Top Thether</t>
  </si>
  <si>
    <t>Recliner</t>
  </si>
  <si>
    <t>Betätigung mit Bowdenzug</t>
  </si>
  <si>
    <t>Bolzen Lager Mitte</t>
  </si>
  <si>
    <t>Blende Recliner</t>
  </si>
  <si>
    <t>Griff</t>
  </si>
  <si>
    <t>Gehäuse</t>
  </si>
  <si>
    <t>Teppich</t>
  </si>
  <si>
    <t>Rundschweissmutter</t>
  </si>
  <si>
    <t>Blende Top Tether</t>
  </si>
  <si>
    <t>Summe Ausschusskosten  [WE]</t>
  </si>
  <si>
    <t>Summe Kaufteilekosten  [WE]</t>
  </si>
  <si>
    <t>2.  ROHMATERIAL</t>
  </si>
  <si>
    <t>Werkstoff</t>
  </si>
  <si>
    <t>Herkunftsland Material</t>
  </si>
  <si>
    <t>Abmessungen  [mm]</t>
  </si>
  <si>
    <t>Einheit</t>
  </si>
  <si>
    <t>Transportkosten  [WE]</t>
  </si>
  <si>
    <t>Materialkosten  [WE]</t>
  </si>
  <si>
    <t>Zölle  [WE]</t>
  </si>
  <si>
    <t xml:space="preserve">Einsatzmenge pro Teil 
[Einheit]</t>
  </si>
  <si>
    <t xml:space="preserve">Fertigmenge pro Teil 
[Einheit]</t>
  </si>
  <si>
    <t>Rückvergütung [WE]</t>
  </si>
  <si>
    <t xml:space="preserve">Ausschusskosten 
Rohmaterial 
[WE]</t>
  </si>
  <si>
    <t>Rückwand li/re</t>
  </si>
  <si>
    <t>kg</t>
  </si>
  <si>
    <t>DDP</t>
  </si>
  <si>
    <t>Profil unten</t>
  </si>
  <si>
    <t>Knotenblech Aussenlager li/re</t>
  </si>
  <si>
    <t>Lager Mitte 1/3 u 2/3</t>
  </si>
  <si>
    <t>Profil senkrecht</t>
  </si>
  <si>
    <t>Profil oben</t>
  </si>
  <si>
    <t>Halter Aussenlager Lehne</t>
  </si>
  <si>
    <t xml:space="preserve">Halter Aussenlager </t>
  </si>
  <si>
    <t>Halter Kopfstütze</t>
  </si>
  <si>
    <t>Halter Entriegelung</t>
  </si>
  <si>
    <t>Mittellager</t>
  </si>
  <si>
    <t>Schelle</t>
  </si>
  <si>
    <t>Summe Rohmaterialkosten  [WE]</t>
  </si>
  <si>
    <t>3.  FERTIGUNGSKOSTEN</t>
  </si>
  <si>
    <t xml:space="preserve">Arbeitsfolge
(AFO)</t>
  </si>
  <si>
    <t>Prozessbezeichnung</t>
  </si>
  <si>
    <t xml:space="preserve">Bezeichnung 
Anlage / Maschine / Typ</t>
  </si>
  <si>
    <t xml:space="preserve">Anlagenlaufzeit 
[h / Woche]</t>
  </si>
  <si>
    <t>Anzahl direkte Mitarbeiter</t>
  </si>
  <si>
    <t xml:space="preserve">Zykluszeit / Stück
[s]</t>
  </si>
  <si>
    <t xml:space="preserve">Direkter Lohn
[WE / h]</t>
  </si>
  <si>
    <t xml:space="preserve">Sozialgemeinkosten  
SGK
[WE / h]</t>
  </si>
  <si>
    <t xml:space="preserve">Restgemeinkosten
RGK
[WE / h]</t>
  </si>
  <si>
    <t xml:space="preserve">Summe Lohn
[WE]</t>
  </si>
  <si>
    <t xml:space="preserve">Anlageninvest
[WE]</t>
  </si>
  <si>
    <t xml:space="preserve">Maschinenstundensatz 
MSS
[WE / h]</t>
  </si>
  <si>
    <t xml:space="preserve">Maschinenkosten 
[WE]</t>
  </si>
  <si>
    <t xml:space="preserve">Fertigungskosten / AFO 
[WE]</t>
  </si>
  <si>
    <t xml:space="preserve">Ausschusskosten /
AFO 
[WE]</t>
  </si>
  <si>
    <t>Stanzen Rückwand li/re</t>
  </si>
  <si>
    <t>Stanzautomat</t>
  </si>
  <si>
    <t>Rüsten</t>
  </si>
  <si>
    <t>Werkzeuginstandhaltung</t>
  </si>
  <si>
    <t>Stanzen Profil unten</t>
  </si>
  <si>
    <t>Stanzen Knotenblech Aussenlager  li/re</t>
  </si>
  <si>
    <t>Stanzen Lager Mitte 1/3-2/3</t>
  </si>
  <si>
    <t>Stanzen Profil senkrecht</t>
  </si>
  <si>
    <t>Stanzen Profil oben</t>
  </si>
  <si>
    <t>KTL</t>
  </si>
  <si>
    <t>laserschweissen</t>
  </si>
  <si>
    <t>Montage</t>
  </si>
  <si>
    <t>Mag schweissen</t>
  </si>
  <si>
    <t>Summe Fertigungskosten  [WE]</t>
  </si>
  <si>
    <t>5.  ENTWICKLUNGSKOSTEN</t>
  </si>
  <si>
    <t>Entwicklungskosten Komponente</t>
  </si>
  <si>
    <t>Bei den Entwicklungskosten handelt es sich um Projekt- und Betreuungskosten, sowie den Kosrten für CAD Konsrtruktionen. Ausdrücklich nicht beinhaltet sind Kosten des Testings</t>
  </si>
  <si>
    <t>Summe Entwicklungskosten Komponente [WE]</t>
  </si>
  <si>
    <t xml:space="preserve">Zur weiteren Kostendetaillierung ist das Zusatzblatt 
Entwicklungskostenformular Komponente 
(EKF Komponente) auszufüllen.</t>
  </si>
  <si>
    <t>Entwicklungskosten Software</t>
  </si>
  <si>
    <t>Verzinsung</t>
  </si>
  <si>
    <t>Summe Entwicklungskosten Software [WE]</t>
  </si>
  <si>
    <t xml:space="preserve">Zur weiteren Kostendetaillierung ist das Zusatzblatt 
Entwicklungskostenformular Software 
(EKF Software) auszufüllen.</t>
  </si>
  <si>
    <t>Summe Entwicklungskosten  [WE]</t>
  </si>
  <si>
    <t xml:space="preserve">Prämissen zur Vergütung 
Entwicklungskosten:</t>
  </si>
  <si>
    <t>Vereinbarte Einmalaufwendung  [WE]</t>
  </si>
  <si>
    <t>Summe Entwicklungskosten-Umlage  [WE]</t>
  </si>
  <si>
    <t xml:space="preserve">Anzahl Jahre für Umlage </t>
  </si>
  <si>
    <t>Anzahl Teile für Umlage</t>
  </si>
  <si>
    <t>Kommentar</t>
  </si>
  <si>
    <t>Entwicklungskosten-Umlage / Teil  [WE]</t>
  </si>
  <si>
    <t>6.  SONDEREINZELKOSTEN DER FERTIGUNG</t>
  </si>
  <si>
    <t xml:space="preserve">Positions-Nr. </t>
  </si>
  <si>
    <t xml:space="preserve">WAF vorhanden 
[ja / nein]</t>
  </si>
  <si>
    <t>Produktionsland Teil</t>
  </si>
  <si>
    <t>Werkzeugart</t>
  </si>
  <si>
    <t>Werkzeugausführung</t>
  </si>
  <si>
    <t>Auslegung  [x-fach]</t>
  </si>
  <si>
    <t>Auftragszeit [Wochen]</t>
  </si>
  <si>
    <t>Herstellername</t>
  </si>
  <si>
    <t>Land des Herstellers</t>
  </si>
  <si>
    <t xml:space="preserve">Einkaufspreis in Beschaffungswährung </t>
  </si>
  <si>
    <t xml:space="preserve">Wechselkurs 
[Ang.-/Besch.-Währung]</t>
  </si>
  <si>
    <t xml:space="preserve">Einkaufspreis in Angebotswährung
[WE]</t>
  </si>
  <si>
    <t xml:space="preserve">Standzeit 
[Tsd. Teile]</t>
  </si>
  <si>
    <t xml:space="preserve">Kapazität 
pro AT 
[Tsd. Teile]</t>
  </si>
  <si>
    <t>Anzahl Werkzeuge</t>
  </si>
  <si>
    <t xml:space="preserve">Sondereinzelkosten d. Fertigung Summe
[WE]</t>
  </si>
  <si>
    <t xml:space="preserve">Werkzeugkosten
[WE]</t>
  </si>
  <si>
    <t xml:space="preserve">Sondereinzelkosten d. Fertigung / Teil
[WE]</t>
  </si>
  <si>
    <t>1-Schicht</t>
  </si>
  <si>
    <t>2-Schicht</t>
  </si>
  <si>
    <t>3-Schicht</t>
  </si>
  <si>
    <t>Laserschweisvorrichtung</t>
  </si>
  <si>
    <t>Vorrichtung</t>
  </si>
  <si>
    <t>Lehre/Messaufnahme</t>
  </si>
  <si>
    <t>Lehre</t>
  </si>
  <si>
    <t>Montageanlage</t>
  </si>
  <si>
    <t>Mag Schweissanlage</t>
  </si>
  <si>
    <t>Summe Sondereinzelkosten d. Fertigung  [WE]</t>
  </si>
  <si>
    <t>Summe Sondereinzelk. d. Fertigung / Teil [WE]</t>
  </si>
  <si>
    <t>SONDERBETRIEBSMITTEL</t>
  </si>
  <si>
    <t xml:space="preserve">Auslegung 
[x-fach]</t>
  </si>
  <si>
    <t xml:space="preserve">Auftragszeit 
[Wochen]</t>
  </si>
  <si>
    <t>Bestellnummer/ Inventarnummer</t>
  </si>
  <si>
    <t xml:space="preserve">Standort des Werkzeugs/ 
Kostenstelle</t>
  </si>
  <si>
    <t>Transfer</t>
  </si>
  <si>
    <t>1+1</t>
  </si>
  <si>
    <t>FVW</t>
  </si>
  <si>
    <t>Knotenblech Aussenlager</t>
  </si>
  <si>
    <t>halter Entriegelung</t>
  </si>
  <si>
    <t xml:space="preserve">Kopfstützrohr li /re </t>
  </si>
  <si>
    <t>kunststoffbuchse</t>
  </si>
  <si>
    <t>Top Tether</t>
  </si>
  <si>
    <t>Betätigung Bowdenzug</t>
  </si>
  <si>
    <t>Formteppich</t>
  </si>
  <si>
    <t>Summe SBM-Kosten  [WE]</t>
  </si>
</sst>
</file>

<file path=xl/styles.xml><?xml version="1.0" encoding="utf-8"?>
<styleSheet xmlns="http://schemas.openxmlformats.org/spreadsheetml/2006/main" xmlns:vt="http://schemas.openxmlformats.org/officeDocument/2006/docPropsVTypes">
  <numFmts count="77">
    <numFmt numFmtId="5" formatCode="#,##0\ &quot;€&quot;;\-#,##0\ &quot;€&quot;"/>
    <numFmt numFmtId="6" formatCode="#,##0\ &quot;€&quot;;[Red]\-#,##0\ &quot;€&quot;"/>
    <numFmt numFmtId="7" formatCode="#,##0.00\ &quot;€&quot;;\-#,##0.00\ &quot;€&quot;"/>
    <numFmt numFmtId="8" formatCode="#,##0.00\ &quot;€&quot;;[Red]\-#,##0.00\ &quot;€&quot;"/>
    <numFmt numFmtId="23" formatCode="&quot;US$&quot;#,##0_);\(&quot;US$&quot;#,##0\)"/>
    <numFmt numFmtId="24" formatCode="&quot;US$&quot;#,##0_);[Red]\(&quot;US$&quot;#,##0\)"/>
    <numFmt numFmtId="25" formatCode="&quot;US$&quot;#,##0.00_);\(&quot;US$&quot;#,##0.00\)"/>
    <numFmt numFmtId="26" formatCode="&quot;US$&quot;#,##0.00_);[Red]\(&quot;US$&quot;#,##0.00\)"/>
    <numFmt numFmtId="41" formatCode="_-* #,##0\ _€_-;\-* #,##0\ _€_-;_-* &quot;-&quot;\ _€_-;_-@_-"/>
    <numFmt numFmtId="42" formatCode="_-* #,##0\ &quot;€&quot;_-;\-* #,##0\ &quot;€&quot;_-;_-* &quot;-&quot;\ &quot;€&quot;_-;_-@_-"/>
    <numFmt numFmtId="43" formatCode="_-* #,##0.00\ _€_-;\-* #,##0.00\ _€_-;_-* &quot;-&quot;??\ _€_-;_-@_-"/>
    <numFmt numFmtId="44" formatCode="_-* #,##0.00\ &quot;€&quot;_-;\-* #,##0.00\ &quot;€&quot;_-;_-* &quot;-&quot;??\ &quot;€&quot;_-;_-@_-"/>
    <numFmt numFmtId="56" formatCode="&quot;上午/下午 &quot;hh&quot;時&quot;mm&quot;分&quot;ss&quot;秒 &quot;"/>
    <numFmt numFmtId="164" formatCode="#,##0\ &quot;DM&quot;;\-#,##0\ &quot;DM&quot;"/>
    <numFmt numFmtId="165" formatCode="#,##0\ &quot;DM&quot;;[Red]\-#,##0\ &quot;DM&quot;"/>
    <numFmt numFmtId="166" formatCode="#,##0.00\ &quot;DM&quot;;\-#,##0.00\ &quot;DM&quot;"/>
    <numFmt numFmtId="167" formatCode="#,##0.00\ &quot;DM&quot;;[Red]\-#,##0.00\ &quot;DM&quot;"/>
    <numFmt numFmtId="168" formatCode="_-* #,##0\ &quot;DM&quot;_-;\-* #,##0\ &quot;DM&quot;_-;_-* &quot;-&quot;\ &quot;DM&quot;_-;_-@_-"/>
    <numFmt numFmtId="169" formatCode="_-* #,##0\ _D_M_-;\-* #,##0\ _D_M_-;_-* &quot;-&quot;\ _D_M_-;_-@_-"/>
    <numFmt numFmtId="170" formatCode="_-* #,##0.00\ &quot;DM&quot;_-;\-* #,##0.00\ &quot;DM&quot;_-;_-* &quot;-&quot;??\ &quot;DM&quot;_-;_-@_-"/>
    <numFmt numFmtId="171" formatCode="_-* #,##0.00\ _D_M_-;\-* #,##0.00\ _D_M_-;_-* &quot;-&quot;??\ _D_M_-;_-@_-"/>
    <numFmt numFmtId="172" formatCode="#,##0.0"/>
    <numFmt numFmtId="173" formatCode="#,##0.000"/>
    <numFmt numFmtId="174" formatCode="#,##0.0000"/>
    <numFmt numFmtId="175" formatCode="0.0"/>
    <numFmt numFmtId="176" formatCode="0.000"/>
    <numFmt numFmtId="177" formatCode="0.0000"/>
    <numFmt numFmtId="178" formatCode="0.00000"/>
    <numFmt numFmtId="179" formatCode="0.000000"/>
    <numFmt numFmtId="180" formatCode="0.0000000"/>
    <numFmt numFmtId="181" formatCode="0.00000000"/>
    <numFmt numFmtId="182" formatCode="0.000000000"/>
    <numFmt numFmtId="183" formatCode="0.0000000000"/>
    <numFmt numFmtId="184" formatCode="0.00000000000"/>
    <numFmt numFmtId="185" formatCode="#,##0.00\ &quot;€&quot;"/>
    <numFmt numFmtId="186" formatCode="#,##0.000\ &quot;€&quot;"/>
    <numFmt numFmtId="187" formatCode="#,##0\ [$€-1]"/>
    <numFmt numFmtId="188" formatCode="&quot;$&quot;#,##0_);\(&quot;$&quot;#,##0\)"/>
    <numFmt numFmtId="189" formatCode="&quot;$&quot;#,##0.00"/>
    <numFmt numFmtId="190" formatCode="&quot;$&quot;#,##0"/>
    <numFmt numFmtId="191" formatCode="_(&quot;$&quot;* #,##0.00_);_(&quot;$&quot;* \(#,##0.00\);_(&quot;$&quot;* &quot;-&quot;??_);_(@_)"/>
    <numFmt numFmtId="192" formatCode="&quot;Ja&quot;;&quot;Ja&quot;;&quot;Nein&quot;"/>
    <numFmt numFmtId="193" formatCode="&quot;Wahr&quot;;&quot;Wahr&quot;;&quot;Falsch&quot;"/>
    <numFmt numFmtId="194" formatCode="&quot;Ein&quot;;&quot;Ein&quot;;&quot;Aus&quot;"/>
    <numFmt numFmtId="195" formatCode="d/m/yyyy"/>
    <numFmt numFmtId="196" formatCode="#,##0\ &quot;€&quot;"/>
    <numFmt numFmtId="197" formatCode="dd/mm/yy"/>
    <numFmt numFmtId="198" formatCode="#,##0.00000"/>
    <numFmt numFmtId="199" formatCode="#,##0.000000"/>
    <numFmt numFmtId="200" formatCode="0.0%"/>
    <numFmt numFmtId="201" formatCode="d/\ mmmm\ yyyy"/>
    <numFmt numFmtId="202" formatCode="&quot;QAF Version &quot;\ #0\ &quot;  BMW AG&quot;"/>
    <numFmt numFmtId="203" formatCode="&quot;QAF Version &quot;\ #0\ &quot; © BMW AG&quot;"/>
    <numFmt numFmtId="204" formatCode="#,##0.00\ &quot;Mio€&quot;;\-#,##0.00\ &quot;Mio€&quot;"/>
    <numFmt numFmtId="205" formatCode="#,##0\ &quot;Mio€&quot;;\-#,##0\ &quot;Mio€&quot;"/>
    <numFmt numFmtId="206" formatCode="0.000%"/>
    <numFmt numFmtId="207" formatCode="0.000000000000"/>
    <numFmt numFmtId="208" formatCode="d/m/yy"/>
    <numFmt numFmtId="209" formatCode="mmm\ yyyy"/>
    <numFmt numFmtId="210" formatCode="#,##0.0\ &quot;€&quot;"/>
    <numFmt numFmtId="211" formatCode="#,##0_ ;\-#,##0\ "/>
    <numFmt numFmtId="212" formatCode="#,##0.00\ _€"/>
    <numFmt numFmtId="213" formatCode="#,##0\ &quot;€/h&quot;;\-#,##0\ &quot;€/h&quot;"/>
    <numFmt numFmtId="214" formatCode="#,##0.0\ &quot;€/h&quot;;\-#,##0.0\ &quot;€/h&quot;"/>
    <numFmt numFmtId="215" formatCode="#,##0.00\ &quot;€/h&quot;;\-#,##0.00\ &quot;€/h&quot;"/>
    <numFmt numFmtId="216" formatCode="0.0000%"/>
    <numFmt numFmtId="217" formatCode="0.00000%"/>
    <numFmt numFmtId="218" formatCode="0.000000%"/>
    <numFmt numFmtId="219" formatCode="&quot;QAF Version &quot;\ #.0\ &quot; © BMW AG&quot;"/>
    <numFmt numFmtId="220" formatCode="&quot;QAF Version 7.1&quot;\ &quot;© BMW AG&quot;"/>
    <numFmt numFmtId="221" formatCode="_-* #,##0.0\ _€_-;\-* #,##0.0\ _€_-;_-* &quot;-&quot;??\ _€_-;_-@_-"/>
    <numFmt numFmtId="222" formatCode="_-* #,##0\ _€_-;\-* #,##0\ _€_-;_-* &quot;-&quot;??\ _€_-;_-@_-"/>
    <numFmt numFmtId="223" formatCode="[$-407]dddd\,\ d\.\ mmmm\ yyyy"/>
    <numFmt numFmtId="224" formatCode="[$-407]d/\ mmm/;@"/>
    <numFmt numFmtId="225" formatCode="[$-407]mmmm\ yy;@"/>
    <numFmt numFmtId="226" formatCode="0.000000%"/>
    <numFmt numFmtId="227" formatCode="&quot;QAF Issue 7.1 © BMW AG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 applyNumberFormat="1"/>
    <xf numFmtId="220" fontId="0" fillId="0" borderId="0" xfId="0" applyNumberFormat="1"/>
    <xf numFmtId="14" fontId="0" fillId="0" borderId="0" xfId="0" applyNumberFormat="1"/>
    <xf numFmtId="4" fontId="0" fillId="0" borderId="0" xfId="0" applyNumberFormat="1"/>
    <xf numFmtId="3" fontId="0" fillId="0" borderId="0" xfId="0" applyNumberFormat="1"/>
    <xf numFmtId="49" fontId="0" fillId="0" borderId="0" xfId="0" applyNumberFormat="1"/>
    <xf numFmtId="177" fontId="0" fillId="0" borderId="0" xfId="0" applyNumberFormat="1"/>
    <xf numFmtId="2" fontId="0" fillId="0" borderId="0" xfId="0" applyNumberFormat="1"/>
    <xf numFmtId="175" fontId="0" fillId="0" borderId="0" xfId="0" applyNumberFormat="1"/>
    <xf numFmtId="173" fontId="0" fillId="0" borderId="0" xfId="0" applyNumberFormat="1"/>
    <xf numFmtId="172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sharedStrings" Target="sharedStrings.xml"/><Relationship Id="rId9" Type="http://schemas.openxmlformats.org/officeDocument/2006/relationships/theme" Target="theme/theme1.xml"/><Relationship Id="rId10" Type="http://schemas.openxmlformats.org/officeDocument/2006/relationships/styles" Target="styles.xml"/><Relationship Id="rId11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markus.mayer@muster.de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mailto:markus.mayer@muster.de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mailto:markus.mayer@muster.de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mailto:markus.mayer@muster.de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mailto:markus.mayer@muster.de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mailto:markus.mayer@muster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51"/>
  <sheetViews>
    <sheetView workbookViewId="0" rightToLeft="0"/>
  </sheetViews>
  <sheetData>
    <row r="1" ht="7.5" customHeight="1"/>
    <row r="2" ht="30" customHeight="1">
      <c r="B2" t="s">
        <v>0</v>
      </c>
      <c r="L2" t="s">
        <v>1</v>
      </c>
    </row>
    <row r="3" ht="15" customHeight="1">
      <c r="B3" t="s">
        <v>2</v>
      </c>
      <c r="L3" t="s">
        <v>3</v>
      </c>
    </row>
    <row r="4" ht="7.5" customHeight="1">
      <c r="B4" s="1">
        <v>71</v>
      </c>
    </row>
    <row r="5" ht="12.75" customHeight="1">
      <c r="L5" t="s">
        <v>4</v>
      </c>
      <c r="R5" t="s">
        <v>5</v>
      </c>
      <c r="Z5" t="s">
        <v>6</v>
      </c>
    </row>
    <row r="6" ht="12.75" customHeight="1">
      <c r="B6" t="s">
        <v>7</v>
      </c>
      <c r="F6" t="s">
        <v>8</v>
      </c>
      <c r="L6" t="s">
        <v>9</v>
      </c>
      <c r="R6" t="s">
        <v>10</v>
      </c>
      <c r="Z6" t="s">
        <v>11</v>
      </c>
    </row>
    <row r="7" ht="12.75" customHeight="1">
      <c r="B7" t="s">
        <v>12</v>
      </c>
      <c r="F7" t="s">
        <v>13</v>
      </c>
      <c r="L7" t="s">
        <v>14</v>
      </c>
      <c r="R7" t="s">
        <v>15</v>
      </c>
      <c r="Z7" t="s">
        <v>16</v>
      </c>
    </row>
    <row r="8" ht="12.75" customHeight="1">
      <c r="B8" t="s">
        <v>17</v>
      </c>
      <c r="F8" t="s">
        <v>18</v>
      </c>
      <c r="L8" t="s">
        <v>19</v>
      </c>
      <c r="Z8" t="s">
        <v>20</v>
      </c>
    </row>
    <row r="9" ht="12.75" customHeight="1">
      <c r="B9" t="s">
        <v>21</v>
      </c>
      <c r="F9" s="2">
        <v>40368</v>
      </c>
      <c r="L9" t="s">
        <v>22</v>
      </c>
      <c r="R9" t="s">
        <v>23</v>
      </c>
      <c r="Z9" t="s">
        <v>24</v>
      </c>
    </row>
    <row r="10" ht="12.75" customHeight="1">
      <c r="Z10" t="s">
        <v>25</v>
      </c>
    </row>
    <row r="11" ht="14.25" customHeight="1"/>
    <row r="12" ht="14.25" customHeight="1">
      <c r="B12" t="s">
        <v>26</v>
      </c>
      <c r="M12" t="s">
        <v>27</v>
      </c>
    </row>
    <row r="13" ht="14.25" customHeight="1">
      <c r="B13" t="s">
        <v>28</v>
      </c>
      <c r="M13" t="s">
        <v>29</v>
      </c>
      <c r="U13" t="s">
        <v>30</v>
      </c>
      <c r="Z13" t="s">
        <v>31</v>
      </c>
      <c r="AJ13" s="3">
        <f>Kaufteile!AH31</f>
        <v>17.08928</v>
      </c>
    </row>
    <row r="14" ht="14.25" customHeight="1">
      <c r="M14" t="s">
        <v>32</v>
      </c>
      <c r="U14" t="s">
        <v>33</v>
      </c>
      <c r="Z14" t="s">
        <v>34</v>
      </c>
      <c r="AJ14" s="3">
        <f>Rohmaterial!AH31</f>
        <v>7.712228</v>
      </c>
    </row>
    <row r="15" ht="14.25" customHeight="1">
      <c r="M15" t="s">
        <v>35</v>
      </c>
      <c r="U15" t="s">
        <v>36</v>
      </c>
      <c r="Z15" t="s">
        <v>37</v>
      </c>
      <c r="AJ15" s="3">
        <f>Fertigungskosten!AH66</f>
        <v>8.073305555555553</v>
      </c>
    </row>
    <row r="16" ht="14.25" customHeight="1">
      <c r="M16" t="s">
        <v>38</v>
      </c>
      <c r="Z16" t="s">
        <v>39</v>
      </c>
      <c r="AJ16" s="3">
        <f>AJ13+AJ14+AJ15</f>
        <v>32.87481355555555</v>
      </c>
    </row>
    <row r="17" ht="14.25" customHeight="1">
      <c r="B17" t="s">
        <v>40</v>
      </c>
      <c r="H17">
        <v>6</v>
      </c>
    </row>
    <row r="18" ht="14.25" customHeight="1">
      <c r="B18" t="s">
        <v>41</v>
      </c>
      <c r="H18" s="4" t="s">
        <v>42</v>
      </c>
      <c r="M18" t="s">
        <v>43</v>
      </c>
      <c r="Z18" t="s">
        <v>44</v>
      </c>
      <c r="AJ18" s="3">
        <f>W19+W20</f>
        <v>0.63</v>
      </c>
    </row>
    <row r="19" ht="14.25" customHeight="1">
      <c r="B19" t="s">
        <v>45</v>
      </c>
      <c r="H19">
        <v>40000</v>
      </c>
      <c r="N19" t="s">
        <v>46</v>
      </c>
      <c r="W19" s="3">
        <v>0.63</v>
      </c>
      <c r="Z19" t="s">
        <v>47</v>
      </c>
    </row>
    <row r="20" ht="14.25" customHeight="1">
      <c r="B20" t="s">
        <v>48</v>
      </c>
      <c r="H20">
        <v>163</v>
      </c>
      <c r="N20" t="s">
        <v>49</v>
      </c>
      <c r="W20" s="3">
        <v>0</v>
      </c>
      <c r="Z20" t="s">
        <v>47</v>
      </c>
    </row>
    <row r="21" ht="14.25" customHeight="1">
      <c r="B21" t="s">
        <v>50</v>
      </c>
      <c r="H21" t="s">
        <v>51</v>
      </c>
      <c r="M21" t="s">
        <v>52</v>
      </c>
      <c r="U21" t="s">
        <v>53</v>
      </c>
      <c r="Z21" t="s">
        <v>54</v>
      </c>
      <c r="AJ21" s="3">
        <f>'E-Kosten'!AJ24:AL24</f>
        <v>2.98</v>
      </c>
    </row>
    <row r="22" ht="14.25" customHeight="1">
      <c r="B22" t="s">
        <v>55</v>
      </c>
      <c r="H22">
        <v>2013</v>
      </c>
    </row>
    <row r="23" ht="14.25" customHeight="1">
      <c r="B23" t="s">
        <v>56</v>
      </c>
      <c r="H23" t="s">
        <v>57</v>
      </c>
      <c r="M23" t="s">
        <v>58</v>
      </c>
      <c r="U23" t="s">
        <v>59</v>
      </c>
      <c r="Z23" t="s">
        <v>60</v>
      </c>
      <c r="AJ23" s="3">
        <f>'Sondereinzelk. d. Fertigung'!AK32</f>
        <v>3.4800000000000004</v>
      </c>
    </row>
    <row r="24" ht="14.25" customHeight="1">
      <c r="B24" t="s">
        <v>61</v>
      </c>
      <c r="Z24" t="s">
        <v>62</v>
      </c>
      <c r="AG24" s="4">
        <f>'Sondereinzelk. d. Fertigung'!AI31</f>
        <v>750000</v>
      </c>
    </row>
    <row r="25" ht="14.25" customHeight="1">
      <c r="B25" t="s">
        <v>63</v>
      </c>
      <c r="M25" t="s">
        <v>64</v>
      </c>
      <c r="Z25" t="s">
        <v>65</v>
      </c>
      <c r="AJ25" s="3">
        <f>SUM(W26:X28)</f>
        <v>0.3193071881628092</v>
      </c>
    </row>
    <row r="26" ht="14.25" customHeight="1">
      <c r="B26" t="s">
        <v>66</v>
      </c>
      <c r="N26" t="s">
        <v>67</v>
      </c>
      <c r="U26" t="s">
        <v>68</v>
      </c>
      <c r="W26" s="3">
        <f>Kaufteile!AK30</f>
        <v>0.17261898989899102</v>
      </c>
    </row>
    <row r="27" ht="14.25" customHeight="1">
      <c r="N27" t="s">
        <v>69</v>
      </c>
      <c r="U27" t="s">
        <v>70</v>
      </c>
      <c r="W27" s="3">
        <f>Rohmaterial!AK30</f>
        <v>0.07790129292929344</v>
      </c>
    </row>
    <row r="28" ht="14.25" customHeight="1">
      <c r="N28" t="s">
        <v>71</v>
      </c>
      <c r="U28" t="s">
        <v>72</v>
      </c>
      <c r="W28" s="3">
        <f>Fertigungskosten!AK65</f>
        <v>0.0687869053345247</v>
      </c>
    </row>
    <row r="29" ht="14.25" customHeight="1">
      <c r="B29" t="s">
        <v>73</v>
      </c>
      <c r="H29" t="s">
        <v>74</v>
      </c>
      <c r="M29" t="s">
        <v>75</v>
      </c>
      <c r="Z29" t="s">
        <v>76</v>
      </c>
      <c r="AJ29" s="3">
        <f>AJ16+AJ18+AJ21+AJ23+AJ25</f>
        <v>40.28412074371836</v>
      </c>
    </row>
    <row r="30" ht="14.25" customHeight="1">
      <c r="B30" t="s">
        <v>77</v>
      </c>
      <c r="H30">
        <v>245</v>
      </c>
    </row>
    <row r="31" ht="14.25" customHeight="1">
      <c r="B31" t="s">
        <v>78</v>
      </c>
      <c r="H31">
        <v>200</v>
      </c>
      <c r="M31" t="s">
        <v>79</v>
      </c>
      <c r="Z31" t="s">
        <v>80</v>
      </c>
      <c r="AJ31" s="3">
        <f>SUM(W32:X35)</f>
        <v>0.76</v>
      </c>
    </row>
    <row r="32" ht="14.25" customHeight="1">
      <c r="B32" t="s">
        <v>81</v>
      </c>
      <c r="H32" t="s">
        <v>82</v>
      </c>
      <c r="N32" t="s">
        <v>83</v>
      </c>
      <c r="W32" s="3">
        <v>0.76</v>
      </c>
    </row>
    <row r="33" ht="14.25" customHeight="1">
      <c r="N33" t="s">
        <v>84</v>
      </c>
      <c r="W33" s="3">
        <v>0</v>
      </c>
    </row>
    <row r="34" ht="14.25" customHeight="1">
      <c r="B34" t="s">
        <v>85</v>
      </c>
      <c r="N34" t="s">
        <v>86</v>
      </c>
    </row>
    <row r="35" ht="14.25" customHeight="1">
      <c r="B35" t="s">
        <v>87</v>
      </c>
    </row>
    <row r="36" ht="14.25" customHeight="1">
      <c r="B36" t="s">
        <v>88</v>
      </c>
      <c r="M36" t="s">
        <v>89</v>
      </c>
      <c r="Z36" t="s">
        <v>80</v>
      </c>
      <c r="AJ36" s="3">
        <v>0</v>
      </c>
    </row>
    <row r="37" ht="14.25" customHeight="1">
      <c r="B37" t="s">
        <v>90</v>
      </c>
      <c r="M37" t="s">
        <v>91</v>
      </c>
      <c r="Z37" t="s">
        <v>92</v>
      </c>
      <c r="AJ37" s="3">
        <f>AJ29+AJ31+AJ36</f>
        <v>41.04412074371836</v>
      </c>
    </row>
    <row r="38" ht="14.25" customHeight="1">
      <c r="B38" t="s">
        <v>93</v>
      </c>
    </row>
    <row r="39" ht="14.25" customHeight="1">
      <c r="B39" t="s">
        <v>94</v>
      </c>
      <c r="H39" t="s">
        <v>74</v>
      </c>
      <c r="M39" t="s">
        <v>95</v>
      </c>
    </row>
    <row r="40" ht="14.25" customHeight="1">
      <c r="B40" t="s">
        <v>96</v>
      </c>
      <c r="M40" t="s">
        <v>97</v>
      </c>
      <c r="U40" t="s">
        <v>53</v>
      </c>
      <c r="Z40" t="s">
        <v>98</v>
      </c>
      <c r="AJ40" s="4">
        <f>'E-Kosten'!U21</f>
        <v>0</v>
      </c>
    </row>
    <row r="41" ht="14.25" customHeight="1">
      <c r="B41" t="s">
        <v>99</v>
      </c>
      <c r="Z41" t="s">
        <v>100</v>
      </c>
      <c r="AG41" s="4">
        <f>'E-Kosten'!AJ18</f>
        <v>859606</v>
      </c>
    </row>
    <row r="42" ht="14.25" customHeight="1">
      <c r="B42" t="s">
        <v>101</v>
      </c>
      <c r="M42" t="s">
        <v>102</v>
      </c>
      <c r="U42" t="s">
        <v>103</v>
      </c>
      <c r="Z42" t="s">
        <v>104</v>
      </c>
      <c r="AJ42" s="4">
        <f>'Sonderbetriebsmittel SBM'!AF36</f>
        <v>1666000</v>
      </c>
    </row>
    <row r="43" ht="14.25" customHeight="1"/>
    <row r="44" ht="14.25" customHeight="1">
      <c r="M44" t="s">
        <v>105</v>
      </c>
      <c r="AJ44" s="4">
        <f>SUM(AJ40:AL43)</f>
        <v>1666000</v>
      </c>
    </row>
    <row r="45" ht="14.25" customHeight="1"/>
    <row r="46" ht="14.25" customHeight="1"/>
    <row r="47" ht="14.25" customHeight="1">
      <c r="B47" t="s">
        <v>106</v>
      </c>
      <c r="N47" t="s">
        <v>107</v>
      </c>
    </row>
    <row r="48"/>
    <row r="49"/>
    <row r="50"/>
    <row r="51"/>
  </sheetData>
  <sheetProtection sheet="1"/>
  <mergeCells count="131">
    <mergeCell ref="AG6:AL6"/>
    <mergeCell ref="AG7:AL7"/>
    <mergeCell ref="AG8:AL8"/>
    <mergeCell ref="AG9:AL9"/>
    <mergeCell ref="R8:Y8"/>
    <mergeCell ref="R9:Y9"/>
    <mergeCell ref="Z6:AF6"/>
    <mergeCell ref="Z7:AF7"/>
    <mergeCell ref="Z8:AF8"/>
    <mergeCell ref="Z9:AF9"/>
    <mergeCell ref="B36:G36"/>
    <mergeCell ref="B37:G37"/>
    <mergeCell ref="H33:K33"/>
    <mergeCell ref="H39:K39"/>
    <mergeCell ref="B35:G35"/>
    <mergeCell ref="H38:K38"/>
    <mergeCell ref="H37:K37"/>
    <mergeCell ref="H36:K36"/>
    <mergeCell ref="B39:G39"/>
    <mergeCell ref="H35:K35"/>
    <mergeCell ref="AJ22:AL22"/>
    <mergeCell ref="H21:K21"/>
    <mergeCell ref="W28:X28"/>
    <mergeCell ref="W27:X27"/>
    <mergeCell ref="AG24:AI24"/>
    <mergeCell ref="AJ29:AL29"/>
    <mergeCell ref="W24:X24"/>
    <mergeCell ref="AJ25:AL25"/>
    <mergeCell ref="W26:X26"/>
    <mergeCell ref="B44:G44"/>
    <mergeCell ref="H31:K31"/>
    <mergeCell ref="H30:K30"/>
    <mergeCell ref="H19:K19"/>
    <mergeCell ref="B26:K28"/>
    <mergeCell ref="H24:K24"/>
    <mergeCell ref="B24:G24"/>
    <mergeCell ref="B23:G23"/>
    <mergeCell ref="B21:G21"/>
    <mergeCell ref="B22:G22"/>
    <mergeCell ref="Z5:AF5"/>
    <mergeCell ref="B2:K2"/>
    <mergeCell ref="L2:AL2"/>
    <mergeCell ref="B3:K3"/>
    <mergeCell ref="L3:AL3"/>
    <mergeCell ref="B42:G42"/>
    <mergeCell ref="B38:G38"/>
    <mergeCell ref="B40:G40"/>
    <mergeCell ref="B41:G41"/>
    <mergeCell ref="B29:G29"/>
    <mergeCell ref="F7:K7"/>
    <mergeCell ref="L6:Q6"/>
    <mergeCell ref="L7:Q7"/>
    <mergeCell ref="R6:Y6"/>
    <mergeCell ref="R7:Y7"/>
    <mergeCell ref="B4:K5"/>
    <mergeCell ref="L4:AL4"/>
    <mergeCell ref="L5:Q5"/>
    <mergeCell ref="AG5:AL5"/>
    <mergeCell ref="R5:Y5"/>
    <mergeCell ref="L8:Q8"/>
    <mergeCell ref="L9:Q9"/>
    <mergeCell ref="L10:Q10"/>
    <mergeCell ref="F8:K8"/>
    <mergeCell ref="F10:K10"/>
    <mergeCell ref="F9:K9"/>
    <mergeCell ref="R10:Y10"/>
    <mergeCell ref="M12:AL12"/>
    <mergeCell ref="H20:K20"/>
    <mergeCell ref="AJ18:AL18"/>
    <mergeCell ref="W19:X19"/>
    <mergeCell ref="B12:K12"/>
    <mergeCell ref="AJ13:AL13"/>
    <mergeCell ref="B13:K16"/>
    <mergeCell ref="AJ14:AL14"/>
    <mergeCell ref="AJ15:AL15"/>
    <mergeCell ref="B33:G33"/>
    <mergeCell ref="B32:G32"/>
    <mergeCell ref="B31:G31"/>
    <mergeCell ref="B17:G17"/>
    <mergeCell ref="B18:G18"/>
    <mergeCell ref="B19:G19"/>
    <mergeCell ref="B20:G20"/>
    <mergeCell ref="B30:G30"/>
    <mergeCell ref="B25:K25"/>
    <mergeCell ref="H29:K29"/>
    <mergeCell ref="Z34:AI34"/>
    <mergeCell ref="W32:X32"/>
    <mergeCell ref="W34:X34"/>
    <mergeCell ref="W33:X33"/>
    <mergeCell ref="H18:K18"/>
    <mergeCell ref="H17:K17"/>
    <mergeCell ref="H22:K22"/>
    <mergeCell ref="H23:K23"/>
    <mergeCell ref="W20:X20"/>
    <mergeCell ref="AB20:AI20"/>
    <mergeCell ref="AB19:AI19"/>
    <mergeCell ref="AG10:AL10"/>
    <mergeCell ref="Z32:AI32"/>
    <mergeCell ref="Z33:AI33"/>
    <mergeCell ref="Z10:AF10"/>
    <mergeCell ref="AJ16:AL16"/>
    <mergeCell ref="AJ21:AL21"/>
    <mergeCell ref="AF26:AI26"/>
    <mergeCell ref="AJ31:AL31"/>
    <mergeCell ref="AJ23:AL23"/>
    <mergeCell ref="Z35:AI35"/>
    <mergeCell ref="AJ37:AL37"/>
    <mergeCell ref="AG41:AI41"/>
    <mergeCell ref="M39:AL39"/>
    <mergeCell ref="W35:X35"/>
    <mergeCell ref="AJ36:AL36"/>
    <mergeCell ref="AJ44:AL44"/>
    <mergeCell ref="H42:K42"/>
    <mergeCell ref="AJ42:AL42"/>
    <mergeCell ref="AJ40:AL40"/>
    <mergeCell ref="H40:K40"/>
    <mergeCell ref="H41:K41"/>
    <mergeCell ref="H44:K44"/>
    <mergeCell ref="AJ43:AL43"/>
    <mergeCell ref="Z43:AI43"/>
    <mergeCell ref="M43:T43"/>
    <mergeCell ref="B6:E6"/>
    <mergeCell ref="B7:E7"/>
    <mergeCell ref="F6:K6"/>
    <mergeCell ref="B43:G43"/>
    <mergeCell ref="H43:K43"/>
    <mergeCell ref="B8:E8"/>
    <mergeCell ref="B9:E9"/>
    <mergeCell ref="B10:E10"/>
    <mergeCell ref="B34:K34"/>
    <mergeCell ref="H32:K32"/>
  </mergeCells>
  <pageMargins left="0.24" right="0.22" top="0.33" bottom="0.35" header="0.1968503937007874" footer="0.15748031496062992"/>
  <ignoredErrors>
    <ignoredError numberStoredAsText="1" sqref="A1:AU5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AT35"/>
  <sheetViews>
    <sheetView workbookViewId="0" rightToLeft="0"/>
  </sheetViews>
  <sheetData>
    <row r="1" ht="7.5" customHeight="1"/>
    <row r="2" ht="30" customHeight="1">
      <c r="B2" t="s">
        <v>0</v>
      </c>
      <c r="L2" t="s">
        <v>1</v>
      </c>
    </row>
    <row r="3" ht="15" customHeight="1">
      <c r="B3" t="s">
        <v>2</v>
      </c>
      <c r="L3" t="s">
        <v>108</v>
      </c>
    </row>
    <row r="4" ht="7.5" customHeight="1">
      <c r="B4" s="1">
        <v>71</v>
      </c>
    </row>
    <row r="5" ht="12.75" customHeight="1">
      <c r="L5" t="s">
        <v>4</v>
      </c>
      <c r="R5" t="s">
        <f>Zusammenfassung!R5</f>
        <v>5</v>
      </c>
      <c r="Z5" t="s">
        <v>6</v>
      </c>
      <c r="AG5" s="5">
        <f>Zusammenfassung!AG5</f>
        <v>0</v>
      </c>
      <c r="AH5" t="e">
        <f>#REF!</f>
        <v>#REF!</v>
      </c>
    </row>
    <row r="6" ht="12.75" customHeight="1">
      <c r="B6" t="s">
        <v>7</v>
      </c>
      <c r="F6" s="5" t="s">
        <f>Zusammenfassung!F6</f>
        <v>8</v>
      </c>
      <c r="L6" t="s">
        <v>9</v>
      </c>
      <c r="R6" t="s">
        <f>Zusammenfassung!R6</f>
        <v>10</v>
      </c>
      <c r="Z6" t="s">
        <v>11</v>
      </c>
      <c r="AG6" s="5">
        <f>Zusammenfassung!AG6</f>
        <v>0</v>
      </c>
      <c r="AH6" t="e">
        <f>#REF!</f>
        <v>#REF!</v>
      </c>
    </row>
    <row r="7" ht="12.75" customHeight="1">
      <c r="B7" t="s">
        <v>12</v>
      </c>
      <c r="F7" s="5" t="s">
        <f>Zusammenfassung!F7</f>
        <v>13</v>
      </c>
      <c r="L7" t="s">
        <v>14</v>
      </c>
      <c r="R7" t="s">
        <f>Zusammenfassung!R7</f>
        <v>15</v>
      </c>
      <c r="Z7" t="s">
        <v>16</v>
      </c>
      <c r="AG7" s="5">
        <f>Zusammenfassung!AG7</f>
        <v>0</v>
      </c>
      <c r="AH7" t="e">
        <f>#REF!</f>
        <v>#REF!</v>
      </c>
    </row>
    <row r="8" ht="12.75" customHeight="1">
      <c r="B8" t="s">
        <v>17</v>
      </c>
      <c r="F8" s="5" t="s">
        <f>Zusammenfassung!F8</f>
        <v>18</v>
      </c>
      <c r="L8" t="s">
        <v>19</v>
      </c>
      <c r="R8">
        <f>Zusammenfassung!R8</f>
        <v>0</v>
      </c>
      <c r="Z8" t="s">
        <v>20</v>
      </c>
      <c r="AG8" s="5">
        <f>Zusammenfassung!AG8</f>
        <v>0</v>
      </c>
      <c r="AH8" t="e">
        <f>#REF!</f>
        <v>#REF!</v>
      </c>
    </row>
    <row r="9" ht="12.75" customHeight="1">
      <c r="B9" t="s">
        <v>21</v>
      </c>
      <c r="F9" s="2">
        <f>Zusammenfassung!F9</f>
        <v>40368</v>
      </c>
      <c r="L9" t="s">
        <v>22</v>
      </c>
      <c r="R9" t="s">
        <f>Zusammenfassung!R9</f>
        <v>23</v>
      </c>
      <c r="Z9" t="s">
        <v>24</v>
      </c>
      <c r="AG9" s="5">
        <f>Zusammenfassung!AG9</f>
        <v>0</v>
      </c>
      <c r="AH9" t="e">
        <f>#REF!</f>
        <v>#REF!</v>
      </c>
    </row>
    <row r="10" ht="12.75" customHeight="1">
      <c r="Z10" t="s">
        <v>25</v>
      </c>
      <c r="AG10" s="5">
        <f>Zusammenfassung!AG10</f>
        <v>0</v>
      </c>
      <c r="AH10" t="e">
        <f>#REF!</f>
        <v>#REF!</v>
      </c>
    </row>
    <row r="11" ht="22.5" customHeight="1"/>
    <row r="12" ht="12.75" customHeight="1">
      <c r="B12" t="s">
        <v>109</v>
      </c>
      <c r="C12" t="s">
        <v>110</v>
      </c>
      <c r="E12" t="s">
        <v>111</v>
      </c>
      <c r="J12" t="s">
        <v>112</v>
      </c>
      <c r="M12" t="s">
        <v>113</v>
      </c>
      <c r="P12" t="s">
        <v>114</v>
      </c>
      <c r="R12" t="s">
        <v>115</v>
      </c>
      <c r="S12" t="s">
        <v>116</v>
      </c>
      <c r="U12" t="s">
        <v>117</v>
      </c>
      <c r="V12" t="s">
        <v>118</v>
      </c>
      <c r="X12" t="s">
        <v>119</v>
      </c>
      <c r="Z12" t="s">
        <v>120</v>
      </c>
      <c r="AA12" t="s">
        <v>121</v>
      </c>
      <c r="AB12" t="s">
        <v>83</v>
      </c>
      <c r="AC12" t="s">
        <v>122</v>
      </c>
      <c r="AE12" t="s">
        <v>123</v>
      </c>
      <c r="AF12" t="s">
        <v>124</v>
      </c>
      <c r="AG12" t="s">
        <v>125</v>
      </c>
      <c r="AH12" t="s">
        <v>126</v>
      </c>
      <c r="AJ12" t="s">
        <v>127</v>
      </c>
      <c r="AK12" t="s">
        <v>128</v>
      </c>
    </row>
    <row r="13"/>
    <row r="14" ht="92.25" customHeight="1"/>
    <row r="15" ht="23.25" customHeight="1">
      <c r="E15" t="s">
        <v>129</v>
      </c>
      <c r="R15" t="s">
        <v>130</v>
      </c>
      <c r="S15" s="3">
        <v>0.4</v>
      </c>
      <c r="U15" t="s">
        <v>131</v>
      </c>
      <c r="V15" s="6">
        <v>1</v>
      </c>
      <c r="X15" s="3">
        <f>S15*V15</f>
        <v>0.4</v>
      </c>
      <c r="Z15" t="s">
        <v>57</v>
      </c>
      <c r="AA15" s="7">
        <v>0.01</v>
      </c>
      <c r="AB15" s="7">
        <v>0.01</v>
      </c>
      <c r="AC15" s="3">
        <f>X15+AA15+AB15</f>
        <v>0.42000000000000004</v>
      </c>
      <c r="AE15" s="8">
        <v>4</v>
      </c>
      <c r="AG15" s="8">
        <v>4</v>
      </c>
      <c r="AH15" s="9">
        <f>(AC15*(1+AE15/100)+AF15)*AG15</f>
        <v>1.7472000000000003</v>
      </c>
      <c r="AJ15" s="8">
        <v>1</v>
      </c>
      <c r="AK15" s="9">
        <f>AH15*(1/(1-AJ15/100)-1)</f>
        <v>0.017648484848484965</v>
      </c>
    </row>
    <row r="16" ht="23.25" customHeight="1">
      <c r="E16" t="s">
        <v>132</v>
      </c>
      <c r="R16" t="s">
        <v>130</v>
      </c>
      <c r="S16" s="3">
        <v>0.06</v>
      </c>
      <c r="U16" t="s">
        <v>131</v>
      </c>
      <c r="V16" s="6">
        <v>1</v>
      </c>
      <c r="X16" s="3">
        <f>S16*V16</f>
        <v>0.06</v>
      </c>
      <c r="Z16" t="s">
        <v>57</v>
      </c>
      <c r="AA16" s="7">
        <v>0.01</v>
      </c>
      <c r="AB16" s="7">
        <v>0.01</v>
      </c>
      <c r="AC16" s="3">
        <f>X16+AA16+AB16</f>
        <v>0.07999999999999999</v>
      </c>
      <c r="AE16" s="8">
        <v>4</v>
      </c>
      <c r="AG16" s="8">
        <v>2</v>
      </c>
      <c r="AH16" s="9">
        <f>(AC16*(1+AE16/100)+AF16)*AG16</f>
        <v>0.1664</v>
      </c>
      <c r="AJ16" s="8">
        <v>1</v>
      </c>
      <c r="AK16" s="9">
        <f>AH16*(1/(1-AJ16/100)-1)</f>
        <v>0.0016808080808080916</v>
      </c>
    </row>
    <row r="17" ht="23.25" customHeight="1">
      <c r="E17" t="s">
        <v>133</v>
      </c>
      <c r="R17" t="s">
        <v>130</v>
      </c>
      <c r="S17" s="3">
        <v>0.11</v>
      </c>
      <c r="U17" t="s">
        <v>131</v>
      </c>
      <c r="V17" s="6">
        <v>1</v>
      </c>
      <c r="X17" s="3">
        <f>S17*V17</f>
        <v>0.11</v>
      </c>
      <c r="Z17" t="s">
        <v>57</v>
      </c>
      <c r="AA17" s="7">
        <v>0.01</v>
      </c>
      <c r="AB17" s="7">
        <v>0.01</v>
      </c>
      <c r="AC17" s="3">
        <f>X17+AA17+AB17</f>
        <v>0.13</v>
      </c>
      <c r="AE17" s="8">
        <v>4</v>
      </c>
      <c r="AG17" s="8">
        <v>2</v>
      </c>
      <c r="AH17" s="9">
        <f>(AC17*(1+AE17/100)+AF17)*AG17</f>
        <v>0.27040000000000003</v>
      </c>
      <c r="AJ17" s="8">
        <v>1</v>
      </c>
      <c r="AK17" s="9">
        <f>AH17*(1/(1-AJ17/100)-1)</f>
        <v>0.002731313131313149</v>
      </c>
    </row>
    <row r="18" ht="23.25" customHeight="1">
      <c r="E18" t="s">
        <v>134</v>
      </c>
      <c r="R18" t="s">
        <v>130</v>
      </c>
      <c r="S18" s="3">
        <v>2.3</v>
      </c>
      <c r="U18" t="s">
        <v>131</v>
      </c>
      <c r="V18" s="6">
        <v>1</v>
      </c>
      <c r="X18" s="3">
        <f>S18*V18</f>
        <v>2.3</v>
      </c>
      <c r="Z18" t="s">
        <v>57</v>
      </c>
      <c r="AA18" s="7">
        <v>0.1</v>
      </c>
      <c r="AB18" s="7">
        <v>0.2</v>
      </c>
      <c r="AC18" s="3">
        <f>X18+AA18+AB18</f>
        <v>2.6</v>
      </c>
      <c r="AE18" s="8">
        <v>4</v>
      </c>
      <c r="AG18" s="8">
        <v>2</v>
      </c>
      <c r="AH18" s="9">
        <f>(AC18*(1+AE18/100)+AF18)*AG18</f>
        <v>5.408</v>
      </c>
      <c r="AJ18" s="8">
        <v>1</v>
      </c>
      <c r="AK18" s="9">
        <f>AH18*(1/(1-AJ18/100)-1)</f>
        <v>0.05462626262626298</v>
      </c>
    </row>
    <row r="19" ht="23.25" customHeight="1">
      <c r="E19" t="s">
        <v>135</v>
      </c>
      <c r="R19" t="s">
        <v>130</v>
      </c>
      <c r="S19" s="3">
        <v>1.66</v>
      </c>
      <c r="U19" t="s">
        <v>131</v>
      </c>
      <c r="V19" s="6">
        <v>1</v>
      </c>
      <c r="X19" s="3">
        <f>S19*V19</f>
        <v>1.66</v>
      </c>
      <c r="Z19" t="s">
        <v>57</v>
      </c>
      <c r="AA19" s="7">
        <v>0.01</v>
      </c>
      <c r="AB19" s="7">
        <v>0.01</v>
      </c>
      <c r="AC19" s="3">
        <f>X19+AA19+AB19</f>
        <v>1.68</v>
      </c>
      <c r="AE19" s="8">
        <v>4</v>
      </c>
      <c r="AG19" s="8">
        <v>2</v>
      </c>
      <c r="AH19" s="9">
        <f>(AC19*(1+AE19/100)+AF19)*AG19</f>
        <v>3.4944</v>
      </c>
      <c r="AJ19" s="8">
        <v>1</v>
      </c>
      <c r="AK19" s="9">
        <f>AH19*(1/(1-AJ19/100)-1)</f>
        <v>0.035296969696969924</v>
      </c>
    </row>
    <row r="20" ht="23.25" customHeight="1">
      <c r="E20" t="s">
        <v>136</v>
      </c>
      <c r="R20" t="s">
        <v>130</v>
      </c>
      <c r="S20" s="3">
        <v>0.21</v>
      </c>
      <c r="U20" t="s">
        <v>131</v>
      </c>
      <c r="V20" s="6">
        <v>1</v>
      </c>
      <c r="X20" s="3">
        <f>S20*V20</f>
        <v>0.21</v>
      </c>
      <c r="Z20" t="s">
        <v>57</v>
      </c>
      <c r="AA20" s="7">
        <v>0.01</v>
      </c>
      <c r="AB20" s="7">
        <v>0.01</v>
      </c>
      <c r="AC20" s="3">
        <f>X20+AA20+AB20</f>
        <v>0.23</v>
      </c>
      <c r="AE20" s="8">
        <v>4</v>
      </c>
      <c r="AG20" s="8">
        <v>2</v>
      </c>
      <c r="AH20" s="9">
        <f>(AC20*(1+AE20/100)+AF20)*AG20</f>
        <v>0.47840000000000005</v>
      </c>
      <c r="AJ20" s="8">
        <v>1</v>
      </c>
      <c r="AK20" s="9">
        <f>AH20*(1/(1-AJ20/100)-1)</f>
        <v>0.004832323232323264</v>
      </c>
    </row>
    <row r="21" ht="23.25" customHeight="1">
      <c r="E21" t="s">
        <v>137</v>
      </c>
      <c r="R21" t="s">
        <v>130</v>
      </c>
      <c r="S21" s="3">
        <v>0.33</v>
      </c>
      <c r="U21" t="s">
        <v>131</v>
      </c>
      <c r="V21" s="6">
        <v>1</v>
      </c>
      <c r="X21" s="3">
        <f>S21*V21</f>
        <v>0.33</v>
      </c>
      <c r="Z21" t="s">
        <v>57</v>
      </c>
      <c r="AA21" s="7">
        <v>0.01</v>
      </c>
      <c r="AB21" s="7">
        <v>0.01</v>
      </c>
      <c r="AC21" s="3">
        <f>X21+AA21+AB21</f>
        <v>0.35000000000000003</v>
      </c>
      <c r="AE21" s="8">
        <v>4</v>
      </c>
      <c r="AG21" s="8">
        <v>2</v>
      </c>
      <c r="AH21" s="9">
        <f>(AC21*(1+AE21/100)+AF21)*AG21</f>
        <v>0.7280000000000001</v>
      </c>
      <c r="AJ21" s="8">
        <v>1</v>
      </c>
      <c r="AK21" s="9">
        <f>AH21*(1/(1-AJ21/100)-1)</f>
        <v>0.007353535353535402</v>
      </c>
    </row>
    <row r="22" ht="23.25" customHeight="1">
      <c r="E22" t="s">
        <v>138</v>
      </c>
      <c r="R22" t="s">
        <v>130</v>
      </c>
      <c r="S22" s="3">
        <v>0.13</v>
      </c>
      <c r="U22" t="s">
        <v>131</v>
      </c>
      <c r="V22" s="6">
        <v>1</v>
      </c>
      <c r="X22" s="3">
        <f>S22*V22</f>
        <v>0.13</v>
      </c>
      <c r="Z22" t="s">
        <v>57</v>
      </c>
      <c r="AA22" s="7">
        <v>0.01</v>
      </c>
      <c r="AB22" s="7">
        <v>0.01</v>
      </c>
      <c r="AC22" s="3">
        <f>X22+AA22+AB22</f>
        <v>0.15000000000000002</v>
      </c>
      <c r="AE22" s="8">
        <v>4</v>
      </c>
      <c r="AG22" s="8">
        <v>2</v>
      </c>
      <c r="AH22" s="9">
        <f>(AC22*(1+AE22/100)+AF22)*AG22</f>
        <v>0.31200000000000006</v>
      </c>
      <c r="AJ22" s="8">
        <v>1</v>
      </c>
      <c r="AK22" s="9">
        <f>AH22*(1/(1-AJ22/100)-1)</f>
        <v>0.0031515151515151725</v>
      </c>
    </row>
    <row r="23" ht="23.25" customHeight="1">
      <c r="E23" t="s">
        <v>139</v>
      </c>
      <c r="R23" t="s">
        <v>130</v>
      </c>
      <c r="S23" s="3">
        <v>0.12</v>
      </c>
      <c r="U23" t="s">
        <v>131</v>
      </c>
      <c r="V23" s="6">
        <v>1</v>
      </c>
      <c r="X23" s="3">
        <f>S23*V23</f>
        <v>0.12</v>
      </c>
      <c r="Z23" t="s">
        <v>57</v>
      </c>
      <c r="AA23" s="7">
        <v>0.01</v>
      </c>
      <c r="AB23" s="7">
        <v>0.01</v>
      </c>
      <c r="AC23" s="3">
        <f>X23+AA23+AB23</f>
        <v>0.14</v>
      </c>
      <c r="AE23" s="8">
        <v>4</v>
      </c>
      <c r="AG23" s="8">
        <v>2</v>
      </c>
      <c r="AH23" s="9">
        <f>(AC23*(1+AE23/100)+AF23)*AG23</f>
        <v>0.2912</v>
      </c>
      <c r="AJ23" s="8">
        <v>1</v>
      </c>
      <c r="AK23" s="9">
        <f>AH23*(1/(1-AJ23/100)-1)</f>
        <v>0.0029414141414141606</v>
      </c>
    </row>
    <row r="24" ht="23.25" customHeight="1">
      <c r="E24" t="s">
        <v>140</v>
      </c>
      <c r="R24" t="s">
        <v>130</v>
      </c>
      <c r="S24" s="3">
        <v>3.4</v>
      </c>
      <c r="U24" t="s">
        <v>131</v>
      </c>
      <c r="V24" s="6">
        <v>1</v>
      </c>
      <c r="X24" s="3">
        <f>S24*V24</f>
        <v>3.4</v>
      </c>
      <c r="Z24" t="s">
        <v>57</v>
      </c>
      <c r="AA24" s="7">
        <v>0</v>
      </c>
      <c r="AB24" s="7">
        <v>0.13</v>
      </c>
      <c r="AC24" s="3">
        <f>X24+AA24+AB24</f>
        <v>3.53</v>
      </c>
      <c r="AE24" s="8">
        <v>4</v>
      </c>
      <c r="AG24" s="8">
        <v>1</v>
      </c>
      <c r="AH24" s="9">
        <f>(AC24*(1+AE24/100)+AF24)*AG24</f>
        <v>3.6712</v>
      </c>
      <c r="AJ24" s="8">
        <v>1</v>
      </c>
      <c r="AK24" s="9">
        <f>AH24*(1/(1-AJ24/100)-1)</f>
        <v>0.03708282828282852</v>
      </c>
    </row>
    <row r="25" ht="23.25" customHeight="1">
      <c r="E25" t="s">
        <v>141</v>
      </c>
      <c r="R25" t="s">
        <v>130</v>
      </c>
      <c r="S25" s="3">
        <v>0.08</v>
      </c>
      <c r="U25" t="s">
        <v>131</v>
      </c>
      <c r="V25" s="6">
        <v>1</v>
      </c>
      <c r="X25" s="3">
        <f>S25*V25</f>
        <v>0.08</v>
      </c>
      <c r="Z25" t="s">
        <v>57</v>
      </c>
      <c r="AA25" s="7">
        <v>0</v>
      </c>
      <c r="AB25" s="7">
        <v>0.001</v>
      </c>
      <c r="AC25" s="3">
        <f>X25+AA25+AB25</f>
        <v>0.081</v>
      </c>
      <c r="AE25" s="8">
        <v>4</v>
      </c>
      <c r="AG25" s="8">
        <v>2</v>
      </c>
      <c r="AH25" s="9">
        <f>(AC25*(1+AE25/100)+AF25)*AG25</f>
        <v>0.16848000000000002</v>
      </c>
      <c r="AJ25" s="8">
        <v>1</v>
      </c>
      <c r="AK25" s="9">
        <f>AH25*(1/(1-AJ25/100)-1)</f>
        <v>0.001701818181818193</v>
      </c>
    </row>
    <row r="26" ht="23.25" customHeight="1">
      <c r="E26" t="s">
        <v>142</v>
      </c>
      <c r="R26" t="s">
        <v>130</v>
      </c>
      <c r="S26" s="3">
        <v>0.13</v>
      </c>
      <c r="U26" t="s">
        <v>131</v>
      </c>
      <c r="V26" s="6">
        <v>1</v>
      </c>
      <c r="X26" s="3">
        <f>S26*V26</f>
        <v>0.13</v>
      </c>
      <c r="Z26" t="s">
        <v>57</v>
      </c>
      <c r="AA26" s="7">
        <v>0.02</v>
      </c>
      <c r="AB26" s="7">
        <v>0.02</v>
      </c>
      <c r="AC26" s="3">
        <f>X26+AA26+AB26</f>
        <v>0.16999999999999998</v>
      </c>
      <c r="AE26" s="8">
        <v>4</v>
      </c>
      <c r="AG26" s="8">
        <v>2</v>
      </c>
      <c r="AH26" s="9">
        <f>(AC26*(1+AE26/100)+AF26)*AG26</f>
        <v>0.35359999999999997</v>
      </c>
      <c r="AJ26" s="8">
        <v>1</v>
      </c>
      <c r="AK26" s="9">
        <f>AH26*(1/(1-AJ26/100)-1)</f>
        <v>0.0035717171717171946</v>
      </c>
    </row>
    <row r="27" ht="23.25" customHeight="1">
      <c r="X27" s="3">
        <f>S27*V27</f>
        <v>0</v>
      </c>
      <c r="AC27" s="3">
        <f>X27+AA27+AB27</f>
        <v>0</v>
      </c>
      <c r="AH27" s="9">
        <f>(AC27*(1+AE27/100)+AF27)*AG27</f>
        <v>0</v>
      </c>
      <c r="AK27" s="9">
        <f>AH27*(1/(1-AJ27/100)-1)</f>
        <v>0</v>
      </c>
    </row>
    <row r="28" ht="23.25" customHeight="1">
      <c r="X28" s="3">
        <f>S28*V28</f>
        <v>0</v>
      </c>
      <c r="AC28" s="3">
        <f>X28+AA28+AB28</f>
        <v>0</v>
      </c>
      <c r="AH28" s="9">
        <f>(AC28*(1+AE28/100)+AF28)*AG28</f>
        <v>0</v>
      </c>
      <c r="AK28" s="9">
        <f>AH28*(1/(1-AJ28/100)-1)</f>
        <v>0</v>
      </c>
    </row>
    <row r="29" ht="23.25" customHeight="1">
      <c r="X29" s="3">
        <f>S29*V29</f>
        <v>0</v>
      </c>
      <c r="AC29" s="3">
        <f>X29+AA29+AB29</f>
        <v>0</v>
      </c>
      <c r="AH29" s="9">
        <f>(AC29*(1+AE29/100)+AF29)*AG29</f>
        <v>0</v>
      </c>
      <c r="AK29" s="9">
        <f>AH29*(1/(1-AJ29/100)-1)</f>
        <v>0</v>
      </c>
    </row>
    <row r="30" ht="18" customHeight="1">
      <c r="AA30" t="s">
        <v>143</v>
      </c>
      <c r="AK30" s="3">
        <f>SUM(AK15:AL29)</f>
        <v>0.17261898989899102</v>
      </c>
    </row>
    <row r="31" ht="18" customHeight="1">
      <c r="AA31" t="s">
        <v>144</v>
      </c>
      <c r="AH31" s="3">
        <f>SUM(AH15:AI29)</f>
        <v>17.08928</v>
      </c>
    </row>
    <row r="32"/>
    <row r="33"/>
    <row r="34"/>
    <row r="35"/>
  </sheetData>
  <sheetProtection sheet="1"/>
  <mergeCells count="235">
    <mergeCell ref="S28:T28"/>
    <mergeCell ref="V28:W28"/>
    <mergeCell ref="X28:Y28"/>
    <mergeCell ref="AC28:AD28"/>
    <mergeCell ref="AH28:AI28"/>
    <mergeCell ref="AK28:AL28"/>
    <mergeCell ref="V27:W27"/>
    <mergeCell ref="X27:Y27"/>
    <mergeCell ref="AC27:AD27"/>
    <mergeCell ref="AH27:AI27"/>
    <mergeCell ref="AK27:AL27"/>
    <mergeCell ref="C28:D28"/>
    <mergeCell ref="E28:I28"/>
    <mergeCell ref="J28:L28"/>
    <mergeCell ref="M28:O28"/>
    <mergeCell ref="P28:Q28"/>
    <mergeCell ref="C27:D27"/>
    <mergeCell ref="E27:I27"/>
    <mergeCell ref="J27:L27"/>
    <mergeCell ref="M27:O27"/>
    <mergeCell ref="P27:Q27"/>
    <mergeCell ref="S27:T27"/>
    <mergeCell ref="S25:T25"/>
    <mergeCell ref="V25:W25"/>
    <mergeCell ref="P26:Q26"/>
    <mergeCell ref="AK26:AL26"/>
    <mergeCell ref="S26:T26"/>
    <mergeCell ref="V26:W26"/>
    <mergeCell ref="X26:Y26"/>
    <mergeCell ref="AC26:AD26"/>
    <mergeCell ref="V24:W24"/>
    <mergeCell ref="X24:Y24"/>
    <mergeCell ref="AC24:AD24"/>
    <mergeCell ref="AH24:AI24"/>
    <mergeCell ref="AK24:AL24"/>
    <mergeCell ref="C25:D25"/>
    <mergeCell ref="E25:I25"/>
    <mergeCell ref="J25:L25"/>
    <mergeCell ref="M25:O25"/>
    <mergeCell ref="P25:Q25"/>
    <mergeCell ref="C24:D24"/>
    <mergeCell ref="E24:I24"/>
    <mergeCell ref="J24:L24"/>
    <mergeCell ref="M24:O24"/>
    <mergeCell ref="P24:Q24"/>
    <mergeCell ref="S24:T24"/>
    <mergeCell ref="AS12:AS14"/>
    <mergeCell ref="AT12:AT14"/>
    <mergeCell ref="AN12:AN14"/>
    <mergeCell ref="AO12:AO14"/>
    <mergeCell ref="AP12:AP14"/>
    <mergeCell ref="AQ12:AQ14"/>
    <mergeCell ref="V23:W23"/>
    <mergeCell ref="X23:Y23"/>
    <mergeCell ref="AC23:AD23"/>
    <mergeCell ref="AH23:AI23"/>
    <mergeCell ref="AK23:AL23"/>
    <mergeCell ref="AR12:AR14"/>
    <mergeCell ref="C23:D23"/>
    <mergeCell ref="E23:I23"/>
    <mergeCell ref="J23:L23"/>
    <mergeCell ref="M23:O23"/>
    <mergeCell ref="P23:Q23"/>
    <mergeCell ref="S23:T23"/>
    <mergeCell ref="S22:T22"/>
    <mergeCell ref="V22:W22"/>
    <mergeCell ref="X22:Y22"/>
    <mergeCell ref="AC22:AD22"/>
    <mergeCell ref="AH22:AI22"/>
    <mergeCell ref="AK22:AL22"/>
    <mergeCell ref="V21:W21"/>
    <mergeCell ref="X21:Y21"/>
    <mergeCell ref="AC21:AD21"/>
    <mergeCell ref="AH21:AI21"/>
    <mergeCell ref="AK21:AL21"/>
    <mergeCell ref="C22:D22"/>
    <mergeCell ref="E22:I22"/>
    <mergeCell ref="J22:L22"/>
    <mergeCell ref="M22:O22"/>
    <mergeCell ref="P22:Q22"/>
    <mergeCell ref="C21:D21"/>
    <mergeCell ref="E21:I21"/>
    <mergeCell ref="J21:L21"/>
    <mergeCell ref="M21:O21"/>
    <mergeCell ref="P21:Q21"/>
    <mergeCell ref="S21:T21"/>
    <mergeCell ref="S20:T20"/>
    <mergeCell ref="V20:W20"/>
    <mergeCell ref="X20:Y20"/>
    <mergeCell ref="AC20:AD20"/>
    <mergeCell ref="AH20:AI20"/>
    <mergeCell ref="AK20:AL20"/>
    <mergeCell ref="V19:W19"/>
    <mergeCell ref="X19:Y19"/>
    <mergeCell ref="AC19:AD19"/>
    <mergeCell ref="AH19:AI19"/>
    <mergeCell ref="AK19:AL19"/>
    <mergeCell ref="C20:D20"/>
    <mergeCell ref="E20:I20"/>
    <mergeCell ref="J20:L20"/>
    <mergeCell ref="M20:O20"/>
    <mergeCell ref="P20:Q20"/>
    <mergeCell ref="C19:D19"/>
    <mergeCell ref="E19:I19"/>
    <mergeCell ref="J19:L19"/>
    <mergeCell ref="M19:O19"/>
    <mergeCell ref="P19:Q19"/>
    <mergeCell ref="S19:T19"/>
    <mergeCell ref="S18:T18"/>
    <mergeCell ref="V18:W18"/>
    <mergeCell ref="X18:Y18"/>
    <mergeCell ref="AC18:AD18"/>
    <mergeCell ref="AH18:AI18"/>
    <mergeCell ref="AK18:AL18"/>
    <mergeCell ref="AC16:AD16"/>
    <mergeCell ref="AH16:AI16"/>
    <mergeCell ref="P16:Q16"/>
    <mergeCell ref="S16:T16"/>
    <mergeCell ref="V16:W16"/>
    <mergeCell ref="C18:D18"/>
    <mergeCell ref="E18:I18"/>
    <mergeCell ref="J18:L18"/>
    <mergeCell ref="M18:O18"/>
    <mergeCell ref="P18:Q18"/>
    <mergeCell ref="AC15:AD15"/>
    <mergeCell ref="AC17:AD17"/>
    <mergeCell ref="C16:D16"/>
    <mergeCell ref="E16:I16"/>
    <mergeCell ref="J16:L16"/>
    <mergeCell ref="M16:O16"/>
    <mergeCell ref="P17:Q17"/>
    <mergeCell ref="S17:T17"/>
    <mergeCell ref="V17:W17"/>
    <mergeCell ref="X17:Y17"/>
    <mergeCell ref="X15:Y15"/>
    <mergeCell ref="P15:Q15"/>
    <mergeCell ref="S15:T15"/>
    <mergeCell ref="C17:D17"/>
    <mergeCell ref="E17:I17"/>
    <mergeCell ref="J17:L17"/>
    <mergeCell ref="M17:O17"/>
    <mergeCell ref="X16:Y16"/>
    <mergeCell ref="C15:D15"/>
    <mergeCell ref="E15:I15"/>
    <mergeCell ref="V15:W15"/>
    <mergeCell ref="Z12:Z14"/>
    <mergeCell ref="Z9:AF9"/>
    <mergeCell ref="J15:L15"/>
    <mergeCell ref="M15:O15"/>
    <mergeCell ref="R9:Y9"/>
    <mergeCell ref="X12:Y14"/>
    <mergeCell ref="R12:R14"/>
    <mergeCell ref="V12:W14"/>
    <mergeCell ref="U12:U14"/>
    <mergeCell ref="AK15:AL15"/>
    <mergeCell ref="AH29:AI29"/>
    <mergeCell ref="AK29:AL29"/>
    <mergeCell ref="AH25:AI25"/>
    <mergeCell ref="AK25:AL25"/>
    <mergeCell ref="AH26:AI26"/>
    <mergeCell ref="AH17:AI17"/>
    <mergeCell ref="AK17:AL17"/>
    <mergeCell ref="AK16:AL16"/>
    <mergeCell ref="AH31:AI31"/>
    <mergeCell ref="L2:AL2"/>
    <mergeCell ref="L3:AL3"/>
    <mergeCell ref="S12:T14"/>
    <mergeCell ref="L6:Q6"/>
    <mergeCell ref="R5:Y5"/>
    <mergeCell ref="Z5:AF5"/>
    <mergeCell ref="AG5:AL5"/>
    <mergeCell ref="AK30:AL30"/>
    <mergeCell ref="AF12:AF14"/>
    <mergeCell ref="AH30:AI30"/>
    <mergeCell ref="AG8:AL8"/>
    <mergeCell ref="B2:K2"/>
    <mergeCell ref="B3:K3"/>
    <mergeCell ref="F6:K6"/>
    <mergeCell ref="F8:K8"/>
    <mergeCell ref="F7:K7"/>
    <mergeCell ref="AG6:AL6"/>
    <mergeCell ref="R7:Y7"/>
    <mergeCell ref="L5:Q5"/>
    <mergeCell ref="F10:K10"/>
    <mergeCell ref="B9:E9"/>
    <mergeCell ref="R6:Y6"/>
    <mergeCell ref="R10:Y10"/>
    <mergeCell ref="R8:Y8"/>
    <mergeCell ref="L8:Q8"/>
    <mergeCell ref="B8:E8"/>
    <mergeCell ref="Z6:AF6"/>
    <mergeCell ref="B7:E7"/>
    <mergeCell ref="L7:Q7"/>
    <mergeCell ref="B6:E6"/>
    <mergeCell ref="Z7:AF7"/>
    <mergeCell ref="B4:K5"/>
    <mergeCell ref="B12:B14"/>
    <mergeCell ref="E12:I14"/>
    <mergeCell ref="F9:K9"/>
    <mergeCell ref="J12:L14"/>
    <mergeCell ref="L10:Q10"/>
    <mergeCell ref="P12:Q14"/>
    <mergeCell ref="C12:D14"/>
    <mergeCell ref="L9:Q9"/>
    <mergeCell ref="B10:E10"/>
    <mergeCell ref="M12:O14"/>
    <mergeCell ref="AG7:AL7"/>
    <mergeCell ref="AG9:AL9"/>
    <mergeCell ref="AH12:AI14"/>
    <mergeCell ref="Z10:AF10"/>
    <mergeCell ref="AG10:AL10"/>
    <mergeCell ref="Z8:AF8"/>
    <mergeCell ref="AA12:AA14"/>
    <mergeCell ref="AC12:AD14"/>
    <mergeCell ref="AE12:AE14"/>
    <mergeCell ref="V29:W29"/>
    <mergeCell ref="AK12:AL14"/>
    <mergeCell ref="AB12:AB14"/>
    <mergeCell ref="X29:Y29"/>
    <mergeCell ref="AC29:AD29"/>
    <mergeCell ref="X25:Y25"/>
    <mergeCell ref="AC25:AD25"/>
    <mergeCell ref="AJ12:AJ14"/>
    <mergeCell ref="AG12:AG14"/>
    <mergeCell ref="AH15:AI15"/>
    <mergeCell ref="P29:Q29"/>
    <mergeCell ref="S29:T29"/>
    <mergeCell ref="C26:D26"/>
    <mergeCell ref="C29:D29"/>
    <mergeCell ref="E29:I29"/>
    <mergeCell ref="J29:L29"/>
    <mergeCell ref="M29:O29"/>
    <mergeCell ref="E26:I26"/>
    <mergeCell ref="J26:L26"/>
    <mergeCell ref="M26:O26"/>
  </mergeCells>
  <hyperlinks>
    <hyperlink ref="F7" r:id="rId1" tooltip="markus.mayer@muster.de" display="hans.b.einhoff@twb-presswerk.de"/>
  </hyperlinks>
  <pageMargins left="0.2362204724409449" right="0.21" top="0.33" bottom="0.3" header="0.1968503937007874" footer="0.15748031496062992"/>
  <ignoredErrors>
    <ignoredError numberStoredAsText="1" sqref="A1:AT35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AU35"/>
  <sheetViews>
    <sheetView workbookViewId="0" rightToLeft="0"/>
  </sheetViews>
  <sheetData>
    <row r="1" ht="7.5" customHeight="1"/>
    <row r="2" ht="30" customHeight="1">
      <c r="B2" t="s">
        <v>0</v>
      </c>
      <c r="L2" t="s">
        <v>1</v>
      </c>
    </row>
    <row r="3" ht="15" customHeight="1">
      <c r="B3" t="s">
        <v>2</v>
      </c>
      <c r="L3" t="s">
        <v>145</v>
      </c>
    </row>
    <row r="4" ht="7.5" customHeight="1">
      <c r="B4" s="1">
        <v>71</v>
      </c>
    </row>
    <row r="5" ht="12.75" customHeight="1">
      <c r="L5" t="s">
        <v>4</v>
      </c>
      <c r="R5" t="s">
        <f>Zusammenfassung!R5</f>
        <v>5</v>
      </c>
      <c r="Z5" t="s">
        <v>6</v>
      </c>
      <c r="AG5" s="5">
        <f>Zusammenfassung!AG5</f>
        <v>0</v>
      </c>
      <c r="AH5" t="e">
        <f>#REF!</f>
        <v>#REF!</v>
      </c>
    </row>
    <row r="6" ht="12.75" customHeight="1">
      <c r="B6" t="s">
        <v>7</v>
      </c>
      <c r="F6" s="5" t="s">
        <f>Zusammenfassung!F6</f>
        <v>8</v>
      </c>
      <c r="L6" t="s">
        <v>9</v>
      </c>
      <c r="R6" t="s">
        <f>Zusammenfassung!R6</f>
        <v>10</v>
      </c>
      <c r="Z6" t="s">
        <v>11</v>
      </c>
      <c r="AG6" s="5">
        <f>Zusammenfassung!AG6</f>
        <v>0</v>
      </c>
      <c r="AH6" t="e">
        <f>#REF!</f>
        <v>#REF!</v>
      </c>
    </row>
    <row r="7" ht="12.75" customHeight="1">
      <c r="B7" t="s">
        <v>12</v>
      </c>
      <c r="F7" s="5" t="s">
        <f>Zusammenfassung!F7</f>
        <v>13</v>
      </c>
      <c r="L7" t="s">
        <v>14</v>
      </c>
      <c r="R7" t="s">
        <f>Zusammenfassung!R7</f>
        <v>15</v>
      </c>
      <c r="Z7" t="s">
        <v>16</v>
      </c>
      <c r="AG7" s="5">
        <f>Zusammenfassung!AG7</f>
        <v>0</v>
      </c>
      <c r="AH7" t="e">
        <f>#REF!</f>
        <v>#REF!</v>
      </c>
    </row>
    <row r="8" ht="12.75" customHeight="1">
      <c r="B8" t="s">
        <v>17</v>
      </c>
      <c r="F8" s="5" t="s">
        <f>Zusammenfassung!F8</f>
        <v>18</v>
      </c>
      <c r="L8" t="s">
        <v>19</v>
      </c>
      <c r="R8">
        <f>Zusammenfassung!R8</f>
        <v>0</v>
      </c>
      <c r="Z8" t="s">
        <v>20</v>
      </c>
      <c r="AG8" s="5">
        <f>Zusammenfassung!AG8</f>
        <v>0</v>
      </c>
      <c r="AH8" t="e">
        <f>#REF!</f>
        <v>#REF!</v>
      </c>
    </row>
    <row r="9" ht="12.75" customHeight="1">
      <c r="B9" t="s">
        <v>21</v>
      </c>
      <c r="F9" s="2">
        <f>Zusammenfassung!F9</f>
        <v>40368</v>
      </c>
      <c r="L9" t="s">
        <v>22</v>
      </c>
      <c r="R9" t="s">
        <f>Zusammenfassung!R9</f>
        <v>23</v>
      </c>
      <c r="Z9" t="s">
        <v>24</v>
      </c>
      <c r="AG9" s="5">
        <f>Zusammenfassung!AG9</f>
        <v>0</v>
      </c>
      <c r="AH9" t="e">
        <f>#REF!</f>
        <v>#REF!</v>
      </c>
    </row>
    <row r="10" ht="12.75" customHeight="1">
      <c r="Z10" t="s">
        <v>25</v>
      </c>
      <c r="AG10" s="5">
        <f>Zusammenfassung!AG10</f>
        <v>0</v>
      </c>
      <c r="AH10" t="e">
        <f>#REF!</f>
        <v>#REF!</v>
      </c>
    </row>
    <row r="11" ht="22.5" customHeight="1"/>
    <row r="12" ht="12.75" customHeight="1">
      <c r="B12" t="s">
        <v>110</v>
      </c>
      <c r="D12" t="s">
        <v>111</v>
      </c>
      <c r="G12" t="s">
        <v>146</v>
      </c>
      <c r="J12" t="s">
        <v>113</v>
      </c>
      <c r="L12" t="s">
        <v>114</v>
      </c>
      <c r="N12" t="s">
        <v>147</v>
      </c>
      <c r="O12" t="s">
        <v>148</v>
      </c>
      <c r="Q12" t="s">
        <v>149</v>
      </c>
      <c r="R12" t="s">
        <v>116</v>
      </c>
      <c r="T12" t="s">
        <v>117</v>
      </c>
      <c r="U12" t="s">
        <v>118</v>
      </c>
      <c r="W12" t="s">
        <v>119</v>
      </c>
      <c r="Y12" t="s">
        <v>120</v>
      </c>
      <c r="Z12" t="s">
        <v>150</v>
      </c>
      <c r="AA12" t="s">
        <v>151</v>
      </c>
      <c r="AB12" t="s">
        <v>123</v>
      </c>
      <c r="AC12" t="s">
        <v>152</v>
      </c>
      <c r="AD12" t="s">
        <v>153</v>
      </c>
      <c r="AE12" t="s">
        <v>154</v>
      </c>
      <c r="AF12" t="s">
        <v>155</v>
      </c>
      <c r="AG12" t="s">
        <v>125</v>
      </c>
      <c r="AH12" t="s">
        <v>126</v>
      </c>
      <c r="AJ12" t="s">
        <v>127</v>
      </c>
      <c r="AK12" t="s">
        <v>156</v>
      </c>
    </row>
    <row r="13"/>
    <row r="14" ht="90.75" customHeight="1"/>
    <row r="15" ht="23.25" customHeight="1">
      <c r="D15" t="s">
        <v>157</v>
      </c>
      <c r="N15" t="s">
        <v>130</v>
      </c>
      <c r="O15">
        <v>3.3</v>
      </c>
      <c r="Q15" t="s">
        <v>158</v>
      </c>
      <c r="R15" s="3">
        <v>0.73</v>
      </c>
      <c r="T15" t="s">
        <v>131</v>
      </c>
      <c r="U15" s="6">
        <v>1</v>
      </c>
      <c r="W15" s="3">
        <f>R15*U15</f>
        <v>0.73</v>
      </c>
      <c r="Y15" t="s">
        <v>159</v>
      </c>
      <c r="AA15" s="7">
        <f>(W15+Z15)</f>
        <v>0.73</v>
      </c>
      <c r="AB15" s="8">
        <v>3</v>
      </c>
      <c r="AD15" s="3">
        <v>3.3</v>
      </c>
      <c r="AE15" s="3">
        <v>2.94</v>
      </c>
      <c r="AF15" s="3">
        <v>0.04</v>
      </c>
      <c r="AG15" s="8">
        <v>1</v>
      </c>
      <c r="AH15" s="9">
        <f>((AA15*(1+AB15/100)+AC15)*AD15-AF15*(1+AB15/100))*AG15</f>
        <v>2.44007</v>
      </c>
      <c r="AJ15" s="8">
        <v>1</v>
      </c>
      <c r="AK15" s="9">
        <f>AH15*(1/(1-AJ15/100)-1)</f>
        <v>0.024647171717171876</v>
      </c>
    </row>
    <row r="16" ht="23.25" customHeight="1">
      <c r="D16" t="s">
        <v>160</v>
      </c>
      <c r="N16" t="s">
        <v>130</v>
      </c>
      <c r="O16">
        <v>0.5</v>
      </c>
      <c r="Q16" t="s">
        <v>158</v>
      </c>
      <c r="R16" s="3">
        <v>0.74</v>
      </c>
      <c r="T16" t="s">
        <v>131</v>
      </c>
      <c r="U16" s="6">
        <v>1</v>
      </c>
      <c r="W16" s="3">
        <f>R16*U16</f>
        <v>0.74</v>
      </c>
      <c r="Y16" t="s">
        <v>159</v>
      </c>
      <c r="AA16" s="7">
        <f>(W16+Z16)</f>
        <v>0.74</v>
      </c>
      <c r="AB16" s="8">
        <v>3</v>
      </c>
      <c r="AD16" s="3">
        <v>0.5</v>
      </c>
      <c r="AE16" s="3">
        <v>0.4</v>
      </c>
      <c r="AF16" s="3">
        <v>0.02</v>
      </c>
      <c r="AG16" s="8">
        <v>2</v>
      </c>
      <c r="AH16" s="9">
        <f>((AA16*(1+AB16/100)+AC16)*AD16-AF16*(1+AB16/100))*AG16</f>
        <v>0.721</v>
      </c>
      <c r="AJ16" s="8">
        <v>1</v>
      </c>
      <c r="AK16" s="9">
        <f>AH16*(1/(1-AJ16/100)-1)</f>
        <v>0.007282828282828329</v>
      </c>
    </row>
    <row r="17" ht="23.25" customHeight="1">
      <c r="D17" t="s">
        <v>161</v>
      </c>
      <c r="N17" t="s">
        <v>130</v>
      </c>
      <c r="O17">
        <v>0.11</v>
      </c>
      <c r="Q17" t="s">
        <v>158</v>
      </c>
      <c r="R17" s="3">
        <v>0.74</v>
      </c>
      <c r="T17" t="s">
        <v>131</v>
      </c>
      <c r="U17" s="6">
        <v>1</v>
      </c>
      <c r="W17" s="3">
        <f>R17*U17</f>
        <v>0.74</v>
      </c>
      <c r="Y17" t="s">
        <v>159</v>
      </c>
      <c r="AA17" s="7">
        <f>(W17+Z17)</f>
        <v>0.74</v>
      </c>
      <c r="AB17" s="8">
        <v>3</v>
      </c>
      <c r="AD17" s="3">
        <v>0.11</v>
      </c>
      <c r="AE17" s="3">
        <v>0.03</v>
      </c>
      <c r="AF17" s="3">
        <v>0</v>
      </c>
      <c r="AG17" s="8">
        <v>2</v>
      </c>
      <c r="AH17" s="9">
        <f>((AA17*(1+AB17/100)+AC17)*AD17-AF17*(1+AB17/100))*AG17</f>
        <v>0.167684</v>
      </c>
      <c r="AJ17" s="8">
        <v>1</v>
      </c>
      <c r="AK17" s="9">
        <f>AH17*(1/(1-AJ17/100)-1)</f>
        <v>0.0016937777777777886</v>
      </c>
    </row>
    <row r="18" ht="23.25" customHeight="1">
      <c r="D18" t="s">
        <v>162</v>
      </c>
      <c r="N18" t="s">
        <v>130</v>
      </c>
      <c r="O18">
        <v>0.21</v>
      </c>
      <c r="Q18" t="s">
        <v>158</v>
      </c>
      <c r="R18" s="3">
        <v>0.78</v>
      </c>
      <c r="T18" t="s">
        <v>131</v>
      </c>
      <c r="U18" s="6">
        <v>1</v>
      </c>
      <c r="W18" s="3">
        <f>R18*U18</f>
        <v>0.78</v>
      </c>
      <c r="Y18" t="s">
        <v>159</v>
      </c>
      <c r="AA18" s="7">
        <f>(W18+Z18)</f>
        <v>0.78</v>
      </c>
      <c r="AB18" s="8">
        <v>3</v>
      </c>
      <c r="AD18" s="3">
        <v>0.21</v>
      </c>
      <c r="AE18" s="3">
        <v>0.12</v>
      </c>
      <c r="AF18" s="3">
        <v>0.01</v>
      </c>
      <c r="AG18" s="8">
        <v>2</v>
      </c>
      <c r="AH18" s="9">
        <f>((AA18*(1+AB18/100)+AC18)*AD18-AF18*(1+AB18/100))*AG18</f>
        <v>0.316828</v>
      </c>
      <c r="AJ18" s="8">
        <v>1</v>
      </c>
      <c r="AK18" s="9">
        <f>AH18*(1/(1-AJ18/100)-1)</f>
        <v>0.003200282828282849</v>
      </c>
    </row>
    <row r="19" ht="23.25" customHeight="1">
      <c r="D19" t="s">
        <v>163</v>
      </c>
      <c r="N19" t="s">
        <v>130</v>
      </c>
      <c r="O19">
        <v>0.38</v>
      </c>
      <c r="Q19" t="s">
        <v>158</v>
      </c>
      <c r="R19" s="3">
        <v>0.77</v>
      </c>
      <c r="T19" t="s">
        <v>131</v>
      </c>
      <c r="U19" s="6">
        <v>1</v>
      </c>
      <c r="W19" s="3">
        <f>R19*U19</f>
        <v>0.77</v>
      </c>
      <c r="Y19" t="s">
        <v>159</v>
      </c>
      <c r="AA19" s="7">
        <f>(W19+Z19)</f>
        <v>0.77</v>
      </c>
      <c r="AB19" s="8">
        <v>3</v>
      </c>
      <c r="AD19" s="3">
        <v>0.38</v>
      </c>
      <c r="AE19" s="3">
        <v>0.3</v>
      </c>
      <c r="AF19" s="3">
        <v>0.01</v>
      </c>
      <c r="AG19" s="8">
        <v>4</v>
      </c>
      <c r="AH19" s="9">
        <f>((AA19*(1+AB19/100)+AC19)*AD19-AF19*(1+AB19/100))*AG19</f>
        <v>1.1643120000000002</v>
      </c>
      <c r="AJ19" s="8">
        <v>1</v>
      </c>
      <c r="AK19" s="9">
        <f>AH19*(1/(1-AJ19/100)-1)</f>
        <v>0.011760727272727351</v>
      </c>
    </row>
    <row r="20" ht="23.25" customHeight="1">
      <c r="D20" t="s">
        <v>164</v>
      </c>
      <c r="N20" t="s">
        <v>130</v>
      </c>
      <c r="O20">
        <v>0.31</v>
      </c>
      <c r="Q20" t="s">
        <v>158</v>
      </c>
      <c r="R20" s="3">
        <v>0.78</v>
      </c>
      <c r="T20" t="s">
        <v>131</v>
      </c>
      <c r="U20" s="6">
        <v>1</v>
      </c>
      <c r="W20" s="3">
        <f>R20*U20</f>
        <v>0.78</v>
      </c>
      <c r="Y20" t="s">
        <v>159</v>
      </c>
      <c r="AA20" s="7">
        <f>(W20+Z20)</f>
        <v>0.78</v>
      </c>
      <c r="AB20" s="8">
        <v>3</v>
      </c>
      <c r="AD20" s="3">
        <v>0.31</v>
      </c>
      <c r="AE20" s="3">
        <v>0.3</v>
      </c>
      <c r="AF20" s="3">
        <v>0</v>
      </c>
      <c r="AG20" s="8">
        <v>2</v>
      </c>
      <c r="AH20" s="9">
        <f>((AA20*(1+AB20/100)+AC20)*AD20-AF20*(1+AB20/100))*AG20</f>
        <v>0.498108</v>
      </c>
      <c r="AJ20" s="8">
        <v>1</v>
      </c>
      <c r="AK20" s="9">
        <f>AH20*(1/(1-AJ20/100)-1)</f>
        <v>0.005031393939393972</v>
      </c>
    </row>
    <row r="21" ht="23.25" customHeight="1">
      <c r="D21" t="s">
        <v>165</v>
      </c>
      <c r="N21" t="s">
        <v>130</v>
      </c>
      <c r="O21">
        <v>0.35</v>
      </c>
      <c r="Q21" t="s">
        <v>158</v>
      </c>
      <c r="R21" s="3">
        <v>0.78</v>
      </c>
      <c r="T21" t="s">
        <v>131</v>
      </c>
      <c r="U21" s="6">
        <v>1</v>
      </c>
      <c r="W21" s="3">
        <f>R21*U21</f>
        <v>0.78</v>
      </c>
      <c r="Y21" t="s">
        <v>159</v>
      </c>
      <c r="AA21" s="7">
        <f>(W21+Z21)</f>
        <v>0.78</v>
      </c>
      <c r="AB21" s="8">
        <v>3</v>
      </c>
      <c r="AD21" s="3">
        <v>0.35</v>
      </c>
      <c r="AE21" s="3">
        <v>0.3</v>
      </c>
      <c r="AF21" s="3">
        <v>0.01</v>
      </c>
      <c r="AG21" s="8">
        <v>2</v>
      </c>
      <c r="AH21" s="9">
        <f>((AA21*(1+AB21/100)+AC21)*AD21-AF21*(1+AB21/100))*AG21</f>
        <v>0.54178</v>
      </c>
      <c r="AJ21" s="8">
        <v>1</v>
      </c>
      <c r="AK21" s="9">
        <f>AH21*(1/(1-AJ21/100)-1)</f>
        <v>0.005472525252525288</v>
      </c>
    </row>
    <row r="22" ht="23.25" customHeight="1">
      <c r="D22" t="s">
        <v>166</v>
      </c>
      <c r="N22" t="s">
        <v>130</v>
      </c>
      <c r="O22">
        <v>0.7</v>
      </c>
      <c r="Q22" t="s">
        <v>158</v>
      </c>
      <c r="R22" s="3">
        <v>0.78</v>
      </c>
      <c r="T22" t="s">
        <v>131</v>
      </c>
      <c r="U22" s="6">
        <v>1</v>
      </c>
      <c r="W22" s="3">
        <f>R22*U22</f>
        <v>0.78</v>
      </c>
      <c r="Y22" t="s">
        <v>159</v>
      </c>
      <c r="AA22" s="7">
        <f>(W22+Z22)</f>
        <v>0.78</v>
      </c>
      <c r="AB22" s="8">
        <v>3</v>
      </c>
      <c r="AD22" s="3">
        <v>0.7</v>
      </c>
      <c r="AE22" s="3">
        <v>0.5</v>
      </c>
      <c r="AF22" s="3">
        <v>0.03</v>
      </c>
      <c r="AG22" s="8">
        <v>2</v>
      </c>
      <c r="AH22" s="9">
        <f>((AA22*(1+AB22/100)+AC22)*AD22-AF22*(1+AB22/100))*AG22</f>
        <v>1.06296</v>
      </c>
      <c r="AJ22" s="8">
        <v>1</v>
      </c>
      <c r="AK22" s="9">
        <f>AH22*(1/(1-AJ22/100)-1)</f>
        <v>0.010736969696969766</v>
      </c>
    </row>
    <row r="23" ht="23.25" customHeight="1">
      <c r="D23" t="s">
        <v>167</v>
      </c>
      <c r="N23" t="s">
        <v>130</v>
      </c>
      <c r="O23">
        <v>0.11</v>
      </c>
      <c r="Q23" t="s">
        <v>158</v>
      </c>
      <c r="R23" s="3">
        <v>0.74</v>
      </c>
      <c r="T23" t="s">
        <v>131</v>
      </c>
      <c r="U23" s="6">
        <v>1</v>
      </c>
      <c r="W23" s="3">
        <f>R23*U23</f>
        <v>0.74</v>
      </c>
      <c r="Y23" t="s">
        <v>159</v>
      </c>
      <c r="AA23" s="7">
        <f>(W23+Z23)</f>
        <v>0.74</v>
      </c>
      <c r="AB23" s="8">
        <v>3</v>
      </c>
      <c r="AD23" s="3">
        <v>0.11</v>
      </c>
      <c r="AE23" s="3">
        <v>0.07</v>
      </c>
      <c r="AF23" s="3">
        <v>0.01</v>
      </c>
      <c r="AG23" s="8">
        <v>2</v>
      </c>
      <c r="AH23" s="9">
        <f>((AA23*(1+AB23/100)+AC23)*AD23-AF23*(1+AB23/100))*AG23</f>
        <v>0.147084</v>
      </c>
      <c r="AJ23" s="8">
        <v>1</v>
      </c>
      <c r="AK23" s="9">
        <f>AH23*(1/(1-AJ23/100)-1)</f>
        <v>0.0014856969696969793</v>
      </c>
    </row>
    <row r="24" ht="23.25" customHeight="1">
      <c r="D24" t="s">
        <v>168</v>
      </c>
      <c r="N24" t="s">
        <v>130</v>
      </c>
      <c r="O24">
        <v>0.31</v>
      </c>
      <c r="Q24" t="s">
        <v>158</v>
      </c>
      <c r="R24" s="3">
        <v>0.76</v>
      </c>
      <c r="T24" t="s">
        <v>131</v>
      </c>
      <c r="U24" s="6">
        <v>1</v>
      </c>
      <c r="W24" s="3">
        <f>R24*U24</f>
        <v>0.76</v>
      </c>
      <c r="Y24" t="s">
        <v>159</v>
      </c>
      <c r="AA24" s="7">
        <f>(W24+Z24)</f>
        <v>0.76</v>
      </c>
      <c r="AB24" s="8">
        <v>3</v>
      </c>
      <c r="AD24" s="3">
        <v>0.15</v>
      </c>
      <c r="AE24" s="3">
        <v>0.07</v>
      </c>
      <c r="AF24" s="3">
        <v>0.03</v>
      </c>
      <c r="AG24" s="8">
        <v>2</v>
      </c>
      <c r="AH24" s="9">
        <f>((AA24*(1+AB24/100)+AC24)*AD24-AF24*(1+AB24/100))*AG24</f>
        <v>0.17304</v>
      </c>
      <c r="AJ24" s="8">
        <v>1</v>
      </c>
      <c r="AK24" s="9">
        <f>AH24*(1/(1-AJ24/100)-1)</f>
        <v>0.0017478787878787991</v>
      </c>
    </row>
    <row r="25" ht="23.25" customHeight="1">
      <c r="D25" t="s">
        <v>169</v>
      </c>
      <c r="N25" t="s">
        <v>130</v>
      </c>
      <c r="O25">
        <v>0.6</v>
      </c>
      <c r="Q25" t="s">
        <v>158</v>
      </c>
      <c r="R25" s="3">
        <v>0.74</v>
      </c>
      <c r="T25" t="s">
        <v>131</v>
      </c>
      <c r="U25" s="6">
        <v>1</v>
      </c>
      <c r="W25" s="3">
        <f>R25*U25</f>
        <v>0.74</v>
      </c>
      <c r="Y25" t="s">
        <v>159</v>
      </c>
      <c r="AA25" s="7">
        <f>(W25+Z25)</f>
        <v>0.74</v>
      </c>
      <c r="AB25" s="8">
        <v>3</v>
      </c>
      <c r="AD25" s="3">
        <v>0.6</v>
      </c>
      <c r="AE25" s="3">
        <v>0.3</v>
      </c>
      <c r="AF25" s="3">
        <v>0.05</v>
      </c>
      <c r="AG25" s="8">
        <v>1</v>
      </c>
      <c r="AH25" s="9">
        <f>((AA25*(1+AB25/100)+AC25)*AD25-AF25*(1+AB25/100))*AG25</f>
        <v>0.40581999999999996</v>
      </c>
      <c r="AJ25" s="8">
        <v>1</v>
      </c>
      <c r="AK25" s="9">
        <f>AH25*(1/(1-AJ25/100)-1)</f>
        <v>0.004099191919191945</v>
      </c>
    </row>
    <row r="26" ht="23.25" customHeight="1">
      <c r="D26" t="s">
        <v>170</v>
      </c>
      <c r="N26" t="s">
        <v>130</v>
      </c>
      <c r="O26">
        <v>0.11</v>
      </c>
      <c r="Q26" t="s">
        <v>158</v>
      </c>
      <c r="R26" s="3">
        <v>0.74</v>
      </c>
      <c r="T26" t="s">
        <v>131</v>
      </c>
      <c r="U26" s="6">
        <v>1</v>
      </c>
      <c r="W26" s="3">
        <f>R26*U26</f>
        <v>0.74</v>
      </c>
      <c r="Y26" t="s">
        <v>159</v>
      </c>
      <c r="AA26" s="7">
        <f>(W26+Z26)</f>
        <v>0.74</v>
      </c>
      <c r="AB26" s="8">
        <v>3</v>
      </c>
      <c r="AD26" s="3">
        <v>0.11</v>
      </c>
      <c r="AE26" s="3">
        <v>0.05</v>
      </c>
      <c r="AF26" s="3">
        <v>0.01</v>
      </c>
      <c r="AG26" s="8">
        <v>1</v>
      </c>
      <c r="AH26" s="9">
        <f>((AA26*(1+AB26/100)+AC26)*AD26-AF26*(1+AB26/100))*AG26</f>
        <v>0.073542</v>
      </c>
      <c r="AJ26" s="8">
        <v>1</v>
      </c>
      <c r="AK26" s="9">
        <f>AH26*(1/(1-AJ26/100)-1)</f>
        <v>0.0007428484848484896</v>
      </c>
    </row>
    <row r="27" ht="23.25" customHeight="1">
      <c r="W27" s="3">
        <f>R27*U27</f>
        <v>0</v>
      </c>
      <c r="AA27" s="7">
        <f>(W27+Z27)</f>
        <v>0</v>
      </c>
      <c r="AH27" s="9">
        <f>((AA27*(1+AB27/100)+AC27)*AD27-AF27*(1+AB27/100))*AG27</f>
        <v>0</v>
      </c>
      <c r="AK27" s="9">
        <f>AH27*(1/(1-AJ27/100)-1)</f>
        <v>0</v>
      </c>
    </row>
    <row r="28" ht="23.25" customHeight="1">
      <c r="W28" s="3">
        <f>R28*U28</f>
        <v>0</v>
      </c>
      <c r="AA28" s="7">
        <f>(W28+Z28)</f>
        <v>0</v>
      </c>
      <c r="AH28" s="9">
        <f>((AA28*(1+AB28/100)+AC28)*AD28-AF28*(1+AB28/100))*AG28</f>
        <v>0</v>
      </c>
      <c r="AK28" s="9">
        <f>AH28*(1/(1-AJ28/100)-1)</f>
        <v>0</v>
      </c>
    </row>
    <row r="29" ht="23.25" customHeight="1">
      <c r="W29" s="3">
        <f>R29*U29</f>
        <v>0</v>
      </c>
      <c r="AA29" s="7">
        <f>(W29+Z29)</f>
        <v>0</v>
      </c>
      <c r="AH29" s="9">
        <f>((AA29*(1+AB29/100)+AC29)*AD29-AF29*(1+AB29/100))*AG29</f>
        <v>0</v>
      </c>
      <c r="AK29" s="9">
        <f>AH29*(1/(1-AJ29/100)-1)</f>
        <v>0</v>
      </c>
    </row>
    <row r="30" ht="16.5" customHeight="1">
      <c r="Z30" t="s">
        <v>143</v>
      </c>
      <c r="AK30" s="3">
        <f>SUM(AK15:AL29)</f>
        <v>0.07790129292929344</v>
      </c>
    </row>
    <row r="31" ht="16.5" customHeight="1">
      <c r="Z31" t="s">
        <v>171</v>
      </c>
      <c r="AH31" s="3">
        <f>SUM(AH15:AI29)</f>
        <v>7.712228</v>
      </c>
    </row>
    <row r="32"/>
    <row r="33"/>
    <row r="34"/>
    <row r="35"/>
  </sheetData>
  <sheetProtection sheet="1"/>
  <mergeCells count="238">
    <mergeCell ref="AR12:AR14"/>
    <mergeCell ref="AS12:AS14"/>
    <mergeCell ref="AT12:AT14"/>
    <mergeCell ref="AN12:AN14"/>
    <mergeCell ref="AO12:AO14"/>
    <mergeCell ref="AP12:AP14"/>
    <mergeCell ref="AQ12:AQ14"/>
    <mergeCell ref="L28:M28"/>
    <mergeCell ref="O28:P28"/>
    <mergeCell ref="R28:S28"/>
    <mergeCell ref="U28:V28"/>
    <mergeCell ref="AH26:AI26"/>
    <mergeCell ref="W27:X27"/>
    <mergeCell ref="AH27:AI27"/>
    <mergeCell ref="O27:P27"/>
    <mergeCell ref="R27:S27"/>
    <mergeCell ref="U27:V27"/>
    <mergeCell ref="AH22:AI22"/>
    <mergeCell ref="AK23:AL23"/>
    <mergeCell ref="R22:S22"/>
    <mergeCell ref="U22:V22"/>
    <mergeCell ref="AK26:AL26"/>
    <mergeCell ref="B28:C28"/>
    <mergeCell ref="D28:F28"/>
    <mergeCell ref="G28:I28"/>
    <mergeCell ref="J28:K28"/>
    <mergeCell ref="W28:X28"/>
    <mergeCell ref="U19:V19"/>
    <mergeCell ref="AH19:AI19"/>
    <mergeCell ref="AK19:AL19"/>
    <mergeCell ref="AH20:AI20"/>
    <mergeCell ref="AK20:AL20"/>
    <mergeCell ref="J26:K26"/>
    <mergeCell ref="U26:V26"/>
    <mergeCell ref="AK22:AL22"/>
    <mergeCell ref="W23:X23"/>
    <mergeCell ref="AH23:AI23"/>
    <mergeCell ref="B19:C19"/>
    <mergeCell ref="D19:F19"/>
    <mergeCell ref="G19:I19"/>
    <mergeCell ref="J19:K19"/>
    <mergeCell ref="L19:M19"/>
    <mergeCell ref="O19:P19"/>
    <mergeCell ref="B21:C21"/>
    <mergeCell ref="D21:F21"/>
    <mergeCell ref="G21:I21"/>
    <mergeCell ref="J21:K21"/>
    <mergeCell ref="O21:P21"/>
    <mergeCell ref="W19:X19"/>
    <mergeCell ref="W20:X20"/>
    <mergeCell ref="B20:C20"/>
    <mergeCell ref="D20:F20"/>
    <mergeCell ref="G20:I20"/>
    <mergeCell ref="B23:C23"/>
    <mergeCell ref="D23:F23"/>
    <mergeCell ref="G23:I23"/>
    <mergeCell ref="O23:P23"/>
    <mergeCell ref="B22:C22"/>
    <mergeCell ref="D22:F22"/>
    <mergeCell ref="G22:I22"/>
    <mergeCell ref="O22:P22"/>
    <mergeCell ref="AG9:AL9"/>
    <mergeCell ref="R9:Y9"/>
    <mergeCell ref="R10:Y10"/>
    <mergeCell ref="W22:X22"/>
    <mergeCell ref="U20:V20"/>
    <mergeCell ref="R21:S21"/>
    <mergeCell ref="AK21:AL21"/>
    <mergeCell ref="U21:V21"/>
    <mergeCell ref="W21:X21"/>
    <mergeCell ref="AH21:AI21"/>
    <mergeCell ref="Y12:Y14"/>
    <mergeCell ref="F9:K9"/>
    <mergeCell ref="G12:I14"/>
    <mergeCell ref="J12:K14"/>
    <mergeCell ref="U12:V14"/>
    <mergeCell ref="W12:X14"/>
    <mergeCell ref="R12:S14"/>
    <mergeCell ref="L12:M14"/>
    <mergeCell ref="L7:Q7"/>
    <mergeCell ref="L10:Q10"/>
    <mergeCell ref="T12:T14"/>
    <mergeCell ref="R8:Y8"/>
    <mergeCell ref="L8:Q8"/>
    <mergeCell ref="L9:Q9"/>
    <mergeCell ref="N12:N14"/>
    <mergeCell ref="O12:P14"/>
    <mergeCell ref="Q12:Q14"/>
    <mergeCell ref="R7:Y7"/>
    <mergeCell ref="L5:Q5"/>
    <mergeCell ref="R5:Y5"/>
    <mergeCell ref="B12:C14"/>
    <mergeCell ref="D12:F14"/>
    <mergeCell ref="B6:E6"/>
    <mergeCell ref="B8:E8"/>
    <mergeCell ref="B9:E9"/>
    <mergeCell ref="B10:E10"/>
    <mergeCell ref="B7:E7"/>
    <mergeCell ref="F10:K10"/>
    <mergeCell ref="Z8:AF8"/>
    <mergeCell ref="AG10:AL10"/>
    <mergeCell ref="AD12:AD14"/>
    <mergeCell ref="Z12:Z14"/>
    <mergeCell ref="Z10:AF10"/>
    <mergeCell ref="AB12:AB14"/>
    <mergeCell ref="AE12:AE14"/>
    <mergeCell ref="AC12:AC14"/>
    <mergeCell ref="AG8:AL8"/>
    <mergeCell ref="Z9:AF9"/>
    <mergeCell ref="AH12:AI14"/>
    <mergeCell ref="AK12:AL14"/>
    <mergeCell ref="AA12:AA14"/>
    <mergeCell ref="AG12:AG14"/>
    <mergeCell ref="AF12:AF14"/>
    <mergeCell ref="AJ12:AJ14"/>
    <mergeCell ref="Z7:AF7"/>
    <mergeCell ref="AG7:AL7"/>
    <mergeCell ref="L2:AL2"/>
    <mergeCell ref="Z5:AF5"/>
    <mergeCell ref="AG5:AL5"/>
    <mergeCell ref="Z6:AF6"/>
    <mergeCell ref="L3:AL3"/>
    <mergeCell ref="AG6:AL6"/>
    <mergeCell ref="R6:Y6"/>
    <mergeCell ref="L6:Q6"/>
    <mergeCell ref="F8:K8"/>
    <mergeCell ref="B2:K2"/>
    <mergeCell ref="B3:K3"/>
    <mergeCell ref="B4:K5"/>
    <mergeCell ref="F6:K6"/>
    <mergeCell ref="F7:K7"/>
    <mergeCell ref="AH15:AI15"/>
    <mergeCell ref="D15:F15"/>
    <mergeCell ref="G15:I15"/>
    <mergeCell ref="O15:P15"/>
    <mergeCell ref="R15:S15"/>
    <mergeCell ref="U15:V15"/>
    <mergeCell ref="W15:X15"/>
    <mergeCell ref="J15:K15"/>
    <mergeCell ref="L15:M15"/>
    <mergeCell ref="R16:S16"/>
    <mergeCell ref="U16:V16"/>
    <mergeCell ref="W16:X16"/>
    <mergeCell ref="B15:C15"/>
    <mergeCell ref="B16:C16"/>
    <mergeCell ref="D16:F16"/>
    <mergeCell ref="G16:I16"/>
    <mergeCell ref="O16:P16"/>
    <mergeCell ref="J16:K16"/>
    <mergeCell ref="L16:M16"/>
    <mergeCell ref="AH16:AI16"/>
    <mergeCell ref="AK16:AL16"/>
    <mergeCell ref="B17:C17"/>
    <mergeCell ref="D17:F17"/>
    <mergeCell ref="G17:I17"/>
    <mergeCell ref="O17:P17"/>
    <mergeCell ref="R17:S17"/>
    <mergeCell ref="U17:V17"/>
    <mergeCell ref="W17:X17"/>
    <mergeCell ref="AH17:AI17"/>
    <mergeCell ref="B18:C18"/>
    <mergeCell ref="D18:F18"/>
    <mergeCell ref="G18:I18"/>
    <mergeCell ref="O18:P18"/>
    <mergeCell ref="J18:K18"/>
    <mergeCell ref="L18:M18"/>
    <mergeCell ref="AK17:AL17"/>
    <mergeCell ref="J17:K17"/>
    <mergeCell ref="L17:M17"/>
    <mergeCell ref="R18:S18"/>
    <mergeCell ref="R23:S23"/>
    <mergeCell ref="U23:V23"/>
    <mergeCell ref="L21:M21"/>
    <mergeCell ref="J20:K20"/>
    <mergeCell ref="L20:M20"/>
    <mergeCell ref="O20:P20"/>
    <mergeCell ref="B24:C24"/>
    <mergeCell ref="D24:F24"/>
    <mergeCell ref="G24:I24"/>
    <mergeCell ref="G26:I26"/>
    <mergeCell ref="D26:F26"/>
    <mergeCell ref="O24:P24"/>
    <mergeCell ref="J24:K24"/>
    <mergeCell ref="L24:M24"/>
    <mergeCell ref="AH31:AI31"/>
    <mergeCell ref="B25:C25"/>
    <mergeCell ref="D25:F25"/>
    <mergeCell ref="G25:I25"/>
    <mergeCell ref="O25:P25"/>
    <mergeCell ref="R25:S25"/>
    <mergeCell ref="U25:V25"/>
    <mergeCell ref="W25:X25"/>
    <mergeCell ref="AH25:AI25"/>
    <mergeCell ref="B26:C26"/>
    <mergeCell ref="W29:X29"/>
    <mergeCell ref="AK27:AL27"/>
    <mergeCell ref="AH30:AI30"/>
    <mergeCell ref="AK30:AL30"/>
    <mergeCell ref="AH29:AI29"/>
    <mergeCell ref="AK29:AL29"/>
    <mergeCell ref="AH28:AI28"/>
    <mergeCell ref="AK28:AL28"/>
    <mergeCell ref="U18:V18"/>
    <mergeCell ref="W18:X18"/>
    <mergeCell ref="AH18:AI18"/>
    <mergeCell ref="U24:V24"/>
    <mergeCell ref="L26:M26"/>
    <mergeCell ref="O26:P26"/>
    <mergeCell ref="R26:S26"/>
    <mergeCell ref="W26:X26"/>
    <mergeCell ref="R20:S20"/>
    <mergeCell ref="R19:S19"/>
    <mergeCell ref="AK15:AL15"/>
    <mergeCell ref="AK24:AL24"/>
    <mergeCell ref="AK25:AL25"/>
    <mergeCell ref="O29:P29"/>
    <mergeCell ref="R29:S29"/>
    <mergeCell ref="U29:V29"/>
    <mergeCell ref="AK18:AL18"/>
    <mergeCell ref="R24:S24"/>
    <mergeCell ref="W24:X24"/>
    <mergeCell ref="AH24:AI24"/>
    <mergeCell ref="L22:M22"/>
    <mergeCell ref="J23:K23"/>
    <mergeCell ref="L23:M23"/>
    <mergeCell ref="J22:K22"/>
    <mergeCell ref="B29:C29"/>
    <mergeCell ref="D29:F29"/>
    <mergeCell ref="G29:I29"/>
    <mergeCell ref="J29:K29"/>
    <mergeCell ref="L29:M29"/>
    <mergeCell ref="L27:M27"/>
    <mergeCell ref="B27:C27"/>
    <mergeCell ref="D27:F27"/>
    <mergeCell ref="G27:I27"/>
    <mergeCell ref="J27:K27"/>
    <mergeCell ref="J25:K25"/>
    <mergeCell ref="L25:M25"/>
  </mergeCells>
  <hyperlinks>
    <hyperlink ref="F7" r:id="rId1" tooltip="markus.mayer@muster.de" display="hans.b.einhoff@twb-presswerk.de"/>
  </hyperlinks>
  <pageMargins left="0.24" right="0.22" top="0.33" bottom="0.33" header="0.1968503937007874" footer="0.15748031496062992"/>
  <ignoredErrors>
    <ignoredError numberStoredAsText="1" sqref="A1:AU35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AU70"/>
  <sheetViews>
    <sheetView workbookViewId="0" rightToLeft="0"/>
  </sheetViews>
  <sheetData>
    <row r="1" ht="7.5" customHeight="1"/>
    <row r="2" ht="30" customHeight="1">
      <c r="B2" t="s">
        <v>0</v>
      </c>
      <c r="L2" t="s">
        <v>1</v>
      </c>
    </row>
    <row r="3" ht="15" customHeight="1">
      <c r="B3" t="s">
        <v>2</v>
      </c>
      <c r="L3" t="s">
        <v>172</v>
      </c>
    </row>
    <row r="4" ht="7.5" customHeight="1">
      <c r="B4" s="1">
        <v>71</v>
      </c>
    </row>
    <row r="5" ht="12.75" customHeight="1">
      <c r="L5" t="s">
        <v>4</v>
      </c>
      <c r="R5" t="s">
        <f>Zusammenfassung!R5</f>
        <v>5</v>
      </c>
      <c r="Z5" t="s">
        <v>6</v>
      </c>
      <c r="AG5" s="5">
        <f>Zusammenfassung!AG5</f>
        <v>0</v>
      </c>
      <c r="AH5" t="e">
        <f>#REF!</f>
        <v>#REF!</v>
      </c>
    </row>
    <row r="6" ht="12.75" customHeight="1">
      <c r="B6" t="s">
        <v>7</v>
      </c>
      <c r="F6" s="5" t="s">
        <f>Zusammenfassung!F6</f>
        <v>8</v>
      </c>
      <c r="L6" t="s">
        <v>9</v>
      </c>
      <c r="R6" t="s">
        <f>Zusammenfassung!R6</f>
        <v>10</v>
      </c>
      <c r="Z6" t="s">
        <v>11</v>
      </c>
      <c r="AG6" s="5">
        <f>Zusammenfassung!AG6</f>
        <v>0</v>
      </c>
      <c r="AH6" t="e">
        <f>#REF!</f>
        <v>#REF!</v>
      </c>
    </row>
    <row r="7" ht="12.75" customHeight="1">
      <c r="B7" t="s">
        <v>12</v>
      </c>
      <c r="F7" s="5" t="s">
        <f>Zusammenfassung!F7</f>
        <v>13</v>
      </c>
      <c r="L7" t="s">
        <v>14</v>
      </c>
      <c r="R7" t="s">
        <f>Zusammenfassung!R7</f>
        <v>15</v>
      </c>
      <c r="Z7" t="s">
        <v>16</v>
      </c>
      <c r="AG7" s="5">
        <f>Zusammenfassung!AG7</f>
        <v>0</v>
      </c>
      <c r="AH7" t="e">
        <f>#REF!</f>
        <v>#REF!</v>
      </c>
    </row>
    <row r="8" ht="12.75" customHeight="1">
      <c r="B8" t="s">
        <v>17</v>
      </c>
      <c r="F8" s="5" t="s">
        <f>Zusammenfassung!F8</f>
        <v>18</v>
      </c>
      <c r="L8" t="s">
        <v>19</v>
      </c>
      <c r="R8">
        <f>Zusammenfassung!R8</f>
        <v>0</v>
      </c>
      <c r="Z8" t="s">
        <v>20</v>
      </c>
      <c r="AG8" s="5">
        <f>Zusammenfassung!AG8</f>
        <v>0</v>
      </c>
      <c r="AH8" t="e">
        <f>#REF!</f>
        <v>#REF!</v>
      </c>
    </row>
    <row r="9" ht="12.75" customHeight="1">
      <c r="B9" t="s">
        <v>21</v>
      </c>
      <c r="F9" s="2">
        <f>Zusammenfassung!F9</f>
        <v>40368</v>
      </c>
      <c r="L9" t="s">
        <v>22</v>
      </c>
      <c r="R9" t="s">
        <f>Zusammenfassung!R9</f>
        <v>23</v>
      </c>
      <c r="Z9" t="s">
        <v>24</v>
      </c>
      <c r="AG9" s="5">
        <f>Zusammenfassung!AG9</f>
        <v>0</v>
      </c>
      <c r="AH9" t="e">
        <f>#REF!</f>
        <v>#REF!</v>
      </c>
    </row>
    <row r="10" ht="12.75" customHeight="1">
      <c r="Z10" t="s">
        <v>25</v>
      </c>
      <c r="AG10" s="5">
        <f>Zusammenfassung!AG10</f>
        <v>0</v>
      </c>
      <c r="AH10" t="e">
        <f>#REF!</f>
        <v>#REF!</v>
      </c>
    </row>
    <row r="11" ht="22.5" customHeight="1"/>
    <row r="12" ht="12.75" customHeight="1">
      <c r="B12" t="s">
        <v>173</v>
      </c>
      <c r="D12" t="s">
        <v>174</v>
      </c>
      <c r="H12" t="s">
        <v>175</v>
      </c>
      <c r="N12" t="s">
        <v>176</v>
      </c>
      <c r="P12" t="s">
        <v>177</v>
      </c>
      <c r="Q12" t="s">
        <v>178</v>
      </c>
      <c r="S12" t="s">
        <v>179</v>
      </c>
      <c r="U12" t="s">
        <v>180</v>
      </c>
      <c r="W12" t="s">
        <v>181</v>
      </c>
      <c r="Y12" t="s">
        <v>182</v>
      </c>
      <c r="AA12" t="s">
        <v>183</v>
      </c>
      <c r="AD12" t="s">
        <v>184</v>
      </c>
      <c r="AF12" t="s">
        <v>185</v>
      </c>
      <c r="AH12" t="s">
        <v>186</v>
      </c>
      <c r="AJ12" t="s">
        <v>127</v>
      </c>
      <c r="AK12" t="s">
        <v>187</v>
      </c>
    </row>
    <row r="13"/>
    <row r="14" ht="90.75" customHeight="1"/>
    <row r="15" ht="23.25" customHeight="1">
      <c r="D15" t="s">
        <v>188</v>
      </c>
      <c r="H15" t="s">
        <v>189</v>
      </c>
      <c r="P15" s="8">
        <v>3</v>
      </c>
      <c r="Q15" s="8">
        <v>4.3</v>
      </c>
      <c r="S15" s="7">
        <v>12</v>
      </c>
      <c r="U15" s="7">
        <v>8</v>
      </c>
      <c r="W15" s="7">
        <v>5</v>
      </c>
      <c r="Y15" s="7">
        <f>P15*Q15*SUM(S15:X15)/3600</f>
        <v>0.08958333333333332</v>
      </c>
      <c r="AD15" s="7">
        <v>180</v>
      </c>
      <c r="AF15" s="7">
        <f>Q15*AD15/3600</f>
        <v>0.215</v>
      </c>
      <c r="AH15" s="9">
        <f>Y15+AF15</f>
        <v>0.3045833333333333</v>
      </c>
      <c r="AJ15" s="8">
        <v>1</v>
      </c>
      <c r="AK15" s="9">
        <f>AH15*(1/(1-AJ15/100)-1)</f>
        <v>0.0030765993265993463</v>
      </c>
    </row>
    <row r="16" ht="23.25" customHeight="1">
      <c r="D16" t="s">
        <v>190</v>
      </c>
      <c r="H16" t="s">
        <v>189</v>
      </c>
      <c r="P16" s="8">
        <v>3</v>
      </c>
      <c r="Q16" s="8">
        <v>1.6</v>
      </c>
      <c r="S16" s="7">
        <v>12</v>
      </c>
      <c r="U16" s="7">
        <v>8</v>
      </c>
      <c r="W16" s="7">
        <v>5</v>
      </c>
      <c r="Y16" s="7">
        <f>P16*Q16*SUM(S16:X16)/3600</f>
        <v>0.03333333333333334</v>
      </c>
      <c r="AD16" s="7">
        <v>180</v>
      </c>
      <c r="AF16" s="7">
        <f>Q16*AD16/3600</f>
        <v>0.08</v>
      </c>
      <c r="AH16" s="9">
        <f>Y16+AF16</f>
        <v>0.11333333333333334</v>
      </c>
      <c r="AJ16" s="8">
        <v>0</v>
      </c>
      <c r="AK16" s="9">
        <f>AH16*(1/(1-AJ16/100)-1)</f>
        <v>0</v>
      </c>
    </row>
    <row r="17" ht="23.25" customHeight="1">
      <c r="D17" t="s">
        <v>191</v>
      </c>
      <c r="Q17" s="8">
        <v>1</v>
      </c>
      <c r="Y17" s="7">
        <f>P17*Q17*SUM(S17:X17)/3600</f>
        <v>0</v>
      </c>
      <c r="AD17" s="7">
        <v>1100</v>
      </c>
      <c r="AF17" s="7">
        <f>Q17*AD17/3600</f>
        <v>0.3055555555555556</v>
      </c>
      <c r="AH17" s="9">
        <f>Y17+AF17</f>
        <v>0.3055555555555556</v>
      </c>
      <c r="AK17" s="9">
        <f>AH17*(1/(1-AJ17/100)-1)</f>
        <v>0</v>
      </c>
    </row>
    <row r="18" ht="23.25" customHeight="1">
      <c r="D18" t="s">
        <v>192</v>
      </c>
      <c r="H18" t="s">
        <v>189</v>
      </c>
      <c r="P18" s="8">
        <v>2</v>
      </c>
      <c r="Q18" s="8">
        <v>2.4</v>
      </c>
      <c r="S18" s="7">
        <v>12</v>
      </c>
      <c r="U18" s="7">
        <v>8</v>
      </c>
      <c r="W18" s="7">
        <v>5</v>
      </c>
      <c r="Y18" s="7">
        <f>P18*Q18*SUM(S18:X18)/3600</f>
        <v>0.03333333333333333</v>
      </c>
      <c r="AD18" s="7">
        <v>50</v>
      </c>
      <c r="AF18" s="7">
        <f>Q18*AD18/3600</f>
        <v>0.03333333333333333</v>
      </c>
      <c r="AH18" s="9">
        <f>Y18+AF18</f>
        <v>0.06666666666666667</v>
      </c>
      <c r="AJ18" s="8">
        <v>1</v>
      </c>
      <c r="AK18" s="9">
        <f>AH18*(1/(1-AJ18/100)-1)</f>
        <v>0.0006734006734006778</v>
      </c>
    </row>
    <row r="19" ht="23.25" customHeight="1">
      <c r="D19" t="s">
        <v>190</v>
      </c>
      <c r="H19" t="s">
        <v>189</v>
      </c>
      <c r="P19" s="8">
        <v>2</v>
      </c>
      <c r="Q19" s="8">
        <v>0.8</v>
      </c>
      <c r="S19" s="7">
        <v>12</v>
      </c>
      <c r="U19" s="7">
        <v>8</v>
      </c>
      <c r="W19" s="7">
        <v>5</v>
      </c>
      <c r="Y19" s="7">
        <f>P19*Q19*SUM(S19:X19)/3600</f>
        <v>0.011111111111111112</v>
      </c>
      <c r="AD19" s="7">
        <v>50</v>
      </c>
      <c r="AF19" s="7">
        <f>Q19*AD19/3600</f>
        <v>0.011111111111111112</v>
      </c>
      <c r="AH19" s="9">
        <f>Y19+AF19</f>
        <v>0.022222222222222223</v>
      </c>
      <c r="AK19" s="9">
        <f>AH19*(1/(1-AJ19/100)-1)</f>
        <v>0</v>
      </c>
    </row>
    <row r="20" ht="23.25" customHeight="1">
      <c r="D20" t="s">
        <v>191</v>
      </c>
      <c r="Q20" s="8">
        <v>1</v>
      </c>
      <c r="Y20" s="7">
        <f>P20*Q20*SUM(S20:X20)/3600</f>
        <v>0</v>
      </c>
      <c r="AD20" s="7">
        <v>75</v>
      </c>
      <c r="AF20" s="7">
        <f>Q20*AD20/3600</f>
        <v>0.020833333333333332</v>
      </c>
      <c r="AH20" s="9">
        <f>Y20+AF20</f>
        <v>0.020833333333333332</v>
      </c>
      <c r="AK20" s="9">
        <f>AH20*(1/(1-AJ20/100)-1)</f>
        <v>0</v>
      </c>
    </row>
    <row r="21" ht="23.25" customHeight="1">
      <c r="D21" t="s">
        <v>193</v>
      </c>
      <c r="H21" t="s">
        <v>189</v>
      </c>
      <c r="P21" s="8">
        <v>2</v>
      </c>
      <c r="Q21" s="8">
        <v>2.4</v>
      </c>
      <c r="S21" s="7">
        <v>12</v>
      </c>
      <c r="U21" s="7">
        <v>8</v>
      </c>
      <c r="W21" s="7">
        <v>5</v>
      </c>
      <c r="Y21" s="7">
        <f>P21*Q21*SUM(S21:X21)/3600</f>
        <v>0.03333333333333333</v>
      </c>
      <c r="AD21" s="7">
        <v>50</v>
      </c>
      <c r="AF21" s="7">
        <f>Q21*AD21/3600</f>
        <v>0.03333333333333333</v>
      </c>
      <c r="AH21" s="9">
        <f>Y21+AF21</f>
        <v>0.06666666666666667</v>
      </c>
      <c r="AJ21" s="8">
        <v>1</v>
      </c>
      <c r="AK21" s="9">
        <f>AH21*(1/(1-AJ21/100)-1)</f>
        <v>0.0006734006734006778</v>
      </c>
    </row>
    <row r="22" ht="23.25" customHeight="1">
      <c r="D22" t="s">
        <v>190</v>
      </c>
      <c r="H22" t="s">
        <v>189</v>
      </c>
      <c r="P22" s="8">
        <v>2</v>
      </c>
      <c r="Q22" s="8">
        <v>0.8</v>
      </c>
      <c r="S22" s="7">
        <v>12</v>
      </c>
      <c r="U22" s="7">
        <v>8</v>
      </c>
      <c r="W22" s="7">
        <v>5</v>
      </c>
      <c r="Y22" s="7">
        <f>P22*Q22*SUM(S22:X22)/3600</f>
        <v>0.011111111111111112</v>
      </c>
      <c r="AD22" s="7">
        <v>50</v>
      </c>
      <c r="AF22" s="7">
        <f>Q22*AD22/3600</f>
        <v>0.011111111111111112</v>
      </c>
      <c r="AH22" s="9">
        <f>Y22+AF22</f>
        <v>0.022222222222222223</v>
      </c>
      <c r="AK22" s="9">
        <f>AH22*(1/(1-AJ22/100)-1)</f>
        <v>0</v>
      </c>
    </row>
    <row r="23" ht="23.25" customHeight="1">
      <c r="D23" t="s">
        <v>191</v>
      </c>
      <c r="Q23" s="8">
        <v>1</v>
      </c>
      <c r="Y23" s="7">
        <f>P23*Q23*SUM(S23:X23)/3600</f>
        <v>0</v>
      </c>
      <c r="AD23" s="7">
        <v>50</v>
      </c>
      <c r="AF23" s="7">
        <f>Q23*AD23/3600</f>
        <v>0.013888888888888888</v>
      </c>
      <c r="AH23" s="9">
        <f>Y23+AF23</f>
        <v>0.013888888888888888</v>
      </c>
      <c r="AK23" s="9">
        <f>AH23*(1/(1-AJ23/100)-1)</f>
        <v>0</v>
      </c>
    </row>
    <row r="24" ht="23.25" customHeight="1">
      <c r="D24" t="s">
        <v>194</v>
      </c>
      <c r="H24" t="s">
        <v>189</v>
      </c>
      <c r="P24" s="8">
        <v>2</v>
      </c>
      <c r="Q24" s="8">
        <v>3.3</v>
      </c>
      <c r="S24" s="7">
        <v>12</v>
      </c>
      <c r="U24" s="7">
        <v>8</v>
      </c>
      <c r="W24" s="7">
        <v>5</v>
      </c>
      <c r="Y24" s="7">
        <f>P24*Q24*SUM(S24:X24)/3600</f>
        <v>0.04583333333333333</v>
      </c>
      <c r="AD24" s="7">
        <v>50</v>
      </c>
      <c r="AF24" s="7">
        <f>Q24*AD24/3600</f>
        <v>0.04583333333333333</v>
      </c>
      <c r="AH24" s="9">
        <f>Y24+AF24</f>
        <v>0.09166666666666666</v>
      </c>
      <c r="AJ24" s="8">
        <v>1</v>
      </c>
      <c r="AK24" s="9">
        <f>AH24*(1/(1-AJ24/100)-1)</f>
        <v>0.0009259259259259318</v>
      </c>
    </row>
    <row r="25" ht="23.25" customHeight="1">
      <c r="D25" t="s">
        <v>190</v>
      </c>
      <c r="H25" t="s">
        <v>189</v>
      </c>
      <c r="P25" s="8">
        <v>2</v>
      </c>
      <c r="Q25" s="8">
        <v>0.8</v>
      </c>
      <c r="S25" s="7">
        <v>12</v>
      </c>
      <c r="U25" s="7">
        <v>8</v>
      </c>
      <c r="W25" s="7">
        <v>5</v>
      </c>
      <c r="Y25" s="7">
        <f>P25*Q25*SUM(S25:X25)/3600</f>
        <v>0.011111111111111112</v>
      </c>
      <c r="AD25" s="7">
        <v>50</v>
      </c>
      <c r="AF25" s="7">
        <f>Q25*AD25/3600</f>
        <v>0.011111111111111112</v>
      </c>
      <c r="AH25" s="9">
        <f>Y25+AF25</f>
        <v>0.022222222222222223</v>
      </c>
      <c r="AK25" s="9">
        <f>AH25*(1/(1-AJ25/100)-1)</f>
        <v>0</v>
      </c>
    </row>
    <row r="26" ht="23.25" customHeight="1">
      <c r="D26" t="s">
        <v>191</v>
      </c>
      <c r="Q26" s="8">
        <v>1</v>
      </c>
      <c r="Y26" s="7">
        <f>P26*Q26*SUM(S26:X26)/3600</f>
        <v>0</v>
      </c>
      <c r="AD26" s="7">
        <v>50</v>
      </c>
      <c r="AF26" s="7">
        <f>Q26*AD26/3600</f>
        <v>0.013888888888888888</v>
      </c>
      <c r="AH26" s="9">
        <f>Y26+AF26</f>
        <v>0.013888888888888888</v>
      </c>
      <c r="AK26" s="9">
        <f>AH26*(1/(1-AJ26/100)-1)</f>
        <v>0</v>
      </c>
    </row>
    <row r="27" ht="23.25" customHeight="1">
      <c r="D27" t="s">
        <v>195</v>
      </c>
      <c r="H27" t="s">
        <v>189</v>
      </c>
      <c r="P27" s="8">
        <v>2</v>
      </c>
      <c r="Q27" s="8">
        <v>9.6</v>
      </c>
      <c r="S27" s="7">
        <v>12</v>
      </c>
      <c r="U27" s="7">
        <v>8</v>
      </c>
      <c r="W27" s="7">
        <v>5</v>
      </c>
      <c r="Y27" s="7">
        <f>P27*Q27*SUM(S27:X27)/3600</f>
        <v>0.13333333333333333</v>
      </c>
      <c r="AD27" s="7">
        <v>70</v>
      </c>
      <c r="AF27" s="7">
        <f>Q27*AD27/3600</f>
        <v>0.18666666666666668</v>
      </c>
      <c r="AH27" s="9">
        <f>Y27+AF27</f>
        <v>0.32</v>
      </c>
      <c r="AJ27" s="8">
        <v>1</v>
      </c>
      <c r="AK27" s="9">
        <f>AH27*(1/(1-AJ27/100)-1)</f>
        <v>0.003232323232323253</v>
      </c>
    </row>
    <row r="28" ht="23.25" customHeight="1">
      <c r="D28" t="s">
        <v>190</v>
      </c>
      <c r="H28" t="s">
        <v>189</v>
      </c>
      <c r="P28" s="8">
        <v>2</v>
      </c>
      <c r="Q28" s="8">
        <v>0.4</v>
      </c>
      <c r="S28" s="7">
        <v>12</v>
      </c>
      <c r="U28" s="7">
        <v>8</v>
      </c>
      <c r="W28" s="7">
        <v>5</v>
      </c>
      <c r="Y28" s="7">
        <f>P28*Q28*SUM(S28:X28)/3600</f>
        <v>0.005555555555555556</v>
      </c>
      <c r="AD28" s="7">
        <v>50</v>
      </c>
      <c r="AF28" s="7">
        <f>Q28*AD28/3600</f>
        <v>0.005555555555555556</v>
      </c>
      <c r="AH28" s="9">
        <f>Y28+AF28</f>
        <v>0.011111111111111112</v>
      </c>
      <c r="AK28" s="9">
        <f>AH28*(1/(1-AJ28/100)-1)</f>
        <v>0</v>
      </c>
    </row>
    <row r="29" ht="23.25" customHeight="1">
      <c r="D29" t="s">
        <v>191</v>
      </c>
      <c r="Q29" s="8">
        <v>1</v>
      </c>
      <c r="Y29" s="7">
        <f>P29*Q29*SUM(S29:X29)/3600</f>
        <v>0</v>
      </c>
      <c r="AD29" s="7">
        <v>50</v>
      </c>
      <c r="AF29" s="7">
        <f>Q29*AD29/3600</f>
        <v>0.013888888888888888</v>
      </c>
      <c r="AH29" s="9">
        <f>Y29+AF29</f>
        <v>0.013888888888888888</v>
      </c>
      <c r="AK29" s="9">
        <f>AH29*(1/(1-AJ29/100)-1)</f>
        <v>0</v>
      </c>
    </row>
    <row r="30" ht="23.25" customHeight="1">
      <c r="D30" t="s">
        <v>196</v>
      </c>
      <c r="H30" t="s">
        <v>189</v>
      </c>
      <c r="P30" s="8">
        <v>2</v>
      </c>
      <c r="Q30" s="8">
        <v>2.4</v>
      </c>
      <c r="S30" s="7">
        <v>12</v>
      </c>
      <c r="U30" s="7">
        <v>8</v>
      </c>
      <c r="W30" s="7">
        <v>5</v>
      </c>
      <c r="Y30" s="7">
        <f>P30*Q30*SUM(S30:X30)/3600</f>
        <v>0.03333333333333333</v>
      </c>
      <c r="AD30" s="7">
        <v>50</v>
      </c>
      <c r="AF30" s="7">
        <f>Q30*AD30/3600</f>
        <v>0.03333333333333333</v>
      </c>
      <c r="AH30" s="9">
        <f>Y30+AF30</f>
        <v>0.06666666666666667</v>
      </c>
      <c r="AJ30" s="8">
        <v>1</v>
      </c>
      <c r="AK30" s="9">
        <f>AH30*(1/(1-AJ30/100)-1)</f>
        <v>0.0006734006734006778</v>
      </c>
    </row>
    <row r="31" ht="23.25" customHeight="1">
      <c r="D31" t="s">
        <v>190</v>
      </c>
      <c r="P31" s="8">
        <v>2</v>
      </c>
      <c r="Q31" s="8">
        <v>0.8</v>
      </c>
      <c r="S31" s="7">
        <v>12</v>
      </c>
      <c r="U31" s="7">
        <v>8</v>
      </c>
      <c r="W31" s="7">
        <v>5</v>
      </c>
      <c r="Y31" s="7">
        <f>P31*Q31*SUM(S31:X31)/3600</f>
        <v>0.011111111111111112</v>
      </c>
      <c r="AD31" s="7">
        <v>50</v>
      </c>
      <c r="AF31" s="7">
        <f>Q31*AD31/3600</f>
        <v>0.011111111111111112</v>
      </c>
      <c r="AH31" s="9">
        <f>Y31+AF31</f>
        <v>0.022222222222222223</v>
      </c>
      <c r="AK31" s="9">
        <f>AH31*(1/(1-AJ31/100)-1)</f>
        <v>0</v>
      </c>
    </row>
    <row r="32" ht="23.25" customHeight="1">
      <c r="D32" t="s">
        <v>191</v>
      </c>
      <c r="Q32" s="8">
        <v>1</v>
      </c>
      <c r="Y32" s="7">
        <f>P32*Q32*SUM(S32:X32)/3600</f>
        <v>0</v>
      </c>
      <c r="AD32" s="7">
        <v>75</v>
      </c>
      <c r="AF32" s="7">
        <f>Q32*AD32/3600</f>
        <v>0.020833333333333332</v>
      </c>
      <c r="AH32" s="9">
        <f>Y32+AF32</f>
        <v>0.020833333333333332</v>
      </c>
      <c r="AK32" s="9">
        <f>AH32*(1/(1-AJ32/100)-1)</f>
        <v>0</v>
      </c>
    </row>
    <row r="33" ht="23.25" customHeight="1">
      <c r="D33" t="s">
        <v>165</v>
      </c>
      <c r="P33" s="8">
        <v>2</v>
      </c>
      <c r="Q33" s="8">
        <v>2.4</v>
      </c>
      <c r="S33" s="7">
        <v>12</v>
      </c>
      <c r="U33" s="7">
        <v>8</v>
      </c>
      <c r="W33" s="7">
        <v>5</v>
      </c>
      <c r="Y33" s="7">
        <f>P33*Q33*SUM(S33:X33)/3600</f>
        <v>0.03333333333333333</v>
      </c>
      <c r="AD33" s="7">
        <v>70</v>
      </c>
      <c r="AF33" s="7">
        <f>Q33*AD33/3600</f>
        <v>0.04666666666666667</v>
      </c>
      <c r="AH33" s="9">
        <f>Y33+AF33</f>
        <v>0.08</v>
      </c>
      <c r="AJ33" s="8">
        <v>1</v>
      </c>
      <c r="AK33" s="9">
        <f>AH33*(1/(1-AJ33/100)-1)</f>
        <v>0.0008080808080808133</v>
      </c>
    </row>
    <row r="34" ht="23.25" customHeight="1">
      <c r="D34" t="s">
        <v>190</v>
      </c>
      <c r="P34" s="8">
        <v>2</v>
      </c>
      <c r="Q34" s="8">
        <v>0.8</v>
      </c>
      <c r="S34" s="7">
        <v>12</v>
      </c>
      <c r="U34" s="7">
        <v>8</v>
      </c>
      <c r="W34" s="7">
        <v>5</v>
      </c>
      <c r="Y34" s="7">
        <f>P34*Q34*SUM(S34:X34)/3600</f>
        <v>0.011111111111111112</v>
      </c>
      <c r="AD34" s="7">
        <v>70</v>
      </c>
      <c r="AF34" s="7">
        <f>Q34*AD34/3600</f>
        <v>0.015555555555555555</v>
      </c>
      <c r="AH34" s="9">
        <f>Y34+AF34</f>
        <v>0.026666666666666665</v>
      </c>
      <c r="AK34" s="9">
        <f>AH34*(1/(1-AJ34/100)-1)</f>
        <v>0</v>
      </c>
    </row>
    <row r="35" ht="23.25" customHeight="1">
      <c r="D35" t="s">
        <v>191</v>
      </c>
      <c r="Q35" s="8">
        <v>1</v>
      </c>
      <c r="Y35" s="7">
        <f>P35*Q35*SUM(S35:X35)/3600</f>
        <v>0</v>
      </c>
      <c r="AD35" s="7">
        <v>50</v>
      </c>
      <c r="AF35" s="7">
        <f>Q35*AD35/3600</f>
        <v>0.013888888888888888</v>
      </c>
      <c r="AH35" s="9">
        <f>Y35+AF35</f>
        <v>0.013888888888888888</v>
      </c>
      <c r="AK35" s="9">
        <f>AH35*(1/(1-AJ35/100)-1)</f>
        <v>0</v>
      </c>
    </row>
    <row r="36" ht="23.25" customHeight="1">
      <c r="D36" t="s">
        <v>166</v>
      </c>
      <c r="P36" s="8">
        <v>3</v>
      </c>
      <c r="Q36" s="8">
        <v>4.3</v>
      </c>
      <c r="S36" s="7">
        <v>12</v>
      </c>
      <c r="U36" s="7">
        <v>8</v>
      </c>
      <c r="W36" s="7">
        <v>5</v>
      </c>
      <c r="Y36" s="7">
        <f>P36*Q36*SUM(S36:X36)/3600</f>
        <v>0.08958333333333332</v>
      </c>
      <c r="AD36" s="7">
        <v>180</v>
      </c>
      <c r="AF36" s="7">
        <f>Q36*AD36/3600</f>
        <v>0.215</v>
      </c>
      <c r="AH36" s="9">
        <f>Y36+AF36</f>
        <v>0.3045833333333333</v>
      </c>
      <c r="AJ36" s="8">
        <v>1</v>
      </c>
      <c r="AK36" s="9">
        <f>AH36*(1/(1-AJ36/100)-1)</f>
        <v>0.0030765993265993463</v>
      </c>
    </row>
    <row r="37" ht="23.25" customHeight="1">
      <c r="D37" t="s">
        <v>190</v>
      </c>
      <c r="P37" s="8">
        <v>3</v>
      </c>
      <c r="Q37" s="8">
        <v>1.6</v>
      </c>
      <c r="S37" s="7">
        <v>12</v>
      </c>
      <c r="U37" s="7">
        <v>8</v>
      </c>
      <c r="W37" s="7">
        <v>5</v>
      </c>
      <c r="Y37" s="7">
        <f>P37*Q37*SUM(S37:X37)/3600</f>
        <v>0.03333333333333334</v>
      </c>
      <c r="AD37" s="7">
        <v>180</v>
      </c>
      <c r="AF37" s="7">
        <f>Q37*AD37/3600</f>
        <v>0.08</v>
      </c>
      <c r="AH37" s="9">
        <f>Y37+AF37</f>
        <v>0.11333333333333334</v>
      </c>
      <c r="AK37" s="9">
        <f>AH37*(1/(1-AJ37/100)-1)</f>
        <v>0</v>
      </c>
    </row>
    <row r="38" ht="23.25" customHeight="1">
      <c r="D38" t="s">
        <v>191</v>
      </c>
      <c r="Q38" s="8">
        <v>1</v>
      </c>
      <c r="Y38" s="7">
        <f>P38*Q38*SUM(S38:X38)/3600</f>
        <v>0</v>
      </c>
      <c r="AD38" s="7">
        <v>150</v>
      </c>
      <c r="AF38" s="7">
        <f>Q38*AD38/3600</f>
        <v>0.041666666666666664</v>
      </c>
      <c r="AH38" s="9">
        <f>Y38+AF38</f>
        <v>0.041666666666666664</v>
      </c>
      <c r="AK38" s="9">
        <f>AH38*(1/(1-AJ38/100)-1)</f>
        <v>0</v>
      </c>
    </row>
    <row r="39" ht="23.25" customHeight="1">
      <c r="D39" t="s">
        <v>167</v>
      </c>
      <c r="P39" s="8">
        <v>2</v>
      </c>
      <c r="Q39" s="8">
        <v>1</v>
      </c>
      <c r="S39" s="7">
        <v>12</v>
      </c>
      <c r="U39" s="7">
        <v>8</v>
      </c>
      <c r="W39" s="7">
        <v>5</v>
      </c>
      <c r="Y39" s="7">
        <f>P39*Q39*SUM(S39:X39)/3600</f>
        <v>0.013888888888888888</v>
      </c>
      <c r="AD39" s="7">
        <v>50</v>
      </c>
      <c r="AF39" s="7">
        <f>Q39*AD39/3600</f>
        <v>0.013888888888888888</v>
      </c>
      <c r="AH39" s="9">
        <f>Y39+AF39</f>
        <v>0.027777777777777776</v>
      </c>
      <c r="AJ39" s="8">
        <v>1</v>
      </c>
      <c r="AK39" s="9">
        <f>AH39*(1/(1-AJ39/100)-1)</f>
        <v>0.00028058361391694906</v>
      </c>
    </row>
    <row r="40" ht="23.25" customHeight="1">
      <c r="D40" t="s">
        <v>190</v>
      </c>
      <c r="P40" s="8">
        <v>2</v>
      </c>
      <c r="Q40" s="8">
        <v>1.6</v>
      </c>
      <c r="S40" s="7">
        <v>12</v>
      </c>
      <c r="U40" s="7">
        <v>8</v>
      </c>
      <c r="W40" s="7">
        <v>5</v>
      </c>
      <c r="Y40" s="7">
        <f>P40*Q40*SUM(S40:X40)/3600</f>
        <v>0.022222222222222223</v>
      </c>
      <c r="AD40" s="7">
        <v>50</v>
      </c>
      <c r="AF40" s="7">
        <f>Q40*AD40/3600</f>
        <v>0.022222222222222223</v>
      </c>
      <c r="AH40" s="9">
        <f>Y40+AF40</f>
        <v>0.044444444444444446</v>
      </c>
      <c r="AK40" s="9">
        <f>AH40*(1/(1-AJ40/100)-1)</f>
        <v>0</v>
      </c>
    </row>
    <row r="41" ht="23.25" customHeight="1">
      <c r="D41" t="s">
        <v>191</v>
      </c>
      <c r="Q41" s="8">
        <v>1</v>
      </c>
      <c r="Y41" s="7">
        <f>P41*Q41*SUM(S41:X41)/3600</f>
        <v>0</v>
      </c>
      <c r="AD41" s="7">
        <v>50</v>
      </c>
      <c r="AF41" s="7">
        <f>Q41*AD41/3600</f>
        <v>0.013888888888888888</v>
      </c>
      <c r="AH41" s="9">
        <f>Y41+AF41</f>
        <v>0.013888888888888888</v>
      </c>
      <c r="AK41" s="9">
        <f>AH41*(1/(1-AJ41/100)-1)</f>
        <v>0</v>
      </c>
    </row>
    <row r="42" ht="23.25" customHeight="1">
      <c r="D42" t="s">
        <v>168</v>
      </c>
      <c r="P42" s="8">
        <v>2</v>
      </c>
      <c r="Q42" s="8">
        <v>3</v>
      </c>
      <c r="S42" s="7">
        <v>12</v>
      </c>
      <c r="U42" s="7">
        <v>8</v>
      </c>
      <c r="W42" s="7">
        <v>5</v>
      </c>
      <c r="Y42" s="7">
        <f>P42*Q42*SUM(S42:X42)/3600</f>
        <v>0.041666666666666664</v>
      </c>
      <c r="AD42" s="7">
        <v>50</v>
      </c>
      <c r="AF42" s="7">
        <f>Q42*AD42/3600</f>
        <v>0.041666666666666664</v>
      </c>
      <c r="AH42" s="9">
        <f>Y42+AF42</f>
        <v>0.08333333333333333</v>
      </c>
      <c r="AJ42" s="8">
        <v>1</v>
      </c>
      <c r="AK42" s="9">
        <f>AH42*(1/(1-AJ42/100)-1)</f>
        <v>0.0008417508417508471</v>
      </c>
    </row>
    <row r="43" ht="23.25" customHeight="1">
      <c r="D43" t="s">
        <v>190</v>
      </c>
      <c r="P43" s="8">
        <v>2</v>
      </c>
      <c r="Q43" s="8">
        <v>1.6</v>
      </c>
      <c r="S43" s="7">
        <v>12</v>
      </c>
      <c r="U43" s="7">
        <v>8</v>
      </c>
      <c r="W43" s="7">
        <v>5</v>
      </c>
      <c r="Y43" s="7">
        <f>P43*Q43*SUM(S43:X43)/3600</f>
        <v>0.022222222222222223</v>
      </c>
      <c r="AD43" s="7">
        <v>50</v>
      </c>
      <c r="AF43" s="7">
        <f>Q43*AD43/3600</f>
        <v>0.022222222222222223</v>
      </c>
      <c r="AH43" s="9">
        <f>Y43+AF43</f>
        <v>0.044444444444444446</v>
      </c>
      <c r="AK43" s="9">
        <f>AH43*(1/(1-AJ43/100)-1)</f>
        <v>0</v>
      </c>
    </row>
    <row r="44" ht="23.25" customHeight="1">
      <c r="D44" t="s">
        <v>191</v>
      </c>
      <c r="Q44" s="8">
        <v>1</v>
      </c>
      <c r="Y44" s="7">
        <f>P44*Q44*SUM(S44:X44)/3600</f>
        <v>0</v>
      </c>
      <c r="AD44" s="7">
        <v>50</v>
      </c>
      <c r="AF44" s="7">
        <f>Q44*AD44/3600</f>
        <v>0.013888888888888888</v>
      </c>
      <c r="AH44" s="9">
        <f>Y44+AF44</f>
        <v>0.013888888888888888</v>
      </c>
      <c r="AK44" s="9">
        <f>AH44*(1/(1-AJ44/100)-1)</f>
        <v>0</v>
      </c>
    </row>
    <row r="45" ht="23.25" customHeight="1">
      <c r="Y45" s="7">
        <f>P45*Q45*SUM(S45:X45)/3600</f>
        <v>0</v>
      </c>
      <c r="AF45" s="7">
        <f>Q45*AD45/3600</f>
        <v>0</v>
      </c>
      <c r="AH45" s="9">
        <f>Y45+AF45</f>
        <v>0</v>
      </c>
      <c r="AK45" s="9">
        <f>AH45*(1/(1-AJ45/100)-1)</f>
        <v>0</v>
      </c>
    </row>
    <row r="46" ht="23.25" customHeight="1">
      <c r="D46" t="s">
        <v>169</v>
      </c>
      <c r="P46" s="8">
        <v>2</v>
      </c>
      <c r="Q46" s="8">
        <v>3.33</v>
      </c>
      <c r="S46" s="7">
        <v>12</v>
      </c>
      <c r="U46" s="7">
        <v>8</v>
      </c>
      <c r="W46" s="7">
        <v>5</v>
      </c>
      <c r="Y46" s="7">
        <f>P46*Q46*SUM(S46:X46)/3600</f>
        <v>0.04625</v>
      </c>
      <c r="AD46" s="7">
        <v>180</v>
      </c>
      <c r="AF46" s="7">
        <f>Q46*AD46/3600</f>
        <v>0.16649999999999998</v>
      </c>
      <c r="AH46" s="9">
        <f>Y46+AF46</f>
        <v>0.21275</v>
      </c>
      <c r="AK46" s="9">
        <f>AH46*(1/(1-AJ46/100)-1)</f>
        <v>0</v>
      </c>
    </row>
    <row r="47" ht="23.25" customHeight="1">
      <c r="D47" t="s">
        <v>190</v>
      </c>
      <c r="P47" s="8">
        <v>2</v>
      </c>
      <c r="Q47" s="8">
        <v>1.6</v>
      </c>
      <c r="S47" s="7">
        <v>12</v>
      </c>
      <c r="U47" s="7">
        <v>8</v>
      </c>
      <c r="W47" s="7">
        <v>5</v>
      </c>
      <c r="Y47" s="7">
        <f>P47*Q47*SUM(S47:X47)/3600</f>
        <v>0.022222222222222223</v>
      </c>
      <c r="AD47" s="7">
        <v>180</v>
      </c>
      <c r="AF47" s="7">
        <f>Q47*AD47/3600</f>
        <v>0.08</v>
      </c>
      <c r="AH47" s="9">
        <f>Y47+AF47</f>
        <v>0.10222222222222223</v>
      </c>
      <c r="AK47" s="9">
        <f>AH47*(1/(1-AJ47/100)-1)</f>
        <v>0</v>
      </c>
    </row>
    <row r="48" ht="23.25" customHeight="1">
      <c r="D48" t="s">
        <v>191</v>
      </c>
      <c r="Q48" s="8">
        <v>1</v>
      </c>
      <c r="Y48" s="7">
        <f>P48*Q48*SUM(S48:X48)/3600</f>
        <v>0</v>
      </c>
      <c r="AD48" s="7">
        <v>700</v>
      </c>
      <c r="AF48" s="7">
        <f>Q48*AD48/3600</f>
        <v>0.19444444444444445</v>
      </c>
      <c r="AH48" s="9">
        <f>Y48+AF48</f>
        <v>0.19444444444444445</v>
      </c>
      <c r="AK48" s="9">
        <f>AH48*(1/(1-AJ48/100)-1)</f>
        <v>0</v>
      </c>
    </row>
    <row r="49" ht="23.25" customHeight="1">
      <c r="Y49" s="7">
        <f>P49*Q49*SUM(S49:X49)/3600</f>
        <v>0</v>
      </c>
      <c r="AF49" s="7">
        <f>Q49*AD49/3600</f>
        <v>0</v>
      </c>
      <c r="AH49" s="9">
        <f>Y49+AF49</f>
        <v>0</v>
      </c>
      <c r="AK49" s="9">
        <f>AH49*(1/(1-AJ49/100)-1)</f>
        <v>0</v>
      </c>
    </row>
    <row r="50" ht="23.25" customHeight="1">
      <c r="D50" t="s">
        <v>170</v>
      </c>
      <c r="P50" s="8">
        <v>1</v>
      </c>
      <c r="Q50" s="8">
        <v>1</v>
      </c>
      <c r="S50" s="7">
        <v>12</v>
      </c>
      <c r="U50" s="7">
        <v>8</v>
      </c>
      <c r="W50" s="7">
        <v>5</v>
      </c>
      <c r="Y50" s="7">
        <f>P50*Q50*SUM(S50:X50)/3600</f>
        <v>0.006944444444444444</v>
      </c>
      <c r="AD50" s="7">
        <v>50</v>
      </c>
      <c r="AF50" s="7">
        <f>Q50*AD50/3600</f>
        <v>0.013888888888888888</v>
      </c>
      <c r="AH50" s="9">
        <f>Y50+AF50</f>
        <v>0.020833333333333332</v>
      </c>
      <c r="AK50" s="9">
        <f>AH50*(1/(1-AJ50/100)-1)</f>
        <v>0</v>
      </c>
    </row>
    <row r="51" ht="23.25" customHeight="1">
      <c r="D51" t="s">
        <v>190</v>
      </c>
      <c r="P51" s="8">
        <v>2</v>
      </c>
      <c r="Q51" s="8">
        <v>1.6</v>
      </c>
      <c r="S51" s="7">
        <v>12</v>
      </c>
      <c r="U51" s="7">
        <v>8</v>
      </c>
      <c r="W51" s="7">
        <v>5</v>
      </c>
      <c r="Y51" s="7">
        <f>P51*Q51*SUM(S51:X51)/3600</f>
        <v>0.022222222222222223</v>
      </c>
      <c r="AD51" s="7">
        <v>50</v>
      </c>
      <c r="AF51" s="7">
        <f>Q51*AD51/3600</f>
        <v>0.022222222222222223</v>
      </c>
      <c r="AH51" s="9">
        <f>Y51+AF51</f>
        <v>0.044444444444444446</v>
      </c>
      <c r="AK51" s="9">
        <f>AH51*(1/(1-AJ51/100)-1)</f>
        <v>0</v>
      </c>
    </row>
    <row r="52" ht="23.25" customHeight="1">
      <c r="D52" t="s">
        <v>191</v>
      </c>
      <c r="Q52" s="8">
        <v>1</v>
      </c>
      <c r="Y52" s="7">
        <f>P52*Q52*SUM(S52:X52)/3600</f>
        <v>0</v>
      </c>
      <c r="AD52" s="7">
        <v>70</v>
      </c>
      <c r="AF52" s="7">
        <f>Q52*AD52/3600</f>
        <v>0.019444444444444445</v>
      </c>
      <c r="AH52" s="9">
        <f>Y52+AF52</f>
        <v>0.019444444444444445</v>
      </c>
      <c r="AK52" s="9">
        <f>AH52*(1/(1-AJ52/100)-1)</f>
        <v>0</v>
      </c>
    </row>
    <row r="53" ht="23.25" customHeight="1">
      <c r="Y53" s="7">
        <f>P53*Q53*SUM(S53:X53)/3600</f>
        <v>0</v>
      </c>
      <c r="AF53" s="7">
        <f>Q53*AD53/3600</f>
        <v>0</v>
      </c>
      <c r="AH53" s="9">
        <f>Y53+AF53</f>
        <v>0</v>
      </c>
      <c r="AK53" s="9">
        <f>AH53*(1/(1-AJ53/100)-1)</f>
        <v>0</v>
      </c>
    </row>
    <row r="54" ht="23.25" customHeight="1">
      <c r="Y54" s="7">
        <f>P54*Q54*SUM(S54:X54)/3600</f>
        <v>0</v>
      </c>
      <c r="AF54" s="7">
        <f>Q54*AD54/3600</f>
        <v>0</v>
      </c>
      <c r="AH54" s="9">
        <f>Y54+AF54</f>
        <v>0</v>
      </c>
      <c r="AK54" s="9">
        <f>AH54*(1/(1-AJ54/100)-1)</f>
        <v>0</v>
      </c>
    </row>
    <row r="55" ht="23.25" customHeight="1">
      <c r="D55" t="s">
        <v>197</v>
      </c>
      <c r="P55" s="8">
        <v>1</v>
      </c>
      <c r="Q55" s="8">
        <v>50</v>
      </c>
      <c r="S55" s="7">
        <v>12</v>
      </c>
      <c r="U55" s="7">
        <v>8</v>
      </c>
      <c r="W55" s="7">
        <v>5</v>
      </c>
      <c r="Y55" s="7">
        <f>P55*Q55*SUM(S55:X55)/3600</f>
        <v>0.3472222222222222</v>
      </c>
      <c r="AD55" s="7">
        <v>40</v>
      </c>
      <c r="AF55" s="7">
        <f>Q55*AD55/3600</f>
        <v>0.5555555555555556</v>
      </c>
      <c r="AH55" s="9">
        <f>Y55+AF55</f>
        <v>0.9027777777777778</v>
      </c>
      <c r="AK55" s="9">
        <f>AH55*(1/(1-AJ55/100)-1)</f>
        <v>0</v>
      </c>
    </row>
    <row r="56" ht="23.25" customHeight="1">
      <c r="Y56" s="7">
        <f>P56*Q56*SUM(S56:X56)/3600</f>
        <v>0</v>
      </c>
      <c r="AF56" s="7">
        <f>Q56*AD56/3600</f>
        <v>0</v>
      </c>
      <c r="AH56" s="9">
        <f>Y56+AF56</f>
        <v>0</v>
      </c>
      <c r="AK56" s="9">
        <f>AH56*(1/(1-AJ56/100)-1)</f>
        <v>0</v>
      </c>
    </row>
    <row r="57" ht="23.25" customHeight="1">
      <c r="D57" t="s">
        <v>198</v>
      </c>
      <c r="P57" s="8">
        <v>1</v>
      </c>
      <c r="Q57" s="8">
        <v>70</v>
      </c>
      <c r="S57" s="7">
        <v>12</v>
      </c>
      <c r="U57" s="7">
        <v>8</v>
      </c>
      <c r="W57" s="7">
        <v>5</v>
      </c>
      <c r="Y57" s="7">
        <f>P57*Q57*SUM(S57:X57)/3600</f>
        <v>0.4861111111111111</v>
      </c>
      <c r="AD57" s="7">
        <v>80</v>
      </c>
      <c r="AF57" s="7">
        <f>Q57*AD57/3600</f>
        <v>1.5555555555555556</v>
      </c>
      <c r="AH57" s="9">
        <f>Y57+AF57</f>
        <v>2.0416666666666665</v>
      </c>
      <c r="AJ57" s="8">
        <v>1</v>
      </c>
      <c r="AK57" s="9">
        <f>AH57*(1/(1-AJ57/100)-1)</f>
        <v>0.020622895622895755</v>
      </c>
    </row>
    <row r="58" ht="23.25" customHeight="1">
      <c r="D58" t="s">
        <v>199</v>
      </c>
      <c r="P58" s="8">
        <v>1</v>
      </c>
      <c r="Q58" s="8">
        <v>60</v>
      </c>
      <c r="S58" s="7">
        <v>12</v>
      </c>
      <c r="U58" s="7">
        <v>8</v>
      </c>
      <c r="W58" s="7">
        <v>5</v>
      </c>
      <c r="Y58" s="7">
        <f>P58*Q58*SUM(S58:X58)/3600</f>
        <v>0.4166666666666667</v>
      </c>
      <c r="AD58" s="7">
        <v>40</v>
      </c>
      <c r="AF58" s="7">
        <f>Q58*AD58/3600</f>
        <v>0.6666666666666666</v>
      </c>
      <c r="AH58" s="9">
        <f>Y58+AF58</f>
        <v>1.0833333333333333</v>
      </c>
      <c r="AJ58" s="8">
        <v>1</v>
      </c>
      <c r="AK58" s="9">
        <f>AH58*(1/(1-AJ58/100)-1)</f>
        <v>0.010942760942761013</v>
      </c>
    </row>
    <row r="59" ht="23.25" customHeight="1">
      <c r="D59" t="s">
        <v>200</v>
      </c>
      <c r="P59" s="8">
        <v>1</v>
      </c>
      <c r="Q59" s="8">
        <v>90</v>
      </c>
      <c r="S59" s="7">
        <v>12</v>
      </c>
      <c r="U59" s="7">
        <v>8</v>
      </c>
      <c r="W59" s="7">
        <v>5</v>
      </c>
      <c r="Y59" s="7">
        <f>P59*Q59*SUM(S59:X59)/3600</f>
        <v>0.625</v>
      </c>
      <c r="AD59" s="7">
        <v>20</v>
      </c>
      <c r="AF59" s="7">
        <f>Q59*AD59/3600</f>
        <v>0.5</v>
      </c>
      <c r="AH59" s="9">
        <f>Y59+AF59</f>
        <v>1.125</v>
      </c>
      <c r="AJ59" s="8">
        <v>2</v>
      </c>
      <c r="AK59" s="9">
        <f>AH59*(1/(1-AJ59/100)-1)</f>
        <v>0.022959183673469413</v>
      </c>
    </row>
    <row r="60" ht="23.25" customHeight="1">
      <c r="Y60" s="7">
        <f>P60*Q60*SUM(S60:X60)/3600</f>
        <v>0</v>
      </c>
      <c r="AF60" s="7">
        <f>Q60*AD60/3600</f>
        <v>0</v>
      </c>
      <c r="AH60" s="9">
        <f>Y60+AF60</f>
        <v>0</v>
      </c>
      <c r="AK60" s="9">
        <f>AH60*(1/(1-AJ60/100)-1)</f>
        <v>0</v>
      </c>
    </row>
    <row r="61" ht="23.25" customHeight="1">
      <c r="Y61" s="7">
        <f>P61*Q61*SUM(S61:X61)/3600</f>
        <v>0</v>
      </c>
      <c r="AF61" s="7">
        <f>Q61*AD61/3600</f>
        <v>0</v>
      </c>
      <c r="AH61" s="9">
        <f>Y61+AF61</f>
        <v>0</v>
      </c>
      <c r="AK61" s="9">
        <f>AH61*(1/(1-AJ61/100)-1)</f>
        <v>0</v>
      </c>
    </row>
    <row r="62" ht="23.25" customHeight="1">
      <c r="Y62" s="7">
        <f>P62*Q62*SUM(S62:X62)/3600</f>
        <v>0</v>
      </c>
      <c r="AF62" s="7">
        <f>Q62*AD62/3600</f>
        <v>0</v>
      </c>
      <c r="AH62" s="9">
        <f>Y62+AF62</f>
        <v>0</v>
      </c>
      <c r="AK62" s="9">
        <f>AH62*(1/(1-AJ62/100)-1)</f>
        <v>0</v>
      </c>
    </row>
    <row r="63" ht="23.25" customHeight="1">
      <c r="Y63" s="7">
        <f>P63*Q63*SUM(S63:X63)/3600</f>
        <v>0</v>
      </c>
      <c r="AF63" s="7">
        <f>Q63*AD63/3600</f>
        <v>0</v>
      </c>
      <c r="AH63" s="9">
        <f>Y63+AF63</f>
        <v>0</v>
      </c>
      <c r="AK63" s="9">
        <f>AH63*(1/(1-AJ63/100)-1)</f>
        <v>0</v>
      </c>
    </row>
    <row r="64" ht="23.25" customHeight="1">
      <c r="Y64" s="7">
        <f>P64*Q64*SUM(S64:X64)/3600</f>
        <v>0</v>
      </c>
      <c r="AF64" s="7">
        <f>Q64*AD64/3600</f>
        <v>0</v>
      </c>
      <c r="AH64" s="9">
        <f>Y64+AF64</f>
        <v>0</v>
      </c>
      <c r="AK64" s="9">
        <f>AH64*(1/(1-AJ64/100)-1)</f>
        <v>0</v>
      </c>
    </row>
    <row r="65" ht="15" customHeight="1">
      <c r="AA65" t="s">
        <v>143</v>
      </c>
      <c r="AK65" s="3">
        <f>SUM(AK15:AL64)</f>
        <v>0.0687869053345247</v>
      </c>
    </row>
    <row r="66" ht="18.75" customHeight="1">
      <c r="AA66" t="s">
        <v>201</v>
      </c>
      <c r="AH66" s="3">
        <f>SUM(AH15:AI64)</f>
        <v>8.073305555555553</v>
      </c>
    </row>
    <row r="67"/>
    <row r="68"/>
    <row r="69"/>
    <row r="70"/>
  </sheetData>
  <sheetProtection sheet="1"/>
  <mergeCells count="765">
    <mergeCell ref="W49:X49"/>
    <mergeCell ref="AH49:AI49"/>
    <mergeCell ref="AK49:AL49"/>
    <mergeCell ref="Y49:Z49"/>
    <mergeCell ref="AA49:AC49"/>
    <mergeCell ref="AD49:AE49"/>
    <mergeCell ref="AF49:AG49"/>
    <mergeCell ref="AF50:AG50"/>
    <mergeCell ref="AH50:AI50"/>
    <mergeCell ref="AK50:AL50"/>
    <mergeCell ref="B49:C49"/>
    <mergeCell ref="D49:G49"/>
    <mergeCell ref="H49:M49"/>
    <mergeCell ref="N49:O49"/>
    <mergeCell ref="Q49:R49"/>
    <mergeCell ref="S49:T49"/>
    <mergeCell ref="U49:V49"/>
    <mergeCell ref="S50:T50"/>
    <mergeCell ref="U50:V50"/>
    <mergeCell ref="W50:X50"/>
    <mergeCell ref="Y50:Z50"/>
    <mergeCell ref="AA50:AC50"/>
    <mergeCell ref="AD50:AE50"/>
    <mergeCell ref="AA51:AC51"/>
    <mergeCell ref="AD51:AE51"/>
    <mergeCell ref="AF51:AG51"/>
    <mergeCell ref="AH51:AI51"/>
    <mergeCell ref="AK51:AL51"/>
    <mergeCell ref="B50:C50"/>
    <mergeCell ref="D50:G50"/>
    <mergeCell ref="H50:M50"/>
    <mergeCell ref="N50:O50"/>
    <mergeCell ref="Q50:R50"/>
    <mergeCell ref="AK52:AL52"/>
    <mergeCell ref="B51:C51"/>
    <mergeCell ref="D51:G51"/>
    <mergeCell ref="H51:M51"/>
    <mergeCell ref="N51:O51"/>
    <mergeCell ref="Q51:R51"/>
    <mergeCell ref="S51:T51"/>
    <mergeCell ref="U51:V51"/>
    <mergeCell ref="W51:X51"/>
    <mergeCell ref="Y51:Z51"/>
    <mergeCell ref="W52:X52"/>
    <mergeCell ref="Y52:Z52"/>
    <mergeCell ref="AA52:AC52"/>
    <mergeCell ref="AD52:AE52"/>
    <mergeCell ref="AF52:AG52"/>
    <mergeCell ref="AH52:AI52"/>
    <mergeCell ref="AF53:AG53"/>
    <mergeCell ref="AH53:AI53"/>
    <mergeCell ref="AK53:AL53"/>
    <mergeCell ref="B52:C52"/>
    <mergeCell ref="D52:G52"/>
    <mergeCell ref="H52:M52"/>
    <mergeCell ref="N52:O52"/>
    <mergeCell ref="Q52:R52"/>
    <mergeCell ref="S52:T52"/>
    <mergeCell ref="U52:V52"/>
    <mergeCell ref="S53:T53"/>
    <mergeCell ref="U53:V53"/>
    <mergeCell ref="W53:X53"/>
    <mergeCell ref="Y53:Z53"/>
    <mergeCell ref="AA53:AC53"/>
    <mergeCell ref="AD53:AE53"/>
    <mergeCell ref="AA45:AC45"/>
    <mergeCell ref="AD45:AE45"/>
    <mergeCell ref="AF45:AG45"/>
    <mergeCell ref="AH45:AI45"/>
    <mergeCell ref="AK45:AL45"/>
    <mergeCell ref="B53:C53"/>
    <mergeCell ref="D53:G53"/>
    <mergeCell ref="H53:M53"/>
    <mergeCell ref="N53:O53"/>
    <mergeCell ref="Q53:R53"/>
    <mergeCell ref="AK46:AL46"/>
    <mergeCell ref="B45:C45"/>
    <mergeCell ref="D45:G45"/>
    <mergeCell ref="H45:M45"/>
    <mergeCell ref="N45:O45"/>
    <mergeCell ref="Q45:R45"/>
    <mergeCell ref="S45:T45"/>
    <mergeCell ref="U45:V45"/>
    <mergeCell ref="W45:X45"/>
    <mergeCell ref="Y45:Z45"/>
    <mergeCell ref="W46:X46"/>
    <mergeCell ref="Y46:Z46"/>
    <mergeCell ref="AA46:AC46"/>
    <mergeCell ref="AD46:AE46"/>
    <mergeCell ref="AF46:AG46"/>
    <mergeCell ref="AH46:AI46"/>
    <mergeCell ref="AF47:AG47"/>
    <mergeCell ref="AH47:AI47"/>
    <mergeCell ref="AK47:AL47"/>
    <mergeCell ref="B46:C46"/>
    <mergeCell ref="D46:G46"/>
    <mergeCell ref="H46:M46"/>
    <mergeCell ref="N46:O46"/>
    <mergeCell ref="Q46:R46"/>
    <mergeCell ref="S46:T46"/>
    <mergeCell ref="U46:V46"/>
    <mergeCell ref="S47:T47"/>
    <mergeCell ref="U47:V47"/>
    <mergeCell ref="W47:X47"/>
    <mergeCell ref="Y47:Z47"/>
    <mergeCell ref="AA47:AC47"/>
    <mergeCell ref="AD47:AE47"/>
    <mergeCell ref="AA48:AC48"/>
    <mergeCell ref="AD48:AE48"/>
    <mergeCell ref="AF48:AG48"/>
    <mergeCell ref="AH48:AI48"/>
    <mergeCell ref="AK48:AL48"/>
    <mergeCell ref="B47:C47"/>
    <mergeCell ref="D47:G47"/>
    <mergeCell ref="H47:M47"/>
    <mergeCell ref="N47:O47"/>
    <mergeCell ref="Q47:R47"/>
    <mergeCell ref="AK54:AL54"/>
    <mergeCell ref="B48:C48"/>
    <mergeCell ref="D48:G48"/>
    <mergeCell ref="H48:M48"/>
    <mergeCell ref="N48:O48"/>
    <mergeCell ref="Q48:R48"/>
    <mergeCell ref="S48:T48"/>
    <mergeCell ref="U48:V48"/>
    <mergeCell ref="W48:X48"/>
    <mergeCell ref="Y48:Z48"/>
    <mergeCell ref="U54:V54"/>
    <mergeCell ref="W54:X54"/>
    <mergeCell ref="Y54:Z54"/>
    <mergeCell ref="AA54:AC54"/>
    <mergeCell ref="AD54:AE54"/>
    <mergeCell ref="AF54:AG54"/>
    <mergeCell ref="B54:C54"/>
    <mergeCell ref="D54:G54"/>
    <mergeCell ref="H54:M54"/>
    <mergeCell ref="N54:O54"/>
    <mergeCell ref="Q54:R54"/>
    <mergeCell ref="S54:T54"/>
    <mergeCell ref="AF63:AG63"/>
    <mergeCell ref="AH63:AI63"/>
    <mergeCell ref="AR12:AR14"/>
    <mergeCell ref="AS12:AS14"/>
    <mergeCell ref="AT12:AT14"/>
    <mergeCell ref="AN12:AN14"/>
    <mergeCell ref="AO12:AO14"/>
    <mergeCell ref="AP12:AP14"/>
    <mergeCell ref="AQ12:AQ14"/>
    <mergeCell ref="AH54:AI54"/>
    <mergeCell ref="S63:T63"/>
    <mergeCell ref="U63:V63"/>
    <mergeCell ref="W63:X63"/>
    <mergeCell ref="Y63:Z63"/>
    <mergeCell ref="AA63:AC63"/>
    <mergeCell ref="AD63:AE63"/>
    <mergeCell ref="AA62:AC62"/>
    <mergeCell ref="Q62:R62"/>
    <mergeCell ref="S62:T62"/>
    <mergeCell ref="U62:V62"/>
    <mergeCell ref="AA61:AC61"/>
    <mergeCell ref="B63:C63"/>
    <mergeCell ref="D63:G63"/>
    <mergeCell ref="H63:M63"/>
    <mergeCell ref="N63:O63"/>
    <mergeCell ref="Q63:R63"/>
    <mergeCell ref="H62:M62"/>
    <mergeCell ref="N62:O62"/>
    <mergeCell ref="N61:O61"/>
    <mergeCell ref="W62:X62"/>
    <mergeCell ref="Y62:Z62"/>
    <mergeCell ref="Q61:R61"/>
    <mergeCell ref="S61:T61"/>
    <mergeCell ref="U61:V61"/>
    <mergeCell ref="W61:X61"/>
    <mergeCell ref="H58:M58"/>
    <mergeCell ref="H60:M60"/>
    <mergeCell ref="N60:O60"/>
    <mergeCell ref="Q60:R60"/>
    <mergeCell ref="W59:X59"/>
    <mergeCell ref="Y59:Z59"/>
    <mergeCell ref="S59:T59"/>
    <mergeCell ref="U59:V59"/>
    <mergeCell ref="W60:X60"/>
    <mergeCell ref="Y60:Z60"/>
    <mergeCell ref="AH66:AI66"/>
    <mergeCell ref="AH64:AI64"/>
    <mergeCell ref="AA64:AC64"/>
    <mergeCell ref="W64:X64"/>
    <mergeCell ref="Y64:Z64"/>
    <mergeCell ref="S64:T64"/>
    <mergeCell ref="U64:V64"/>
    <mergeCell ref="AF64:AG64"/>
    <mergeCell ref="AD64:AE64"/>
    <mergeCell ref="B64:C64"/>
    <mergeCell ref="D64:G64"/>
    <mergeCell ref="H64:M64"/>
    <mergeCell ref="B60:C60"/>
    <mergeCell ref="D60:G60"/>
    <mergeCell ref="D61:G61"/>
    <mergeCell ref="H61:M61"/>
    <mergeCell ref="B61:C61"/>
    <mergeCell ref="B62:C62"/>
    <mergeCell ref="D62:G62"/>
    <mergeCell ref="AK61:AL61"/>
    <mergeCell ref="AH62:AI62"/>
    <mergeCell ref="AK62:AL62"/>
    <mergeCell ref="AH60:AI60"/>
    <mergeCell ref="AK63:AL63"/>
    <mergeCell ref="N64:O64"/>
    <mergeCell ref="Q64:R64"/>
    <mergeCell ref="AA60:AC60"/>
    <mergeCell ref="U60:V60"/>
    <mergeCell ref="Y61:Z61"/>
    <mergeCell ref="AF61:AG61"/>
    <mergeCell ref="AF62:AG62"/>
    <mergeCell ref="AD62:AE62"/>
    <mergeCell ref="AD61:AE61"/>
    <mergeCell ref="AD60:AE60"/>
    <mergeCell ref="AK65:AL65"/>
    <mergeCell ref="AK64:AL64"/>
    <mergeCell ref="AH65:AI65"/>
    <mergeCell ref="AK60:AL60"/>
    <mergeCell ref="AH61:AI61"/>
    <mergeCell ref="B59:C59"/>
    <mergeCell ref="D59:G59"/>
    <mergeCell ref="N59:O59"/>
    <mergeCell ref="Q59:R59"/>
    <mergeCell ref="H59:M59"/>
    <mergeCell ref="AF60:AG60"/>
    <mergeCell ref="S60:T60"/>
    <mergeCell ref="AA58:AC58"/>
    <mergeCell ref="AK59:AL59"/>
    <mergeCell ref="AA59:AC59"/>
    <mergeCell ref="AD59:AE59"/>
    <mergeCell ref="AF59:AG59"/>
    <mergeCell ref="AH59:AI59"/>
    <mergeCell ref="AD58:AE58"/>
    <mergeCell ref="AF58:AG58"/>
    <mergeCell ref="AK58:AL58"/>
    <mergeCell ref="AH58:AI58"/>
    <mergeCell ref="AH57:AI57"/>
    <mergeCell ref="AK57:AL57"/>
    <mergeCell ref="B58:C58"/>
    <mergeCell ref="D58:G58"/>
    <mergeCell ref="N58:O58"/>
    <mergeCell ref="Q58:R58"/>
    <mergeCell ref="S58:T58"/>
    <mergeCell ref="U58:V58"/>
    <mergeCell ref="W58:X58"/>
    <mergeCell ref="Y58:Z58"/>
    <mergeCell ref="U57:V57"/>
    <mergeCell ref="W57:X57"/>
    <mergeCell ref="Y57:Z57"/>
    <mergeCell ref="AA57:AC57"/>
    <mergeCell ref="AD57:AE57"/>
    <mergeCell ref="AF57:AG57"/>
    <mergeCell ref="B57:C57"/>
    <mergeCell ref="D57:G57"/>
    <mergeCell ref="N57:O57"/>
    <mergeCell ref="Q57:R57"/>
    <mergeCell ref="H57:M57"/>
    <mergeCell ref="S57:T57"/>
    <mergeCell ref="Y41:Z41"/>
    <mergeCell ref="AA41:AC41"/>
    <mergeCell ref="AD41:AE41"/>
    <mergeCell ref="AF41:AG41"/>
    <mergeCell ref="AH41:AI41"/>
    <mergeCell ref="AK41:AL41"/>
    <mergeCell ref="AH30:AI30"/>
    <mergeCell ref="AK30:AL30"/>
    <mergeCell ref="B41:C41"/>
    <mergeCell ref="D41:G41"/>
    <mergeCell ref="N41:O41"/>
    <mergeCell ref="Q41:R41"/>
    <mergeCell ref="H41:M41"/>
    <mergeCell ref="S41:T41"/>
    <mergeCell ref="U41:V41"/>
    <mergeCell ref="W41:X41"/>
    <mergeCell ref="U30:V30"/>
    <mergeCell ref="W30:X30"/>
    <mergeCell ref="Y30:Z30"/>
    <mergeCell ref="AA30:AC30"/>
    <mergeCell ref="AD30:AE30"/>
    <mergeCell ref="AF30:AG30"/>
    <mergeCell ref="AD27:AE27"/>
    <mergeCell ref="AF27:AG27"/>
    <mergeCell ref="AK27:AL27"/>
    <mergeCell ref="AH27:AI27"/>
    <mergeCell ref="B30:C30"/>
    <mergeCell ref="D30:G30"/>
    <mergeCell ref="N30:O30"/>
    <mergeCell ref="Q30:R30"/>
    <mergeCell ref="H30:M30"/>
    <mergeCell ref="S30:T30"/>
    <mergeCell ref="AK24:AL24"/>
    <mergeCell ref="B27:C27"/>
    <mergeCell ref="D27:G27"/>
    <mergeCell ref="N27:O27"/>
    <mergeCell ref="Q27:R27"/>
    <mergeCell ref="S27:T27"/>
    <mergeCell ref="U27:V27"/>
    <mergeCell ref="W27:X27"/>
    <mergeCell ref="Y27:Z27"/>
    <mergeCell ref="AA27:AC27"/>
    <mergeCell ref="W24:X24"/>
    <mergeCell ref="Y24:Z24"/>
    <mergeCell ref="AA24:AC24"/>
    <mergeCell ref="AD24:AE24"/>
    <mergeCell ref="AF24:AG24"/>
    <mergeCell ref="AH24:AI24"/>
    <mergeCell ref="B24:C24"/>
    <mergeCell ref="D24:G24"/>
    <mergeCell ref="N24:O24"/>
    <mergeCell ref="Q24:R24"/>
    <mergeCell ref="S24:T24"/>
    <mergeCell ref="U24:V24"/>
    <mergeCell ref="W21:X21"/>
    <mergeCell ref="Y21:Z21"/>
    <mergeCell ref="AA21:AC21"/>
    <mergeCell ref="AD21:AE21"/>
    <mergeCell ref="AF21:AG21"/>
    <mergeCell ref="AK21:AL21"/>
    <mergeCell ref="AH21:AI21"/>
    <mergeCell ref="AD18:AE18"/>
    <mergeCell ref="AF18:AG18"/>
    <mergeCell ref="AH18:AI18"/>
    <mergeCell ref="AK18:AL18"/>
    <mergeCell ref="B21:C21"/>
    <mergeCell ref="D21:G21"/>
    <mergeCell ref="N21:O21"/>
    <mergeCell ref="Q21:R21"/>
    <mergeCell ref="S21:T21"/>
    <mergeCell ref="U21:V21"/>
    <mergeCell ref="Q18:R18"/>
    <mergeCell ref="S18:T18"/>
    <mergeCell ref="U18:V18"/>
    <mergeCell ref="W18:X18"/>
    <mergeCell ref="Y18:Z18"/>
    <mergeCell ref="AA18:AC18"/>
    <mergeCell ref="Y15:Z15"/>
    <mergeCell ref="AA15:AC15"/>
    <mergeCell ref="AD15:AE15"/>
    <mergeCell ref="AF15:AG15"/>
    <mergeCell ref="AK15:AL15"/>
    <mergeCell ref="AH15:AI15"/>
    <mergeCell ref="B15:C15"/>
    <mergeCell ref="D15:G15"/>
    <mergeCell ref="F9:K9"/>
    <mergeCell ref="H15:M15"/>
    <mergeCell ref="B10:E10"/>
    <mergeCell ref="B12:C14"/>
    <mergeCell ref="D12:G14"/>
    <mergeCell ref="F10:K10"/>
    <mergeCell ref="H21:M21"/>
    <mergeCell ref="N15:O15"/>
    <mergeCell ref="N18:O18"/>
    <mergeCell ref="H27:M27"/>
    <mergeCell ref="B9:E9"/>
    <mergeCell ref="F6:K6"/>
    <mergeCell ref="H24:M24"/>
    <mergeCell ref="B18:C18"/>
    <mergeCell ref="D18:G18"/>
    <mergeCell ref="B7:E7"/>
    <mergeCell ref="Z6:AF6"/>
    <mergeCell ref="AG6:AL6"/>
    <mergeCell ref="AG7:AL7"/>
    <mergeCell ref="H18:M18"/>
    <mergeCell ref="Q15:R15"/>
    <mergeCell ref="N12:O14"/>
    <mergeCell ref="P12:P14"/>
    <mergeCell ref="H12:M14"/>
    <mergeCell ref="U15:V15"/>
    <mergeCell ref="W15:X15"/>
    <mergeCell ref="B2:K2"/>
    <mergeCell ref="B4:K5"/>
    <mergeCell ref="B3:K3"/>
    <mergeCell ref="L5:Q5"/>
    <mergeCell ref="L3:AL3"/>
    <mergeCell ref="L2:AL2"/>
    <mergeCell ref="R5:Y5"/>
    <mergeCell ref="AG5:AL5"/>
    <mergeCell ref="Z5:AF5"/>
    <mergeCell ref="Z7:AF7"/>
    <mergeCell ref="Z8:AF8"/>
    <mergeCell ref="L9:Q9"/>
    <mergeCell ref="L10:Q10"/>
    <mergeCell ref="R8:Y8"/>
    <mergeCell ref="L7:Q7"/>
    <mergeCell ref="L8:Q8"/>
    <mergeCell ref="Y12:Z14"/>
    <mergeCell ref="AA12:AC14"/>
    <mergeCell ref="AD12:AE14"/>
    <mergeCell ref="B6:E6"/>
    <mergeCell ref="B8:E8"/>
    <mergeCell ref="F8:K8"/>
    <mergeCell ref="R7:Y7"/>
    <mergeCell ref="F7:K7"/>
    <mergeCell ref="L6:Q6"/>
    <mergeCell ref="R6:Y6"/>
    <mergeCell ref="U12:V14"/>
    <mergeCell ref="AH12:AI14"/>
    <mergeCell ref="AJ12:AJ14"/>
    <mergeCell ref="AG8:AL8"/>
    <mergeCell ref="S15:T15"/>
    <mergeCell ref="R9:Y9"/>
    <mergeCell ref="Z9:AF9"/>
    <mergeCell ref="AG9:AL9"/>
    <mergeCell ref="AK12:AL14"/>
    <mergeCell ref="W12:X14"/>
    <mergeCell ref="B16:C16"/>
    <mergeCell ref="D16:G16"/>
    <mergeCell ref="H16:M16"/>
    <mergeCell ref="N16:O16"/>
    <mergeCell ref="AF12:AG14"/>
    <mergeCell ref="Z10:AF10"/>
    <mergeCell ref="AG10:AL10"/>
    <mergeCell ref="R10:Y10"/>
    <mergeCell ref="Q12:R14"/>
    <mergeCell ref="S12:T14"/>
    <mergeCell ref="Y16:Z16"/>
    <mergeCell ref="AA16:AC16"/>
    <mergeCell ref="AD16:AE16"/>
    <mergeCell ref="AF16:AG16"/>
    <mergeCell ref="Q16:R16"/>
    <mergeCell ref="S16:T16"/>
    <mergeCell ref="U16:V16"/>
    <mergeCell ref="W16:X16"/>
    <mergeCell ref="AH16:AI16"/>
    <mergeCell ref="AK16:AL16"/>
    <mergeCell ref="B19:C19"/>
    <mergeCell ref="D19:G19"/>
    <mergeCell ref="H19:M19"/>
    <mergeCell ref="N19:O19"/>
    <mergeCell ref="Q19:R19"/>
    <mergeCell ref="S19:T19"/>
    <mergeCell ref="U19:V19"/>
    <mergeCell ref="W19:X19"/>
    <mergeCell ref="B17:C17"/>
    <mergeCell ref="D17:G17"/>
    <mergeCell ref="H17:M17"/>
    <mergeCell ref="N17:O17"/>
    <mergeCell ref="Q17:R17"/>
    <mergeCell ref="S17:T17"/>
    <mergeCell ref="U20:V20"/>
    <mergeCell ref="W20:X20"/>
    <mergeCell ref="Y17:Z17"/>
    <mergeCell ref="AA17:AC17"/>
    <mergeCell ref="AD17:AE17"/>
    <mergeCell ref="AF17:AG17"/>
    <mergeCell ref="U17:V17"/>
    <mergeCell ref="W17:X17"/>
    <mergeCell ref="Y19:Z19"/>
    <mergeCell ref="AA19:AC19"/>
    <mergeCell ref="B20:C20"/>
    <mergeCell ref="D20:G20"/>
    <mergeCell ref="H20:M20"/>
    <mergeCell ref="N20:O20"/>
    <mergeCell ref="Q20:R20"/>
    <mergeCell ref="S20:T20"/>
    <mergeCell ref="Y20:Z20"/>
    <mergeCell ref="AA20:AC20"/>
    <mergeCell ref="AD20:AE20"/>
    <mergeCell ref="AF20:AG20"/>
    <mergeCell ref="AH17:AI17"/>
    <mergeCell ref="AK17:AL17"/>
    <mergeCell ref="AH19:AI19"/>
    <mergeCell ref="AK19:AL19"/>
    <mergeCell ref="AD19:AE19"/>
    <mergeCell ref="AF19:AG19"/>
    <mergeCell ref="AH20:AI20"/>
    <mergeCell ref="AK20:AL20"/>
    <mergeCell ref="B22:C22"/>
    <mergeCell ref="D22:G22"/>
    <mergeCell ref="H22:M22"/>
    <mergeCell ref="N22:O22"/>
    <mergeCell ref="Q22:R22"/>
    <mergeCell ref="S22:T22"/>
    <mergeCell ref="U22:V22"/>
    <mergeCell ref="W22:X22"/>
    <mergeCell ref="U23:V23"/>
    <mergeCell ref="W23:X23"/>
    <mergeCell ref="Y22:Z22"/>
    <mergeCell ref="AA22:AC22"/>
    <mergeCell ref="AD22:AE22"/>
    <mergeCell ref="AF22:AG22"/>
    <mergeCell ref="B23:C23"/>
    <mergeCell ref="D23:G23"/>
    <mergeCell ref="H23:M23"/>
    <mergeCell ref="N23:O23"/>
    <mergeCell ref="Q23:R23"/>
    <mergeCell ref="S23:T23"/>
    <mergeCell ref="Y23:Z23"/>
    <mergeCell ref="AA23:AC23"/>
    <mergeCell ref="AD23:AE23"/>
    <mergeCell ref="AF23:AG23"/>
    <mergeCell ref="AH22:AI22"/>
    <mergeCell ref="AK22:AL22"/>
    <mergeCell ref="AH23:AI23"/>
    <mergeCell ref="AK23:AL23"/>
    <mergeCell ref="B26:C26"/>
    <mergeCell ref="D26:G26"/>
    <mergeCell ref="H26:M26"/>
    <mergeCell ref="N26:O26"/>
    <mergeCell ref="Q26:R26"/>
    <mergeCell ref="S26:T26"/>
    <mergeCell ref="U26:V26"/>
    <mergeCell ref="W26:X26"/>
    <mergeCell ref="U25:V25"/>
    <mergeCell ref="W25:X25"/>
    <mergeCell ref="Y26:Z26"/>
    <mergeCell ref="AA26:AC26"/>
    <mergeCell ref="AD26:AE26"/>
    <mergeCell ref="AF26:AG26"/>
    <mergeCell ref="B25:C25"/>
    <mergeCell ref="D25:G25"/>
    <mergeCell ref="H25:M25"/>
    <mergeCell ref="N25:O25"/>
    <mergeCell ref="Q25:R25"/>
    <mergeCell ref="S25:T25"/>
    <mergeCell ref="Y25:Z25"/>
    <mergeCell ref="AA25:AC25"/>
    <mergeCell ref="AD25:AE25"/>
    <mergeCell ref="AF25:AG25"/>
    <mergeCell ref="AH26:AI26"/>
    <mergeCell ref="AK26:AL26"/>
    <mergeCell ref="AH25:AI25"/>
    <mergeCell ref="AK25:AL25"/>
    <mergeCell ref="B28:C28"/>
    <mergeCell ref="D28:G28"/>
    <mergeCell ref="H28:M28"/>
    <mergeCell ref="N28:O28"/>
    <mergeCell ref="Q28:R28"/>
    <mergeCell ref="S28:T28"/>
    <mergeCell ref="U28:V28"/>
    <mergeCell ref="W28:X28"/>
    <mergeCell ref="U29:V29"/>
    <mergeCell ref="W29:X29"/>
    <mergeCell ref="Y28:Z28"/>
    <mergeCell ref="AA28:AC28"/>
    <mergeCell ref="AD28:AE28"/>
    <mergeCell ref="AF28:AG28"/>
    <mergeCell ref="B29:C29"/>
    <mergeCell ref="D29:G29"/>
    <mergeCell ref="H29:M29"/>
    <mergeCell ref="N29:O29"/>
    <mergeCell ref="Q29:R29"/>
    <mergeCell ref="S29:T29"/>
    <mergeCell ref="Y29:Z29"/>
    <mergeCell ref="AA29:AC29"/>
    <mergeCell ref="AD29:AE29"/>
    <mergeCell ref="AF29:AG29"/>
    <mergeCell ref="AH28:AI28"/>
    <mergeCell ref="AK28:AL28"/>
    <mergeCell ref="AH29:AI29"/>
    <mergeCell ref="AK29:AL29"/>
    <mergeCell ref="B40:C40"/>
    <mergeCell ref="D40:G40"/>
    <mergeCell ref="H40:M40"/>
    <mergeCell ref="N40:O40"/>
    <mergeCell ref="Q40:R40"/>
    <mergeCell ref="S40:T40"/>
    <mergeCell ref="U40:V40"/>
    <mergeCell ref="W40:X40"/>
    <mergeCell ref="U39:V39"/>
    <mergeCell ref="W39:X39"/>
    <mergeCell ref="Y40:Z40"/>
    <mergeCell ref="AA40:AC40"/>
    <mergeCell ref="AD40:AE40"/>
    <mergeCell ref="AF40:AG40"/>
    <mergeCell ref="B39:C39"/>
    <mergeCell ref="D39:G39"/>
    <mergeCell ref="H39:M39"/>
    <mergeCell ref="N39:O39"/>
    <mergeCell ref="Q39:R39"/>
    <mergeCell ref="S39:T39"/>
    <mergeCell ref="Y39:Z39"/>
    <mergeCell ref="AA39:AC39"/>
    <mergeCell ref="AD39:AE39"/>
    <mergeCell ref="AF39:AG39"/>
    <mergeCell ref="AH40:AI40"/>
    <mergeCell ref="AK40:AL40"/>
    <mergeCell ref="AH39:AI39"/>
    <mergeCell ref="AK39:AL39"/>
    <mergeCell ref="B38:C38"/>
    <mergeCell ref="D38:G38"/>
    <mergeCell ref="H38:M38"/>
    <mergeCell ref="N38:O38"/>
    <mergeCell ref="Q38:R38"/>
    <mergeCell ref="S38:T38"/>
    <mergeCell ref="U38:V38"/>
    <mergeCell ref="W38:X38"/>
    <mergeCell ref="U37:V37"/>
    <mergeCell ref="W37:X37"/>
    <mergeCell ref="Y38:Z38"/>
    <mergeCell ref="AA38:AC38"/>
    <mergeCell ref="AD38:AE38"/>
    <mergeCell ref="AF38:AG38"/>
    <mergeCell ref="B37:C37"/>
    <mergeCell ref="D37:G37"/>
    <mergeCell ref="H37:M37"/>
    <mergeCell ref="N37:O37"/>
    <mergeCell ref="Q37:R37"/>
    <mergeCell ref="S37:T37"/>
    <mergeCell ref="Y37:Z37"/>
    <mergeCell ref="AA37:AC37"/>
    <mergeCell ref="AD37:AE37"/>
    <mergeCell ref="AF37:AG37"/>
    <mergeCell ref="AH38:AI38"/>
    <mergeCell ref="AK38:AL38"/>
    <mergeCell ref="AH37:AI37"/>
    <mergeCell ref="AK37:AL37"/>
    <mergeCell ref="B36:C36"/>
    <mergeCell ref="D36:G36"/>
    <mergeCell ref="H36:M36"/>
    <mergeCell ref="N36:O36"/>
    <mergeCell ref="Q36:R36"/>
    <mergeCell ref="S36:T36"/>
    <mergeCell ref="U36:V36"/>
    <mergeCell ref="W36:X36"/>
    <mergeCell ref="U35:V35"/>
    <mergeCell ref="W35:X35"/>
    <mergeCell ref="Y36:Z36"/>
    <mergeCell ref="AA36:AC36"/>
    <mergeCell ref="AD36:AE36"/>
    <mergeCell ref="AF36:AG36"/>
    <mergeCell ref="B35:C35"/>
    <mergeCell ref="D35:G35"/>
    <mergeCell ref="H35:M35"/>
    <mergeCell ref="N35:O35"/>
    <mergeCell ref="Q35:R35"/>
    <mergeCell ref="S35:T35"/>
    <mergeCell ref="Y35:Z35"/>
    <mergeCell ref="AA35:AC35"/>
    <mergeCell ref="AD35:AE35"/>
    <mergeCell ref="AF35:AG35"/>
    <mergeCell ref="AH36:AI36"/>
    <mergeCell ref="AK36:AL36"/>
    <mergeCell ref="AH35:AI35"/>
    <mergeCell ref="AK35:AL35"/>
    <mergeCell ref="B34:C34"/>
    <mergeCell ref="D34:G34"/>
    <mergeCell ref="H34:M34"/>
    <mergeCell ref="N34:O34"/>
    <mergeCell ref="Q34:R34"/>
    <mergeCell ref="S34:T34"/>
    <mergeCell ref="U34:V34"/>
    <mergeCell ref="W34:X34"/>
    <mergeCell ref="U33:V33"/>
    <mergeCell ref="W33:X33"/>
    <mergeCell ref="Y34:Z34"/>
    <mergeCell ref="AA34:AC34"/>
    <mergeCell ref="AD34:AE34"/>
    <mergeCell ref="AF34:AG34"/>
    <mergeCell ref="B33:C33"/>
    <mergeCell ref="D33:G33"/>
    <mergeCell ref="H33:M33"/>
    <mergeCell ref="N33:O33"/>
    <mergeCell ref="Q33:R33"/>
    <mergeCell ref="S33:T33"/>
    <mergeCell ref="Y33:Z33"/>
    <mergeCell ref="AA33:AC33"/>
    <mergeCell ref="AD33:AE33"/>
    <mergeCell ref="AF33:AG33"/>
    <mergeCell ref="AH34:AI34"/>
    <mergeCell ref="AK34:AL34"/>
    <mergeCell ref="AH33:AI33"/>
    <mergeCell ref="AK33:AL33"/>
    <mergeCell ref="B32:C32"/>
    <mergeCell ref="D32:G32"/>
    <mergeCell ref="H32:M32"/>
    <mergeCell ref="N32:O32"/>
    <mergeCell ref="Q32:R32"/>
    <mergeCell ref="S32:T32"/>
    <mergeCell ref="U32:V32"/>
    <mergeCell ref="W32:X32"/>
    <mergeCell ref="U31:V31"/>
    <mergeCell ref="W31:X31"/>
    <mergeCell ref="Y32:Z32"/>
    <mergeCell ref="AA32:AC32"/>
    <mergeCell ref="AD32:AE32"/>
    <mergeCell ref="AF32:AG32"/>
    <mergeCell ref="B31:C31"/>
    <mergeCell ref="D31:G31"/>
    <mergeCell ref="H31:M31"/>
    <mergeCell ref="N31:O31"/>
    <mergeCell ref="Q31:R31"/>
    <mergeCell ref="S31:T31"/>
    <mergeCell ref="Y31:Z31"/>
    <mergeCell ref="AA31:AC31"/>
    <mergeCell ref="AD31:AE31"/>
    <mergeCell ref="AF31:AG31"/>
    <mergeCell ref="AH32:AI32"/>
    <mergeCell ref="AK32:AL32"/>
    <mergeCell ref="AH31:AI31"/>
    <mergeCell ref="AK31:AL31"/>
    <mergeCell ref="B56:C56"/>
    <mergeCell ref="D56:G56"/>
    <mergeCell ref="H56:M56"/>
    <mergeCell ref="N56:O56"/>
    <mergeCell ref="Q56:R56"/>
    <mergeCell ref="S56:T56"/>
    <mergeCell ref="U56:V56"/>
    <mergeCell ref="W56:X56"/>
    <mergeCell ref="U55:V55"/>
    <mergeCell ref="W55:X55"/>
    <mergeCell ref="Y56:Z56"/>
    <mergeCell ref="AA56:AC56"/>
    <mergeCell ref="AD56:AE56"/>
    <mergeCell ref="AF56:AG56"/>
    <mergeCell ref="B55:C55"/>
    <mergeCell ref="D55:G55"/>
    <mergeCell ref="H55:M55"/>
    <mergeCell ref="N55:O55"/>
    <mergeCell ref="Q55:R55"/>
    <mergeCell ref="S55:T55"/>
    <mergeCell ref="Y55:Z55"/>
    <mergeCell ref="AA55:AC55"/>
    <mergeCell ref="AD55:AE55"/>
    <mergeCell ref="AF55:AG55"/>
    <mergeCell ref="AH56:AI56"/>
    <mergeCell ref="AK56:AL56"/>
    <mergeCell ref="AH55:AI55"/>
    <mergeCell ref="AK55:AL55"/>
    <mergeCell ref="B44:C44"/>
    <mergeCell ref="D44:G44"/>
    <mergeCell ref="H44:M44"/>
    <mergeCell ref="N44:O44"/>
    <mergeCell ref="Q44:R44"/>
    <mergeCell ref="S44:T44"/>
    <mergeCell ref="U44:V44"/>
    <mergeCell ref="W44:X44"/>
    <mergeCell ref="U43:V43"/>
    <mergeCell ref="W43:X43"/>
    <mergeCell ref="Y44:Z44"/>
    <mergeCell ref="AA44:AC44"/>
    <mergeCell ref="AD44:AE44"/>
    <mergeCell ref="AF44:AG44"/>
    <mergeCell ref="B43:C43"/>
    <mergeCell ref="D43:G43"/>
    <mergeCell ref="H43:M43"/>
    <mergeCell ref="N43:O43"/>
    <mergeCell ref="Q43:R43"/>
    <mergeCell ref="S43:T43"/>
    <mergeCell ref="Y43:Z43"/>
    <mergeCell ref="AA43:AC43"/>
    <mergeCell ref="AD43:AE43"/>
    <mergeCell ref="AF43:AG43"/>
    <mergeCell ref="AH44:AI44"/>
    <mergeCell ref="AK44:AL44"/>
    <mergeCell ref="AH43:AI43"/>
    <mergeCell ref="AK43:AL43"/>
    <mergeCell ref="B42:C42"/>
    <mergeCell ref="D42:G42"/>
    <mergeCell ref="H42:M42"/>
    <mergeCell ref="N42:O42"/>
    <mergeCell ref="Q42:R42"/>
    <mergeCell ref="S42:T42"/>
    <mergeCell ref="U42:V42"/>
    <mergeCell ref="W42:X42"/>
    <mergeCell ref="AH42:AI42"/>
    <mergeCell ref="AK42:AL42"/>
    <mergeCell ref="Y42:Z42"/>
    <mergeCell ref="AA42:AC42"/>
    <mergeCell ref="AD42:AE42"/>
    <mergeCell ref="AF42:AG42"/>
  </mergeCells>
  <hyperlinks>
    <hyperlink ref="F7" r:id="rId1" tooltip="markus.mayer@muster.de" display="hans.b.einhoff@twb-presswerk.de"/>
  </hyperlinks>
  <pageMargins left="0.24" right="0.22" top="0.31" bottom="0.34" header="0.1968503937007874" footer="0.17"/>
  <ignoredErrors>
    <ignoredError numberStoredAsText="1" sqref="A1:AU70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AU35"/>
  <sheetViews>
    <sheetView workbookViewId="0" rightToLeft="0"/>
  </sheetViews>
  <sheetData>
    <row r="1" ht="7.5" customHeight="1"/>
    <row r="2" ht="30" customHeight="1">
      <c r="B2" t="s">
        <v>0</v>
      </c>
      <c r="L2" t="s">
        <v>1</v>
      </c>
    </row>
    <row r="3" ht="15" customHeight="1">
      <c r="B3" t="s">
        <v>2</v>
      </c>
      <c r="L3" t="s">
        <v>202</v>
      </c>
    </row>
    <row r="4" ht="7.5" customHeight="1">
      <c r="B4" s="1">
        <v>71</v>
      </c>
    </row>
    <row r="5" ht="12.75" customHeight="1">
      <c r="L5" t="s">
        <v>4</v>
      </c>
      <c r="R5" t="s">
        <f>Zusammenfassung!R5</f>
        <v>5</v>
      </c>
      <c r="Z5" t="s">
        <v>6</v>
      </c>
      <c r="AG5" s="5">
        <f>Zusammenfassung!AG5</f>
        <v>0</v>
      </c>
      <c r="AH5" t="e">
        <f>#REF!</f>
        <v>#REF!</v>
      </c>
    </row>
    <row r="6" ht="12.75" customHeight="1">
      <c r="B6" t="s">
        <v>7</v>
      </c>
      <c r="F6" s="5" t="s">
        <f>Zusammenfassung!F6</f>
        <v>8</v>
      </c>
      <c r="L6" t="s">
        <v>9</v>
      </c>
      <c r="R6" t="s">
        <f>Zusammenfassung!R6</f>
        <v>10</v>
      </c>
      <c r="Z6" t="s">
        <v>11</v>
      </c>
      <c r="AG6" s="5">
        <f>Zusammenfassung!AG6</f>
        <v>0</v>
      </c>
      <c r="AH6" t="e">
        <f>#REF!</f>
        <v>#REF!</v>
      </c>
    </row>
    <row r="7" ht="12.75" customHeight="1">
      <c r="B7" t="s">
        <v>12</v>
      </c>
      <c r="F7" s="5" t="s">
        <f>Zusammenfassung!F7</f>
        <v>13</v>
      </c>
      <c r="L7" t="s">
        <v>14</v>
      </c>
      <c r="R7" t="s">
        <f>Zusammenfassung!R7</f>
        <v>15</v>
      </c>
      <c r="Z7" t="s">
        <v>16</v>
      </c>
      <c r="AG7" s="5">
        <f>Zusammenfassung!AG7</f>
        <v>0</v>
      </c>
      <c r="AH7" t="e">
        <f>#REF!</f>
        <v>#REF!</v>
      </c>
    </row>
    <row r="8" ht="12.75" customHeight="1">
      <c r="B8" t="s">
        <v>17</v>
      </c>
      <c r="F8" s="5" t="s">
        <f>Zusammenfassung!F8</f>
        <v>18</v>
      </c>
      <c r="L8" t="s">
        <v>19</v>
      </c>
      <c r="R8">
        <f>Zusammenfassung!R8</f>
        <v>0</v>
      </c>
      <c r="Z8" t="s">
        <v>20</v>
      </c>
      <c r="AG8" s="5">
        <f>Zusammenfassung!AG8</f>
        <v>0</v>
      </c>
      <c r="AH8" t="e">
        <f>#REF!</f>
        <v>#REF!</v>
      </c>
    </row>
    <row r="9" ht="12.75" customHeight="1">
      <c r="B9" t="s">
        <v>21</v>
      </c>
      <c r="F9" s="2">
        <f>Zusammenfassung!F9</f>
        <v>40368</v>
      </c>
      <c r="L9" t="s">
        <v>22</v>
      </c>
      <c r="R9" t="s">
        <f>Zusammenfassung!R9</f>
        <v>23</v>
      </c>
      <c r="Z9" t="s">
        <v>24</v>
      </c>
      <c r="AG9" s="5">
        <f>Zusammenfassung!AG9</f>
        <v>0</v>
      </c>
      <c r="AH9" t="e">
        <f>#REF!</f>
        <v>#REF!</v>
      </c>
    </row>
    <row r="10" ht="12.75" customHeight="1">
      <c r="Z10" t="s">
        <v>25</v>
      </c>
      <c r="AG10" s="5">
        <f>Zusammenfassung!AG10</f>
        <v>0</v>
      </c>
      <c r="AH10" t="e">
        <f>#REF!</f>
        <v>#REF!</v>
      </c>
    </row>
    <row r="11"/>
    <row r="12" ht="15" customHeight="1">
      <c r="B12" s="5" t="s">
        <v>203</v>
      </c>
      <c r="L12" t="s">
        <v>204</v>
      </c>
      <c r="Z12" t="s">
        <v>205</v>
      </c>
      <c r="AJ12" s="4">
        <v>700000</v>
      </c>
    </row>
    <row r="13" ht="65.25" customHeight="1">
      <c r="B13" s="5" t="s">
        <v>206</v>
      </c>
    </row>
    <row r="14" ht="65.25" customHeight="1"/>
    <row r="15" ht="15" customHeight="1">
      <c r="B15" s="5" t="s">
        <v>207</v>
      </c>
      <c r="L15" t="s">
        <v>208</v>
      </c>
      <c r="Z15" t="s">
        <v>209</v>
      </c>
      <c r="AJ15" s="4">
        <v>159606</v>
      </c>
    </row>
    <row r="16" ht="65.25" customHeight="1">
      <c r="B16" s="5" t="s">
        <v>210</v>
      </c>
    </row>
    <row r="17" ht="65.25" customHeight="1"/>
    <row r="18" ht="37.5" customHeight="1">
      <c r="Z18" t="s">
        <v>211</v>
      </c>
      <c r="AJ18" s="4">
        <f>SUM(AJ12,AJ15)</f>
        <v>859606</v>
      </c>
    </row>
    <row r="19"/>
    <row r="20" ht="15" customHeight="1">
      <c r="B20" t="s">
        <v>212</v>
      </c>
      <c r="L20" t="s">
        <v>211</v>
      </c>
      <c r="U20" s="4">
        <f>AJ18</f>
        <v>859606</v>
      </c>
    </row>
    <row r="21" ht="15" customHeight="1">
      <c r="L21" t="s">
        <v>213</v>
      </c>
      <c r="Z21" t="s">
        <v>214</v>
      </c>
      <c r="AJ21" s="4">
        <f>U20-U21</f>
        <v>859606</v>
      </c>
    </row>
    <row r="22" ht="15" customHeight="1">
      <c r="L22" t="s">
        <v>215</v>
      </c>
      <c r="U22" s="10">
        <v>6</v>
      </c>
      <c r="Z22" t="s">
        <v>216</v>
      </c>
      <c r="AJ22" s="4">
        <v>288000</v>
      </c>
    </row>
    <row r="23" ht="15" customHeight="1">
      <c r="L23" t="s">
        <v>217</v>
      </c>
    </row>
    <row r="24" ht="37.5" customHeight="1">
      <c r="Z24" s="7" t="s">
        <v>218</v>
      </c>
      <c r="AJ24" s="7">
        <v>2.98</v>
      </c>
    </row>
    <row r="25"/>
    <row r="26"/>
    <row r="27"/>
    <row r="28"/>
    <row r="29"/>
    <row r="30"/>
    <row r="31"/>
    <row r="32"/>
    <row r="33"/>
    <row r="34"/>
    <row r="35"/>
  </sheetData>
  <sheetProtection sheet="1"/>
  <mergeCells count="64">
    <mergeCell ref="AS12:AS14"/>
    <mergeCell ref="AT12:AT14"/>
    <mergeCell ref="AN12:AN14"/>
    <mergeCell ref="AO12:AO14"/>
    <mergeCell ref="AP12:AP14"/>
    <mergeCell ref="AQ12:AQ14"/>
    <mergeCell ref="AR12:AR14"/>
    <mergeCell ref="U20:W20"/>
    <mergeCell ref="U21:W21"/>
    <mergeCell ref="AJ12:AL12"/>
    <mergeCell ref="AJ24:AL24"/>
    <mergeCell ref="L12:Y14"/>
    <mergeCell ref="L15:Y17"/>
    <mergeCell ref="U23:AL23"/>
    <mergeCell ref="Z24:AI24"/>
    <mergeCell ref="U22:W22"/>
    <mergeCell ref="AJ22:AL22"/>
    <mergeCell ref="AJ15:AL15"/>
    <mergeCell ref="AJ21:AL21"/>
    <mergeCell ref="AJ18:AL18"/>
    <mergeCell ref="B2:K2"/>
    <mergeCell ref="B16:K17"/>
    <mergeCell ref="B12:K12"/>
    <mergeCell ref="AG6:AL6"/>
    <mergeCell ref="B3:K3"/>
    <mergeCell ref="L2:AL2"/>
    <mergeCell ref="L3:AL3"/>
    <mergeCell ref="AG9:AL9"/>
    <mergeCell ref="B6:E6"/>
    <mergeCell ref="R6:Y6"/>
    <mergeCell ref="R9:Y9"/>
    <mergeCell ref="Z9:AF9"/>
    <mergeCell ref="L8:Q8"/>
    <mergeCell ref="L9:Q9"/>
    <mergeCell ref="L7:Q7"/>
    <mergeCell ref="F9:K9"/>
    <mergeCell ref="F7:K7"/>
    <mergeCell ref="Z6:AF6"/>
    <mergeCell ref="Z7:AF7"/>
    <mergeCell ref="Z8:AF8"/>
    <mergeCell ref="AG7:AL7"/>
    <mergeCell ref="AG8:AL8"/>
    <mergeCell ref="B4:K5"/>
    <mergeCell ref="L5:Q5"/>
    <mergeCell ref="F6:K6"/>
    <mergeCell ref="L6:Q6"/>
    <mergeCell ref="B7:E7"/>
    <mergeCell ref="L10:Q10"/>
    <mergeCell ref="AG10:AL10"/>
    <mergeCell ref="Z10:AF10"/>
    <mergeCell ref="R10:Y10"/>
    <mergeCell ref="AG5:AL5"/>
    <mergeCell ref="R5:Y5"/>
    <mergeCell ref="Z5:AF5"/>
    <mergeCell ref="R8:Y8"/>
    <mergeCell ref="R7:Y7"/>
    <mergeCell ref="B13:K14"/>
    <mergeCell ref="B15:K15"/>
    <mergeCell ref="B20:K21"/>
    <mergeCell ref="F10:K10"/>
    <mergeCell ref="B10:E10"/>
    <mergeCell ref="F8:K8"/>
    <mergeCell ref="B8:E8"/>
    <mergeCell ref="B9:E9"/>
  </mergeCells>
  <hyperlinks>
    <hyperlink ref="F7" r:id="rId1" tooltip="markus.mayer@muster.de" display="hans.b.einhoff@twb-presswerk.de"/>
  </hyperlinks>
  <pageMargins left="0.24" right="0.22" top="0.32" bottom="0.34" header="0.1968503937007874" footer="0.15748031496062992"/>
  <ignoredErrors>
    <ignoredError numberStoredAsText="1" sqref="A1:AU35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AU36"/>
  <sheetViews>
    <sheetView workbookViewId="0" rightToLeft="0"/>
  </sheetViews>
  <sheetData>
    <row r="1" ht="7.5" customHeight="1"/>
    <row r="2" ht="30" customHeight="1">
      <c r="B2" t="s">
        <v>0</v>
      </c>
      <c r="L2" t="s">
        <v>1</v>
      </c>
    </row>
    <row r="3" ht="15" customHeight="1">
      <c r="B3" t="s">
        <v>2</v>
      </c>
      <c r="L3" t="s">
        <v>219</v>
      </c>
    </row>
    <row r="4" ht="7.5" customHeight="1">
      <c r="B4" s="1">
        <v>71</v>
      </c>
    </row>
    <row r="5" ht="12.75" customHeight="1">
      <c r="L5" t="s">
        <v>4</v>
      </c>
      <c r="R5" t="s">
        <f>Zusammenfassung!R5</f>
        <v>5</v>
      </c>
      <c r="Z5" t="s">
        <v>6</v>
      </c>
      <c r="AG5" s="5">
        <f>Zusammenfassung!AG5</f>
        <v>0</v>
      </c>
      <c r="AH5" t="e">
        <f>#REF!</f>
        <v>#REF!</v>
      </c>
    </row>
    <row r="6" ht="12.75" customHeight="1">
      <c r="B6" t="s">
        <v>7</v>
      </c>
      <c r="F6" s="5" t="s">
        <f>Zusammenfassung!F6</f>
        <v>8</v>
      </c>
      <c r="L6" t="s">
        <v>9</v>
      </c>
      <c r="R6" t="s">
        <f>Zusammenfassung!R6</f>
        <v>10</v>
      </c>
      <c r="Z6" t="s">
        <v>11</v>
      </c>
      <c r="AG6" s="5">
        <f>Zusammenfassung!AG6</f>
        <v>0</v>
      </c>
      <c r="AH6" t="e">
        <f>#REF!</f>
        <v>#REF!</v>
      </c>
    </row>
    <row r="7" ht="12.75" customHeight="1">
      <c r="B7" t="s">
        <v>12</v>
      </c>
      <c r="F7" s="5" t="s">
        <f>Zusammenfassung!F7</f>
        <v>13</v>
      </c>
      <c r="L7" t="s">
        <v>14</v>
      </c>
      <c r="R7" t="s">
        <f>Zusammenfassung!R7</f>
        <v>15</v>
      </c>
      <c r="Z7" t="s">
        <v>16</v>
      </c>
      <c r="AG7" s="5">
        <f>Zusammenfassung!AG7</f>
        <v>0</v>
      </c>
      <c r="AH7" t="e">
        <f>#REF!</f>
        <v>#REF!</v>
      </c>
    </row>
    <row r="8" ht="12.75" customHeight="1">
      <c r="B8" t="s">
        <v>17</v>
      </c>
      <c r="F8" s="5" t="s">
        <f>Zusammenfassung!F8</f>
        <v>18</v>
      </c>
      <c r="L8" t="s">
        <v>19</v>
      </c>
      <c r="R8">
        <f>Zusammenfassung!R8</f>
        <v>0</v>
      </c>
      <c r="Z8" t="s">
        <v>20</v>
      </c>
      <c r="AG8" s="5">
        <f>Zusammenfassung!AG8</f>
        <v>0</v>
      </c>
      <c r="AH8" t="e">
        <f>#REF!</f>
        <v>#REF!</v>
      </c>
    </row>
    <row r="9" ht="12.75" customHeight="1">
      <c r="B9" t="s">
        <v>21</v>
      </c>
      <c r="F9" s="2">
        <f>Zusammenfassung!F9</f>
        <v>40368</v>
      </c>
      <c r="L9" t="s">
        <v>22</v>
      </c>
      <c r="R9" t="s">
        <f>Zusammenfassung!R9</f>
        <v>23</v>
      </c>
      <c r="Z9" t="s">
        <v>24</v>
      </c>
      <c r="AG9" s="5">
        <f>Zusammenfassung!AG9</f>
        <v>0</v>
      </c>
      <c r="AH9" t="e">
        <f>#REF!</f>
        <v>#REF!</v>
      </c>
    </row>
    <row r="10" ht="12.75" customHeight="1">
      <c r="Z10" t="s">
        <v>25</v>
      </c>
      <c r="AG10" s="5">
        <f>Zusammenfassung!AG10</f>
        <v>0</v>
      </c>
      <c r="AH10" t="e">
        <f>#REF!</f>
        <v>#REF!</v>
      </c>
    </row>
    <row r="11" ht="22.5" customHeight="1"/>
    <row r="12" ht="62.25" customHeight="1">
      <c r="B12" t="s">
        <v>220</v>
      </c>
      <c r="C12" t="s">
        <v>221</v>
      </c>
      <c r="D12" t="s">
        <v>111</v>
      </c>
      <c r="G12" t="s">
        <v>222</v>
      </c>
      <c r="H12" t="s">
        <v>223</v>
      </c>
      <c r="L12" t="s">
        <v>224</v>
      </c>
      <c r="P12" t="s">
        <v>225</v>
      </c>
      <c r="Q12" t="s">
        <v>226</v>
      </c>
      <c r="R12" t="s">
        <v>227</v>
      </c>
      <c r="V12" t="s">
        <v>228</v>
      </c>
      <c r="W12" t="s">
        <v>229</v>
      </c>
      <c r="Y12" t="s">
        <v>117</v>
      </c>
      <c r="Z12" t="s">
        <v>230</v>
      </c>
      <c r="AA12" t="s">
        <v>231</v>
      </c>
      <c r="AC12" t="s">
        <v>232</v>
      </c>
      <c r="AE12" t="s">
        <v>233</v>
      </c>
      <c r="AH12" t="s">
        <v>234</v>
      </c>
      <c r="AI12" t="s">
        <v>235</v>
      </c>
      <c r="AJ12" t="s">
        <v>236</v>
      </c>
      <c r="AK12" t="s">
        <v>237</v>
      </c>
    </row>
    <row r="13" ht="4.5" customHeight="1"/>
    <row r="14" ht="48" customHeight="1">
      <c r="AE14" t="s">
        <v>238</v>
      </c>
      <c r="AF14" t="s">
        <v>239</v>
      </c>
      <c r="AG14" t="s">
        <v>240</v>
      </c>
    </row>
    <row r="15" ht="23.25" customHeight="1">
      <c r="AA15" s="4">
        <f>W15*Z15</f>
        <v>0</v>
      </c>
      <c r="AI15" s="4">
        <f>(AA15)*AH15</f>
        <v>0</v>
      </c>
    </row>
    <row r="16" ht="23.25" customHeight="1">
      <c r="D16" t="s">
        <v>241</v>
      </c>
      <c r="G16" t="s">
        <v>130</v>
      </c>
      <c r="H16" t="s">
        <v>242</v>
      </c>
      <c r="W16" s="4">
        <v>200000</v>
      </c>
      <c r="Y16" t="s">
        <v>131</v>
      </c>
      <c r="Z16" s="7">
        <v>1</v>
      </c>
      <c r="AA16" s="4">
        <f>W16*Z16</f>
        <v>200000</v>
      </c>
      <c r="AH16" s="11">
        <v>2</v>
      </c>
      <c r="AI16" s="4">
        <f>(AA16)*AH16</f>
        <v>400000</v>
      </c>
      <c r="AK16" s="7">
        <v>1.85</v>
      </c>
    </row>
    <row r="17" ht="23.25" customHeight="1">
      <c r="D17" t="s">
        <v>243</v>
      </c>
      <c r="G17" t="s">
        <v>130</v>
      </c>
      <c r="H17" t="s">
        <v>244</v>
      </c>
      <c r="W17" s="4">
        <v>40000</v>
      </c>
      <c r="Y17" t="s">
        <v>131</v>
      </c>
      <c r="Z17" s="7">
        <v>1</v>
      </c>
      <c r="AA17" s="4">
        <f>W17*Z17</f>
        <v>40000</v>
      </c>
      <c r="AH17" s="11">
        <v>1</v>
      </c>
      <c r="AI17" s="4">
        <f>(AA17)*AH17</f>
        <v>40000</v>
      </c>
      <c r="AK17" s="7">
        <v>0.19</v>
      </c>
    </row>
    <row r="18" ht="23.25" customHeight="1">
      <c r="D18" t="s">
        <v>245</v>
      </c>
      <c r="G18" t="s">
        <v>130</v>
      </c>
      <c r="W18" s="4">
        <v>60000</v>
      </c>
      <c r="Y18" t="s">
        <v>131</v>
      </c>
      <c r="Z18" s="7">
        <v>1</v>
      </c>
      <c r="AA18" s="4">
        <f>W18*Z18</f>
        <v>60000</v>
      </c>
      <c r="AH18" s="11">
        <v>1</v>
      </c>
      <c r="AI18" s="4">
        <f>(AA18)*AH18</f>
        <v>60000</v>
      </c>
      <c r="AK18" s="7">
        <v>0.28</v>
      </c>
    </row>
    <row r="19" ht="23.25" customHeight="1">
      <c r="D19" t="s">
        <v>246</v>
      </c>
      <c r="G19" t="s">
        <v>130</v>
      </c>
      <c r="W19" s="4">
        <v>250000</v>
      </c>
      <c r="Y19" t="s">
        <v>131</v>
      </c>
      <c r="Z19" s="7">
        <v>1</v>
      </c>
      <c r="AA19" s="4">
        <f>W19*Z19</f>
        <v>250000</v>
      </c>
      <c r="AH19" s="11">
        <v>1</v>
      </c>
      <c r="AI19" s="4">
        <f>(AA19)*AH19</f>
        <v>250000</v>
      </c>
      <c r="AK19" s="7">
        <v>1.16</v>
      </c>
    </row>
    <row r="20" ht="23.25" customHeight="1">
      <c r="AA20" s="4">
        <f>W20*Z20</f>
        <v>0</v>
      </c>
      <c r="AI20" s="4">
        <f>(AA20)*AH20</f>
        <v>0</v>
      </c>
    </row>
    <row r="21" ht="23.25" customHeight="1">
      <c r="AA21" s="4">
        <f>W21*Z21</f>
        <v>0</v>
      </c>
      <c r="AI21" s="4">
        <f>(AA21)*AH21</f>
        <v>0</v>
      </c>
    </row>
    <row r="22" ht="23.25" customHeight="1">
      <c r="AA22" s="4">
        <f>W22*Z22</f>
        <v>0</v>
      </c>
      <c r="AI22" s="4">
        <f>(AA22)*AH22</f>
        <v>0</v>
      </c>
    </row>
    <row r="23" ht="23.25" customHeight="1">
      <c r="AA23" s="4">
        <f>W23*Z23</f>
        <v>0</v>
      </c>
      <c r="AI23" s="4">
        <f>(AA23)*AH23</f>
        <v>0</v>
      </c>
    </row>
    <row r="24" ht="23.25" customHeight="1">
      <c r="AA24" s="4">
        <f>W24*Z24</f>
        <v>0</v>
      </c>
      <c r="AI24" s="4">
        <f>(AA24)*AH24</f>
        <v>0</v>
      </c>
    </row>
    <row r="25" ht="23.25" customHeight="1">
      <c r="AA25" s="4">
        <f>W25*Z25</f>
        <v>0</v>
      </c>
      <c r="AI25" s="4">
        <f>(AA25)*AH25</f>
        <v>0</v>
      </c>
    </row>
    <row r="26" ht="23.25" customHeight="1">
      <c r="AA26" s="4">
        <f>W26*Z26</f>
        <v>0</v>
      </c>
      <c r="AI26" s="4">
        <f>(AA26)*AH26</f>
        <v>0</v>
      </c>
    </row>
    <row r="27" ht="23.25" customHeight="1">
      <c r="AA27" s="4">
        <f>W27*Z27</f>
        <v>0</v>
      </c>
      <c r="AI27" s="4">
        <f>(AA27)*AH27</f>
        <v>0</v>
      </c>
    </row>
    <row r="28" ht="23.25" customHeight="1">
      <c r="AA28" s="4">
        <f>W28*Z28</f>
        <v>0</v>
      </c>
      <c r="AI28" s="4">
        <f>(AA28)*AH28</f>
        <v>0</v>
      </c>
    </row>
    <row r="29" ht="23.25" customHeight="1">
      <c r="AA29" s="4">
        <f>W29*Z29</f>
        <v>0</v>
      </c>
      <c r="AI29" s="4">
        <f>(AA29)*AH29</f>
        <v>0</v>
      </c>
    </row>
    <row r="30" ht="23.25" customHeight="1">
      <c r="AA30" s="4">
        <f>W30*Z30</f>
        <v>0</v>
      </c>
      <c r="AI30" s="4">
        <f>(AA30)*AH30</f>
        <v>0</v>
      </c>
    </row>
    <row r="31" ht="18.75" customHeight="1">
      <c r="Y31" t="s">
        <v>247</v>
      </c>
      <c r="AI31" s="4">
        <f>SUM(AI15:AJ30)</f>
        <v>750000</v>
      </c>
    </row>
    <row r="32" ht="18.75" customHeight="1">
      <c r="Y32" t="s">
        <v>248</v>
      </c>
      <c r="AK32" s="7">
        <f>SUM(AK15:AL30)</f>
        <v>3.4800000000000004</v>
      </c>
    </row>
    <row r="33"/>
    <row r="34"/>
    <row r="35"/>
    <row r="36"/>
  </sheetData>
  <sheetProtection sheet="1"/>
  <mergeCells count="214">
    <mergeCell ref="D28:F28"/>
    <mergeCell ref="H28:K28"/>
    <mergeCell ref="L28:O28"/>
    <mergeCell ref="R28:U28"/>
    <mergeCell ref="AI29:AJ29"/>
    <mergeCell ref="D29:F29"/>
    <mergeCell ref="H29:K29"/>
    <mergeCell ref="L29:O29"/>
    <mergeCell ref="R29:U29"/>
    <mergeCell ref="AT12:AT14"/>
    <mergeCell ref="AN12:AN14"/>
    <mergeCell ref="AO12:AO14"/>
    <mergeCell ref="AP12:AP14"/>
    <mergeCell ref="AQ12:AQ14"/>
    <mergeCell ref="AK29:AL29"/>
    <mergeCell ref="D25:F25"/>
    <mergeCell ref="D24:F24"/>
    <mergeCell ref="L22:O22"/>
    <mergeCell ref="AK28:AL28"/>
    <mergeCell ref="W28:X28"/>
    <mergeCell ref="AA28:AB28"/>
    <mergeCell ref="AC28:AD28"/>
    <mergeCell ref="AI28:AJ28"/>
    <mergeCell ref="R27:U27"/>
    <mergeCell ref="W27:X27"/>
    <mergeCell ref="R26:U26"/>
    <mergeCell ref="AS12:AS14"/>
    <mergeCell ref="W16:X16"/>
    <mergeCell ref="AA16:AB16"/>
    <mergeCell ref="AR12:AR14"/>
    <mergeCell ref="AC24:AD24"/>
    <mergeCell ref="AA24:AB24"/>
    <mergeCell ref="W25:X25"/>
    <mergeCell ref="R17:U17"/>
    <mergeCell ref="W17:X17"/>
    <mergeCell ref="AC23:AD23"/>
    <mergeCell ref="AA23:AB23"/>
    <mergeCell ref="AC25:AD25"/>
    <mergeCell ref="AA25:AB25"/>
    <mergeCell ref="L16:O16"/>
    <mergeCell ref="R16:U16"/>
    <mergeCell ref="L17:O17"/>
    <mergeCell ref="AK31:AL31"/>
    <mergeCell ref="AI32:AJ32"/>
    <mergeCell ref="AK32:AL32"/>
    <mergeCell ref="AI31:AJ31"/>
    <mergeCell ref="AI27:AJ27"/>
    <mergeCell ref="W22:X22"/>
    <mergeCell ref="AC22:AD22"/>
    <mergeCell ref="AC26:AD26"/>
    <mergeCell ref="AA22:AB22"/>
    <mergeCell ref="W23:X23"/>
    <mergeCell ref="AI30:AJ30"/>
    <mergeCell ref="AK27:AL27"/>
    <mergeCell ref="H30:K30"/>
    <mergeCell ref="L30:O30"/>
    <mergeCell ref="R30:U30"/>
    <mergeCell ref="W30:X30"/>
    <mergeCell ref="AK30:AL30"/>
    <mergeCell ref="H27:K27"/>
    <mergeCell ref="L27:O27"/>
    <mergeCell ref="AA27:AB27"/>
    <mergeCell ref="H24:K24"/>
    <mergeCell ref="AA30:AB30"/>
    <mergeCell ref="W26:X26"/>
    <mergeCell ref="AC30:AD30"/>
    <mergeCell ref="AC27:AD27"/>
    <mergeCell ref="W29:X29"/>
    <mergeCell ref="AA29:AB29"/>
    <mergeCell ref="AC29:AD29"/>
    <mergeCell ref="H25:K25"/>
    <mergeCell ref="AA26:AB26"/>
    <mergeCell ref="D30:F30"/>
    <mergeCell ref="L26:O26"/>
    <mergeCell ref="D27:F27"/>
    <mergeCell ref="W24:X24"/>
    <mergeCell ref="L24:O24"/>
    <mergeCell ref="L25:O25"/>
    <mergeCell ref="R24:U24"/>
    <mergeCell ref="R25:U25"/>
    <mergeCell ref="D26:F26"/>
    <mergeCell ref="H26:K26"/>
    <mergeCell ref="L23:O23"/>
    <mergeCell ref="R22:U22"/>
    <mergeCell ref="D22:F22"/>
    <mergeCell ref="H22:K22"/>
    <mergeCell ref="D23:F23"/>
    <mergeCell ref="H23:K23"/>
    <mergeCell ref="R23:U23"/>
    <mergeCell ref="D20:F20"/>
    <mergeCell ref="W20:X20"/>
    <mergeCell ref="H20:K20"/>
    <mergeCell ref="L20:O20"/>
    <mergeCell ref="L21:O21"/>
    <mergeCell ref="R21:U21"/>
    <mergeCell ref="R20:U20"/>
    <mergeCell ref="D21:F21"/>
    <mergeCell ref="AA20:AB20"/>
    <mergeCell ref="W21:X21"/>
    <mergeCell ref="L19:O19"/>
    <mergeCell ref="AA19:AB19"/>
    <mergeCell ref="H21:K21"/>
    <mergeCell ref="R19:U19"/>
    <mergeCell ref="AA21:AB21"/>
    <mergeCell ref="D18:F18"/>
    <mergeCell ref="W18:X18"/>
    <mergeCell ref="H18:K18"/>
    <mergeCell ref="R18:U18"/>
    <mergeCell ref="L18:O18"/>
    <mergeCell ref="H19:K19"/>
    <mergeCell ref="W19:X19"/>
    <mergeCell ref="D19:F19"/>
    <mergeCell ref="L3:AL3"/>
    <mergeCell ref="R12:U14"/>
    <mergeCell ref="Z12:Z14"/>
    <mergeCell ref="B12:B14"/>
    <mergeCell ref="C12:C14"/>
    <mergeCell ref="D12:F14"/>
    <mergeCell ref="AH12:AH14"/>
    <mergeCell ref="B9:E9"/>
    <mergeCell ref="L7:Q7"/>
    <mergeCell ref="L8:Q8"/>
    <mergeCell ref="L2:AL2"/>
    <mergeCell ref="B2:K2"/>
    <mergeCell ref="AI12:AJ14"/>
    <mergeCell ref="AK12:AL14"/>
    <mergeCell ref="AE12:AG12"/>
    <mergeCell ref="F6:K6"/>
    <mergeCell ref="F10:K10"/>
    <mergeCell ref="Q12:Q14"/>
    <mergeCell ref="AI11:AJ11"/>
    <mergeCell ref="B3:K3"/>
    <mergeCell ref="AA18:AB18"/>
    <mergeCell ref="P12:P14"/>
    <mergeCell ref="V12:V14"/>
    <mergeCell ref="Y12:Y14"/>
    <mergeCell ref="W12:X14"/>
    <mergeCell ref="AA15:AB15"/>
    <mergeCell ref="AA12:AB14"/>
    <mergeCell ref="W15:X15"/>
    <mergeCell ref="R15:U15"/>
    <mergeCell ref="F8:K8"/>
    <mergeCell ref="F9:K9"/>
    <mergeCell ref="H12:K14"/>
    <mergeCell ref="B10:E10"/>
    <mergeCell ref="D15:F15"/>
    <mergeCell ref="H15:K15"/>
    <mergeCell ref="AA17:AB17"/>
    <mergeCell ref="AC12:AD14"/>
    <mergeCell ref="L12:O14"/>
    <mergeCell ref="L15:O15"/>
    <mergeCell ref="D16:F16"/>
    <mergeCell ref="H16:K16"/>
    <mergeCell ref="G12:G14"/>
    <mergeCell ref="D17:F17"/>
    <mergeCell ref="H17:K17"/>
    <mergeCell ref="AC21:AD21"/>
    <mergeCell ref="AC20:AD20"/>
    <mergeCell ref="AC19:AD19"/>
    <mergeCell ref="AC18:AD18"/>
    <mergeCell ref="L9:Q9"/>
    <mergeCell ref="L10:Q10"/>
    <mergeCell ref="AC15:AD15"/>
    <mergeCell ref="AC17:AD17"/>
    <mergeCell ref="AC16:AD16"/>
    <mergeCell ref="Z10:AF10"/>
    <mergeCell ref="AI17:AJ17"/>
    <mergeCell ref="AK17:AL17"/>
    <mergeCell ref="AI15:AJ15"/>
    <mergeCell ref="AK16:AL16"/>
    <mergeCell ref="AI16:AJ16"/>
    <mergeCell ref="AK15:AL15"/>
    <mergeCell ref="AI21:AJ21"/>
    <mergeCell ref="AK21:AL21"/>
    <mergeCell ref="AK18:AL18"/>
    <mergeCell ref="AK19:AL19"/>
    <mergeCell ref="AK20:AL20"/>
    <mergeCell ref="AI18:AJ18"/>
    <mergeCell ref="AI19:AJ19"/>
    <mergeCell ref="AI20:AJ20"/>
    <mergeCell ref="AI22:AJ22"/>
    <mergeCell ref="AK25:AL25"/>
    <mergeCell ref="AI26:AJ26"/>
    <mergeCell ref="AK26:AL26"/>
    <mergeCell ref="AI25:AJ25"/>
    <mergeCell ref="AI23:AJ23"/>
    <mergeCell ref="AK23:AL23"/>
    <mergeCell ref="AI24:AJ24"/>
    <mergeCell ref="AK24:AL24"/>
    <mergeCell ref="AK22:AL22"/>
    <mergeCell ref="R5:Y5"/>
    <mergeCell ref="Z5:AF5"/>
    <mergeCell ref="AG5:AL5"/>
    <mergeCell ref="B8:E8"/>
    <mergeCell ref="B6:E6"/>
    <mergeCell ref="B7:E7"/>
    <mergeCell ref="F7:K7"/>
    <mergeCell ref="B4:K5"/>
    <mergeCell ref="L5:Q5"/>
    <mergeCell ref="L6:Q6"/>
    <mergeCell ref="Z6:AF6"/>
    <mergeCell ref="AG6:AL6"/>
    <mergeCell ref="R7:Y7"/>
    <mergeCell ref="Z7:AF7"/>
    <mergeCell ref="AG7:AL7"/>
    <mergeCell ref="R6:Y6"/>
    <mergeCell ref="AG10:AL10"/>
    <mergeCell ref="R10:Y10"/>
    <mergeCell ref="R8:Y8"/>
    <mergeCell ref="Z8:AF8"/>
    <mergeCell ref="AG8:AL8"/>
    <mergeCell ref="R9:Y9"/>
    <mergeCell ref="Z9:AF9"/>
    <mergeCell ref="AG9:AL9"/>
  </mergeCells>
  <hyperlinks>
    <hyperlink ref="F7" r:id="rId1" tooltip="markus.mayer@muster.de" display="hans.b.einhoff@twb-presswerk.de"/>
  </hyperlinks>
  <pageMargins left="0.24" right="0.22" top="0.32" bottom="0.3" header="0.1968503937007874" footer="0.15748031496062992"/>
  <ignoredErrors>
    <ignoredError numberStoredAsText="1" sqref="A1:AU36"/>
  </ignoredErrors>
</worksheet>
</file>

<file path=xl/worksheets/sheet7.xml><?xml version="1.0" encoding="utf-8"?>
<worksheet xmlns="http://schemas.openxmlformats.org/spreadsheetml/2006/main" xmlns:r="http://schemas.openxmlformats.org/officeDocument/2006/relationships">
  <dimension ref="A1:AU41"/>
  <sheetViews>
    <sheetView workbookViewId="0" rightToLeft="0"/>
  </sheetViews>
  <sheetData>
    <row r="1" ht="7.5" customHeight="1"/>
    <row r="2" ht="30" customHeight="1">
      <c r="B2" t="s">
        <v>0</v>
      </c>
      <c r="L2" t="s">
        <v>1</v>
      </c>
    </row>
    <row r="3" ht="15" customHeight="1">
      <c r="B3" t="s">
        <v>2</v>
      </c>
      <c r="L3" t="s">
        <v>249</v>
      </c>
    </row>
    <row r="4" ht="7.5" customHeight="1">
      <c r="B4" s="1">
        <v>71</v>
      </c>
    </row>
    <row r="5" ht="12.75" customHeight="1">
      <c r="L5" t="s">
        <v>4</v>
      </c>
      <c r="R5" t="s">
        <f>Zusammenfassung!R5</f>
        <v>5</v>
      </c>
      <c r="Z5" t="s">
        <v>6</v>
      </c>
      <c r="AG5" s="5">
        <f>Zusammenfassung!AG5</f>
        <v>0</v>
      </c>
      <c r="AH5" t="e">
        <f>#REF!</f>
        <v>#REF!</v>
      </c>
    </row>
    <row r="6" ht="12.75" customHeight="1">
      <c r="B6" t="s">
        <v>7</v>
      </c>
      <c r="F6" s="5" t="s">
        <f>Zusammenfassung!F6</f>
        <v>8</v>
      </c>
      <c r="L6" t="s">
        <v>9</v>
      </c>
      <c r="R6" t="s">
        <f>Zusammenfassung!R6</f>
        <v>10</v>
      </c>
      <c r="Z6" t="s">
        <v>11</v>
      </c>
      <c r="AG6" s="5">
        <f>Zusammenfassung!AG6</f>
        <v>0</v>
      </c>
      <c r="AH6" t="e">
        <f>#REF!</f>
        <v>#REF!</v>
      </c>
    </row>
    <row r="7" ht="12.75" customHeight="1">
      <c r="B7" t="s">
        <v>12</v>
      </c>
      <c r="F7" s="5" t="s">
        <f>Zusammenfassung!F7</f>
        <v>13</v>
      </c>
      <c r="L7" t="s">
        <v>14</v>
      </c>
      <c r="R7" t="s">
        <f>Zusammenfassung!R7</f>
        <v>15</v>
      </c>
      <c r="Z7" t="s">
        <v>16</v>
      </c>
      <c r="AG7" s="5">
        <f>Zusammenfassung!AG7</f>
        <v>0</v>
      </c>
      <c r="AH7" t="e">
        <f>#REF!</f>
        <v>#REF!</v>
      </c>
    </row>
    <row r="8" ht="12.75" customHeight="1">
      <c r="B8" t="s">
        <v>17</v>
      </c>
      <c r="F8" s="5" t="s">
        <f>Zusammenfassung!F8</f>
        <v>18</v>
      </c>
      <c r="L8" t="s">
        <v>19</v>
      </c>
      <c r="R8">
        <f>Zusammenfassung!R8</f>
        <v>0</v>
      </c>
      <c r="Z8" t="s">
        <v>20</v>
      </c>
      <c r="AG8" s="5">
        <f>Zusammenfassung!AG8</f>
        <v>0</v>
      </c>
      <c r="AH8" t="e">
        <f>#REF!</f>
        <v>#REF!</v>
      </c>
    </row>
    <row r="9" ht="12.75" customHeight="1">
      <c r="B9" t="s">
        <v>21</v>
      </c>
      <c r="F9" s="2">
        <f>Zusammenfassung!F9</f>
        <v>40368</v>
      </c>
      <c r="L9" t="s">
        <v>22</v>
      </c>
      <c r="R9" t="s">
        <f>Zusammenfassung!R9</f>
        <v>23</v>
      </c>
      <c r="Z9" t="s">
        <v>24</v>
      </c>
      <c r="AG9" s="5">
        <f>Zusammenfassung!AG9</f>
        <v>0</v>
      </c>
      <c r="AH9" t="e">
        <f>#REF!</f>
        <v>#REF!</v>
      </c>
    </row>
    <row r="10" ht="12.75" customHeight="1">
      <c r="Z10" t="s">
        <v>25</v>
      </c>
      <c r="AG10" s="5">
        <f>Zusammenfassung!AG10</f>
        <v>0</v>
      </c>
      <c r="AH10" t="e">
        <f>#REF!</f>
        <v>#REF!</v>
      </c>
    </row>
    <row r="11" ht="22.5" customHeight="1"/>
    <row r="12" ht="62.25" customHeight="1">
      <c r="B12" t="s">
        <v>220</v>
      </c>
      <c r="C12" t="s">
        <v>221</v>
      </c>
      <c r="D12" t="s">
        <v>111</v>
      </c>
      <c r="F12" t="s">
        <v>222</v>
      </c>
      <c r="G12" t="s">
        <v>223</v>
      </c>
      <c r="J12" t="s">
        <v>224</v>
      </c>
      <c r="M12" t="s">
        <v>250</v>
      </c>
      <c r="O12" t="s">
        <v>251</v>
      </c>
      <c r="P12" t="s">
        <v>227</v>
      </c>
      <c r="S12" t="s">
        <v>228</v>
      </c>
      <c r="T12" t="s">
        <v>229</v>
      </c>
      <c r="V12" t="s">
        <v>117</v>
      </c>
      <c r="W12" t="s">
        <v>230</v>
      </c>
      <c r="X12" t="s">
        <v>231</v>
      </c>
      <c r="Z12" t="s">
        <v>232</v>
      </c>
      <c r="AB12" t="s">
        <v>233</v>
      </c>
      <c r="AE12" t="s">
        <v>234</v>
      </c>
      <c r="AF12" t="s">
        <v>236</v>
      </c>
      <c r="AH12" t="s">
        <v>252</v>
      </c>
      <c r="AJ12" t="s">
        <v>253</v>
      </c>
    </row>
    <row r="13" ht="4.5" customHeight="1"/>
    <row r="14" ht="48" customHeight="1">
      <c r="AB14" t="s">
        <v>238</v>
      </c>
      <c r="AC14" t="s">
        <v>239</v>
      </c>
      <c r="AD14" t="s">
        <v>240</v>
      </c>
    </row>
    <row r="15" ht="23.25" customHeight="1">
      <c r="D15" t="s">
        <v>157</v>
      </c>
      <c r="G15" t="s">
        <v>254</v>
      </c>
      <c r="M15" s="11" t="s">
        <v>255</v>
      </c>
      <c r="T15" s="4">
        <v>450000</v>
      </c>
      <c r="V15" t="s">
        <v>131</v>
      </c>
      <c r="W15" s="3">
        <v>1</v>
      </c>
      <c r="X15" s="4">
        <f>T15*W15</f>
        <v>450000</v>
      </c>
      <c r="AE15" s="11">
        <v>1</v>
      </c>
      <c r="AF15" s="4">
        <f>(X15)*AE15</f>
        <v>450000</v>
      </c>
    </row>
    <row r="16" ht="23.25" customHeight="1">
      <c r="D16" t="s">
        <v>160</v>
      </c>
      <c r="G16" t="s">
        <v>256</v>
      </c>
      <c r="M16" s="11">
        <v>2</v>
      </c>
      <c r="T16" s="4">
        <v>85000</v>
      </c>
      <c r="V16" t="s">
        <v>131</v>
      </c>
      <c r="W16" s="3">
        <v>1</v>
      </c>
      <c r="X16" s="4">
        <f>T16*W16</f>
        <v>85000</v>
      </c>
      <c r="AE16" s="11">
        <v>1</v>
      </c>
      <c r="AF16" s="4">
        <f>(X16)*AE16</f>
        <v>85000</v>
      </c>
    </row>
    <row r="17" ht="23.25" customHeight="1">
      <c r="D17" t="s">
        <v>257</v>
      </c>
      <c r="G17" t="s">
        <v>256</v>
      </c>
      <c r="M17" s="11" t="s">
        <v>255</v>
      </c>
      <c r="T17" s="4">
        <v>23000</v>
      </c>
      <c r="V17" t="s">
        <v>131</v>
      </c>
      <c r="W17" s="3">
        <v>1</v>
      </c>
      <c r="X17" s="4">
        <f>T17*W17</f>
        <v>23000</v>
      </c>
      <c r="AE17" s="11">
        <v>1</v>
      </c>
      <c r="AF17" s="4">
        <f>(X17)*AE17</f>
        <v>23000</v>
      </c>
    </row>
    <row r="18" ht="23.25" customHeight="1">
      <c r="D18" t="s">
        <v>162</v>
      </c>
      <c r="G18" t="s">
        <v>256</v>
      </c>
      <c r="M18" s="11" t="s">
        <v>255</v>
      </c>
      <c r="T18" s="4">
        <v>60000</v>
      </c>
      <c r="V18" t="s">
        <v>131</v>
      </c>
      <c r="W18" s="3">
        <v>1</v>
      </c>
      <c r="X18" s="4">
        <f>T18*W18</f>
        <v>60000</v>
      </c>
      <c r="AE18" s="11">
        <v>1</v>
      </c>
      <c r="AF18" s="4">
        <f>(X18)*AE18</f>
        <v>60000</v>
      </c>
    </row>
    <row r="19" ht="23.25" customHeight="1">
      <c r="D19" t="s">
        <v>163</v>
      </c>
      <c r="G19" t="s">
        <v>256</v>
      </c>
      <c r="M19" s="11">
        <v>1</v>
      </c>
      <c r="T19" s="4">
        <v>0</v>
      </c>
      <c r="V19" t="s">
        <v>131</v>
      </c>
      <c r="W19" s="3">
        <v>1</v>
      </c>
      <c r="X19" s="4">
        <f>T19*W19</f>
        <v>0</v>
      </c>
      <c r="AE19" s="11">
        <v>1</v>
      </c>
      <c r="AF19" s="4">
        <f>(X19)*AE19</f>
        <v>0</v>
      </c>
    </row>
    <row r="20" ht="23.25" customHeight="1">
      <c r="D20" t="s">
        <v>164</v>
      </c>
      <c r="G20" t="s">
        <v>256</v>
      </c>
      <c r="M20" s="11" t="s">
        <v>255</v>
      </c>
      <c r="T20" s="4">
        <v>96000</v>
      </c>
      <c r="V20" t="s">
        <v>131</v>
      </c>
      <c r="W20" s="3">
        <v>1</v>
      </c>
      <c r="X20" s="4">
        <f>T20*W20</f>
        <v>96000</v>
      </c>
      <c r="AE20" s="11">
        <v>1</v>
      </c>
      <c r="AF20" s="4">
        <f>(X20)*AE20</f>
        <v>96000</v>
      </c>
    </row>
    <row r="21" ht="32.25" customHeight="1">
      <c r="D21" t="s">
        <v>165</v>
      </c>
      <c r="G21" t="s">
        <v>256</v>
      </c>
      <c r="M21" s="11" t="s">
        <v>255</v>
      </c>
      <c r="T21" s="4">
        <v>61500</v>
      </c>
      <c r="V21" t="s">
        <v>131</v>
      </c>
      <c r="W21" s="3">
        <v>1</v>
      </c>
      <c r="X21" s="4">
        <f>T21*W21</f>
        <v>61500</v>
      </c>
      <c r="AE21" s="11">
        <v>1</v>
      </c>
      <c r="AF21" s="4">
        <f>(X21)*AE21</f>
        <v>61500</v>
      </c>
    </row>
    <row r="22" ht="23.25" customHeight="1">
      <c r="D22" t="s">
        <v>166</v>
      </c>
      <c r="G22" t="s">
        <v>256</v>
      </c>
      <c r="M22" s="11" t="s">
        <v>255</v>
      </c>
      <c r="T22" s="4">
        <v>214400</v>
      </c>
      <c r="V22" t="s">
        <v>131</v>
      </c>
      <c r="W22" s="3">
        <v>1</v>
      </c>
      <c r="X22" s="4">
        <f>T22*W22</f>
        <v>214400</v>
      </c>
      <c r="AE22" s="11">
        <v>1</v>
      </c>
      <c r="AF22" s="4">
        <f>(X22)*AE22</f>
        <v>214400</v>
      </c>
    </row>
    <row r="23" ht="23.25" customHeight="1">
      <c r="D23" t="s">
        <v>167</v>
      </c>
      <c r="G23" t="s">
        <v>256</v>
      </c>
      <c r="M23" s="11">
        <v>2</v>
      </c>
      <c r="T23" s="4">
        <v>58600</v>
      </c>
      <c r="V23" t="s">
        <v>131</v>
      </c>
      <c r="W23" s="3">
        <v>1</v>
      </c>
      <c r="X23" s="4">
        <f>T23*W23</f>
        <v>58600</v>
      </c>
      <c r="AE23" s="11">
        <v>1</v>
      </c>
      <c r="AF23" s="4">
        <f>(X23)*AE23</f>
        <v>58600</v>
      </c>
    </row>
    <row r="24" ht="23.25" customHeight="1">
      <c r="D24" t="s">
        <v>258</v>
      </c>
      <c r="G24" t="s">
        <v>256</v>
      </c>
      <c r="M24" s="11">
        <v>1</v>
      </c>
      <c r="T24" s="4">
        <v>61000</v>
      </c>
      <c r="V24" t="s">
        <v>131</v>
      </c>
      <c r="W24" s="3">
        <v>1</v>
      </c>
      <c r="X24" s="4">
        <f>T24*W24</f>
        <v>61000</v>
      </c>
      <c r="AE24" s="11">
        <v>1</v>
      </c>
      <c r="AF24" s="4">
        <f>(X24)*AE24</f>
        <v>61000</v>
      </c>
    </row>
    <row r="25" ht="23.25" customHeight="1">
      <c r="D25" t="s">
        <v>169</v>
      </c>
      <c r="G25" t="s">
        <v>254</v>
      </c>
      <c r="M25" s="11">
        <v>1</v>
      </c>
      <c r="T25" s="4">
        <v>131000</v>
      </c>
      <c r="V25" t="s">
        <v>131</v>
      </c>
      <c r="W25" s="3">
        <v>1</v>
      </c>
      <c r="X25" s="4">
        <f>T25*W25</f>
        <v>131000</v>
      </c>
      <c r="AE25" s="11">
        <v>1</v>
      </c>
      <c r="AF25" s="4">
        <f>(X25)*AE25</f>
        <v>131000</v>
      </c>
    </row>
    <row r="26" ht="23.25" customHeight="1">
      <c r="D26" t="s">
        <v>170</v>
      </c>
      <c r="G26" t="s">
        <v>256</v>
      </c>
      <c r="M26" s="11">
        <v>2</v>
      </c>
      <c r="T26" s="4">
        <v>40000</v>
      </c>
      <c r="V26" t="s">
        <v>131</v>
      </c>
      <c r="W26" s="3">
        <v>1</v>
      </c>
      <c r="X26" s="4">
        <f>T26*W26</f>
        <v>40000</v>
      </c>
      <c r="AE26" s="11">
        <v>1</v>
      </c>
      <c r="AF26" s="4">
        <f>(X26)*AE26</f>
        <v>40000</v>
      </c>
    </row>
    <row r="27" ht="23.25" customHeight="1">
      <c r="D27" t="s">
        <v>259</v>
      </c>
      <c r="T27" s="4">
        <v>24800</v>
      </c>
      <c r="V27" t="s">
        <v>131</v>
      </c>
      <c r="W27" s="3">
        <v>1</v>
      </c>
      <c r="X27" s="4">
        <f>T27*W27</f>
        <v>24800</v>
      </c>
      <c r="AE27" s="11">
        <v>1</v>
      </c>
      <c r="AF27" s="4">
        <f>(X27)*AE27</f>
        <v>24800</v>
      </c>
    </row>
    <row r="28" ht="23.25" customHeight="1">
      <c r="D28" t="s">
        <v>260</v>
      </c>
      <c r="M28" s="11">
        <v>1</v>
      </c>
      <c r="T28" s="4">
        <v>8500</v>
      </c>
      <c r="V28" t="s">
        <v>131</v>
      </c>
      <c r="W28" s="3">
        <v>1</v>
      </c>
      <c r="X28" s="4">
        <f>T28*W28</f>
        <v>8500</v>
      </c>
      <c r="AE28" s="11">
        <v>1</v>
      </c>
      <c r="AF28" s="4">
        <f>(X28)*AE28</f>
        <v>8500</v>
      </c>
    </row>
    <row r="29" ht="23.25" customHeight="1">
      <c r="D29" t="s">
        <v>261</v>
      </c>
      <c r="M29" s="11">
        <v>1</v>
      </c>
      <c r="T29" s="4">
        <v>19900</v>
      </c>
      <c r="V29" t="s">
        <v>131</v>
      </c>
      <c r="W29" s="3">
        <v>1</v>
      </c>
      <c r="X29" s="4">
        <f>T29*W29</f>
        <v>19900</v>
      </c>
      <c r="AE29" s="11">
        <v>1</v>
      </c>
      <c r="AF29" s="4">
        <f>(X29)*AE29</f>
        <v>19900</v>
      </c>
    </row>
    <row r="30" ht="23.25" customHeight="1">
      <c r="D30" t="s">
        <v>262</v>
      </c>
      <c r="M30" s="11">
        <v>1</v>
      </c>
      <c r="T30" s="4">
        <v>150000</v>
      </c>
      <c r="V30" t="s">
        <v>131</v>
      </c>
      <c r="W30" s="3">
        <v>1</v>
      </c>
      <c r="X30" s="4">
        <f>T30*W30</f>
        <v>150000</v>
      </c>
      <c r="AE30" s="11">
        <v>1</v>
      </c>
      <c r="AF30" s="4">
        <f>(X30)*AE30</f>
        <v>150000</v>
      </c>
    </row>
    <row r="31" ht="23.25" customHeight="1">
      <c r="D31" t="s">
        <v>263</v>
      </c>
      <c r="M31" s="11">
        <v>1</v>
      </c>
      <c r="T31" s="4">
        <v>120000</v>
      </c>
      <c r="V31" t="s">
        <v>131</v>
      </c>
      <c r="W31" s="3">
        <v>1</v>
      </c>
      <c r="X31" s="4">
        <f>T31*W31</f>
        <v>120000</v>
      </c>
      <c r="AE31" s="11">
        <v>1</v>
      </c>
      <c r="AF31" s="4">
        <f>(X31)*AE31</f>
        <v>120000</v>
      </c>
    </row>
    <row r="32" ht="23.25" customHeight="1">
      <c r="D32" t="s">
        <v>137</v>
      </c>
      <c r="M32" s="11">
        <v>1</v>
      </c>
      <c r="T32" s="4">
        <v>25000</v>
      </c>
      <c r="V32" t="s">
        <v>131</v>
      </c>
      <c r="W32" s="3">
        <v>1</v>
      </c>
      <c r="X32" s="4">
        <f>T32*W32</f>
        <v>25000</v>
      </c>
      <c r="AE32" s="11">
        <v>1</v>
      </c>
      <c r="AF32" s="4">
        <f>(X32)*AE32</f>
        <v>25000</v>
      </c>
    </row>
    <row r="33" ht="23.25" customHeight="1">
      <c r="D33" t="s">
        <v>136</v>
      </c>
      <c r="M33" s="11">
        <v>1</v>
      </c>
      <c r="T33" s="4">
        <v>15000</v>
      </c>
      <c r="V33" t="s">
        <v>131</v>
      </c>
      <c r="W33" s="3">
        <v>1</v>
      </c>
      <c r="X33" s="4">
        <f>T33*W33</f>
        <v>15000</v>
      </c>
      <c r="AE33" s="11">
        <v>1</v>
      </c>
      <c r="AF33" s="4">
        <f>(X33)*AE33</f>
        <v>15000</v>
      </c>
    </row>
    <row r="34" ht="23.25" customHeight="1">
      <c r="D34" t="s">
        <v>142</v>
      </c>
      <c r="T34" s="4">
        <v>22300</v>
      </c>
      <c r="V34" t="s">
        <v>131</v>
      </c>
      <c r="W34" s="3">
        <v>1</v>
      </c>
      <c r="X34" s="4">
        <f>T34*W34</f>
        <v>22300</v>
      </c>
      <c r="AE34" s="11">
        <v>1</v>
      </c>
      <c r="AF34" s="4">
        <f>(X34)*AE34</f>
        <v>22300</v>
      </c>
    </row>
    <row r="35" ht="18.75" customHeight="1"/>
    <row r="36" ht="18.75" customHeight="1">
      <c r="Y36" t="s">
        <v>264</v>
      </c>
      <c r="AF36" s="4">
        <f>SUM(AF15:AG34)</f>
        <v>1666000</v>
      </c>
    </row>
    <row r="37" ht="18.75" customHeight="1"/>
    <row r="38"/>
    <row r="39"/>
    <row r="40"/>
    <row r="41"/>
  </sheetData>
  <sheetProtection sheet="1"/>
  <mergeCells count="292">
    <mergeCell ref="AF33:AG33"/>
    <mergeCell ref="AH33:AI33"/>
    <mergeCell ref="AJ33:AL33"/>
    <mergeCell ref="AH32:AI32"/>
    <mergeCell ref="AJ32:AL32"/>
    <mergeCell ref="AF32:AG32"/>
    <mergeCell ref="P33:R33"/>
    <mergeCell ref="T33:U33"/>
    <mergeCell ref="X33:Y33"/>
    <mergeCell ref="Z33:AA33"/>
    <mergeCell ref="D33:E33"/>
    <mergeCell ref="G33:I33"/>
    <mergeCell ref="J33:L33"/>
    <mergeCell ref="M33:N33"/>
    <mergeCell ref="P32:R32"/>
    <mergeCell ref="T32:U32"/>
    <mergeCell ref="X32:Y32"/>
    <mergeCell ref="Z32:AA32"/>
    <mergeCell ref="D32:E32"/>
    <mergeCell ref="G32:I32"/>
    <mergeCell ref="J32:L32"/>
    <mergeCell ref="M32:N32"/>
    <mergeCell ref="P30:R30"/>
    <mergeCell ref="T30:U30"/>
    <mergeCell ref="X30:Y30"/>
    <mergeCell ref="Z30:AA30"/>
    <mergeCell ref="AJ30:AL30"/>
    <mergeCell ref="P27:R27"/>
    <mergeCell ref="T27:U27"/>
    <mergeCell ref="AF29:AG29"/>
    <mergeCell ref="P26:R26"/>
    <mergeCell ref="T26:U26"/>
    <mergeCell ref="X26:Y26"/>
    <mergeCell ref="Z26:AA26"/>
    <mergeCell ref="AF26:AG26"/>
    <mergeCell ref="AH26:AI26"/>
    <mergeCell ref="P31:R31"/>
    <mergeCell ref="T31:U31"/>
    <mergeCell ref="X31:Y31"/>
    <mergeCell ref="Z31:AA31"/>
    <mergeCell ref="D25:E25"/>
    <mergeCell ref="G25:I25"/>
    <mergeCell ref="J25:L25"/>
    <mergeCell ref="M25:N25"/>
    <mergeCell ref="X25:Y25"/>
    <mergeCell ref="Z25:AA25"/>
    <mergeCell ref="D30:E30"/>
    <mergeCell ref="G30:I30"/>
    <mergeCell ref="J30:L30"/>
    <mergeCell ref="M30:N30"/>
    <mergeCell ref="AH31:AI31"/>
    <mergeCell ref="AJ31:AL31"/>
    <mergeCell ref="D31:E31"/>
    <mergeCell ref="G31:I31"/>
    <mergeCell ref="J31:L31"/>
    <mergeCell ref="M31:N31"/>
    <mergeCell ref="AT12:AT14"/>
    <mergeCell ref="AN12:AN14"/>
    <mergeCell ref="AO12:AO14"/>
    <mergeCell ref="AP12:AP14"/>
    <mergeCell ref="AQ12:AQ14"/>
    <mergeCell ref="AF31:AG31"/>
    <mergeCell ref="AF25:AG25"/>
    <mergeCell ref="AH25:AI25"/>
    <mergeCell ref="AJ25:AL25"/>
    <mergeCell ref="AJ26:AL26"/>
    <mergeCell ref="AH27:AI27"/>
    <mergeCell ref="D24:E24"/>
    <mergeCell ref="G24:I24"/>
    <mergeCell ref="X27:Y27"/>
    <mergeCell ref="AR12:AR14"/>
    <mergeCell ref="AS12:AS14"/>
    <mergeCell ref="D26:E26"/>
    <mergeCell ref="G26:I26"/>
    <mergeCell ref="J26:L26"/>
    <mergeCell ref="M26:N26"/>
    <mergeCell ref="P24:R24"/>
    <mergeCell ref="T24:U24"/>
    <mergeCell ref="P25:R25"/>
    <mergeCell ref="T25:U25"/>
    <mergeCell ref="AJ24:AL24"/>
    <mergeCell ref="D27:E27"/>
    <mergeCell ref="G27:I27"/>
    <mergeCell ref="J27:L27"/>
    <mergeCell ref="M27:N27"/>
    <mergeCell ref="AF27:AG27"/>
    <mergeCell ref="X23:Y23"/>
    <mergeCell ref="X24:Y24"/>
    <mergeCell ref="D23:E23"/>
    <mergeCell ref="G23:I23"/>
    <mergeCell ref="J23:L23"/>
    <mergeCell ref="M23:N23"/>
    <mergeCell ref="J24:L24"/>
    <mergeCell ref="M24:N24"/>
    <mergeCell ref="P23:R23"/>
    <mergeCell ref="T23:U23"/>
    <mergeCell ref="AJ23:AL23"/>
    <mergeCell ref="AJ18:AL18"/>
    <mergeCell ref="D21:E21"/>
    <mergeCell ref="G21:I21"/>
    <mergeCell ref="J21:L21"/>
    <mergeCell ref="M21:N21"/>
    <mergeCell ref="P21:R21"/>
    <mergeCell ref="T21:U21"/>
    <mergeCell ref="X21:Y21"/>
    <mergeCell ref="Z21:AA21"/>
    <mergeCell ref="Z23:AA23"/>
    <mergeCell ref="AF23:AG23"/>
    <mergeCell ref="Z24:AA24"/>
    <mergeCell ref="AF24:AG24"/>
    <mergeCell ref="Z27:AA27"/>
    <mergeCell ref="AF28:AG28"/>
    <mergeCell ref="AJ20:AL20"/>
    <mergeCell ref="AJ19:AL19"/>
    <mergeCell ref="AJ22:AL22"/>
    <mergeCell ref="AJ21:AL21"/>
    <mergeCell ref="T22:U22"/>
    <mergeCell ref="X22:Y22"/>
    <mergeCell ref="X19:Y19"/>
    <mergeCell ref="AF19:AG19"/>
    <mergeCell ref="Z22:AA22"/>
    <mergeCell ref="AF22:AG22"/>
    <mergeCell ref="D22:E22"/>
    <mergeCell ref="G22:I22"/>
    <mergeCell ref="J22:L22"/>
    <mergeCell ref="M22:N22"/>
    <mergeCell ref="P22:R22"/>
    <mergeCell ref="AH20:AI20"/>
    <mergeCell ref="B10:E10"/>
    <mergeCell ref="AF20:AG20"/>
    <mergeCell ref="D20:E20"/>
    <mergeCell ref="P18:R18"/>
    <mergeCell ref="G20:I20"/>
    <mergeCell ref="T20:U20"/>
    <mergeCell ref="Z20:AA20"/>
    <mergeCell ref="X20:Y20"/>
    <mergeCell ref="AK36:AL36"/>
    <mergeCell ref="AI35:AJ35"/>
    <mergeCell ref="AK35:AL35"/>
    <mergeCell ref="AJ27:AL27"/>
    <mergeCell ref="AJ34:AL34"/>
    <mergeCell ref="AH30:AI30"/>
    <mergeCell ref="AH28:AI28"/>
    <mergeCell ref="AJ28:AL28"/>
    <mergeCell ref="AJ29:AL29"/>
    <mergeCell ref="AH29:AI29"/>
    <mergeCell ref="AF36:AG36"/>
    <mergeCell ref="AH36:AI36"/>
    <mergeCell ref="AH19:AI19"/>
    <mergeCell ref="AF21:AG21"/>
    <mergeCell ref="AH21:AI21"/>
    <mergeCell ref="AH22:AI22"/>
    <mergeCell ref="AH23:AI23"/>
    <mergeCell ref="AH24:AI24"/>
    <mergeCell ref="AF35:AG35"/>
    <mergeCell ref="AF30:AG30"/>
    <mergeCell ref="X34:Y34"/>
    <mergeCell ref="AF34:AG34"/>
    <mergeCell ref="AH34:AI34"/>
    <mergeCell ref="D34:E34"/>
    <mergeCell ref="G34:I34"/>
    <mergeCell ref="T34:U34"/>
    <mergeCell ref="P34:R34"/>
    <mergeCell ref="J34:L34"/>
    <mergeCell ref="M34:N34"/>
    <mergeCell ref="Z34:AA34"/>
    <mergeCell ref="M20:N20"/>
    <mergeCell ref="J20:L20"/>
    <mergeCell ref="P20:R20"/>
    <mergeCell ref="T18:U18"/>
    <mergeCell ref="T19:U19"/>
    <mergeCell ref="P19:R19"/>
    <mergeCell ref="J19:L19"/>
    <mergeCell ref="M19:N19"/>
    <mergeCell ref="Z17:AA17"/>
    <mergeCell ref="X17:Y17"/>
    <mergeCell ref="M17:N17"/>
    <mergeCell ref="X18:Y18"/>
    <mergeCell ref="D18:E18"/>
    <mergeCell ref="G18:I18"/>
    <mergeCell ref="J18:L18"/>
    <mergeCell ref="M18:N18"/>
    <mergeCell ref="AJ17:AL17"/>
    <mergeCell ref="Z19:AA19"/>
    <mergeCell ref="Z18:AA18"/>
    <mergeCell ref="AF18:AG18"/>
    <mergeCell ref="AH18:AI18"/>
    <mergeCell ref="D19:E19"/>
    <mergeCell ref="G19:I19"/>
    <mergeCell ref="AF17:AG17"/>
    <mergeCell ref="AH17:AI17"/>
    <mergeCell ref="D17:E17"/>
    <mergeCell ref="AJ15:AL15"/>
    <mergeCell ref="D16:E16"/>
    <mergeCell ref="G16:I16"/>
    <mergeCell ref="T16:U16"/>
    <mergeCell ref="P16:R16"/>
    <mergeCell ref="J16:L16"/>
    <mergeCell ref="AF16:AG16"/>
    <mergeCell ref="AH16:AI16"/>
    <mergeCell ref="AJ16:AL16"/>
    <mergeCell ref="AJ12:AL14"/>
    <mergeCell ref="O12:O14"/>
    <mergeCell ref="Z12:AA14"/>
    <mergeCell ref="G12:I14"/>
    <mergeCell ref="M12:N14"/>
    <mergeCell ref="G15:I15"/>
    <mergeCell ref="T15:U15"/>
    <mergeCell ref="AF15:AG15"/>
    <mergeCell ref="P15:R15"/>
    <mergeCell ref="AH15:AI15"/>
    <mergeCell ref="B2:K2"/>
    <mergeCell ref="Z15:AA15"/>
    <mergeCell ref="X15:Y15"/>
    <mergeCell ref="X12:Y14"/>
    <mergeCell ref="P12:R14"/>
    <mergeCell ref="J12:L14"/>
    <mergeCell ref="B3:K3"/>
    <mergeCell ref="L2:AL2"/>
    <mergeCell ref="B12:B14"/>
    <mergeCell ref="C12:C14"/>
    <mergeCell ref="V12:V14"/>
    <mergeCell ref="T12:U14"/>
    <mergeCell ref="P17:R17"/>
    <mergeCell ref="J15:L15"/>
    <mergeCell ref="M16:N16"/>
    <mergeCell ref="D12:E14"/>
    <mergeCell ref="F12:F14"/>
    <mergeCell ref="D15:E15"/>
    <mergeCell ref="G17:I17"/>
    <mergeCell ref="T17:U17"/>
    <mergeCell ref="L3:AL3"/>
    <mergeCell ref="F6:K6"/>
    <mergeCell ref="W12:W14"/>
    <mergeCell ref="J17:L17"/>
    <mergeCell ref="AB12:AD12"/>
    <mergeCell ref="M15:N15"/>
    <mergeCell ref="AG5:AL5"/>
    <mergeCell ref="R5:Y5"/>
    <mergeCell ref="Z5:AF5"/>
    <mergeCell ref="AH12:AI14"/>
    <mergeCell ref="AG6:AL6"/>
    <mergeCell ref="R8:Y8"/>
    <mergeCell ref="Z6:AF6"/>
    <mergeCell ref="Z7:AF7"/>
    <mergeCell ref="R6:Y6"/>
    <mergeCell ref="R7:Y7"/>
    <mergeCell ref="AG7:AL7"/>
    <mergeCell ref="AG8:AL8"/>
    <mergeCell ref="F9:K9"/>
    <mergeCell ref="F7:K7"/>
    <mergeCell ref="L6:Q6"/>
    <mergeCell ref="L7:Q7"/>
    <mergeCell ref="B6:E6"/>
    <mergeCell ref="L10:Q10"/>
    <mergeCell ref="B7:E7"/>
    <mergeCell ref="F10:K10"/>
    <mergeCell ref="B8:E8"/>
    <mergeCell ref="B9:E9"/>
    <mergeCell ref="Z16:AA16"/>
    <mergeCell ref="S12:S14"/>
    <mergeCell ref="AF12:AG14"/>
    <mergeCell ref="AE12:AE14"/>
    <mergeCell ref="X16:Y16"/>
    <mergeCell ref="B4:K5"/>
    <mergeCell ref="L5:Q5"/>
    <mergeCell ref="L8:Q8"/>
    <mergeCell ref="L9:Q9"/>
    <mergeCell ref="F8:K8"/>
    <mergeCell ref="Z10:AF10"/>
    <mergeCell ref="AG10:AL10"/>
    <mergeCell ref="Z8:AF8"/>
    <mergeCell ref="R9:Y9"/>
    <mergeCell ref="Z9:AF9"/>
    <mergeCell ref="AG9:AL9"/>
    <mergeCell ref="R10:Y10"/>
    <mergeCell ref="P28:R28"/>
    <mergeCell ref="T28:U28"/>
    <mergeCell ref="X28:Y28"/>
    <mergeCell ref="Z28:AA28"/>
    <mergeCell ref="D28:E28"/>
    <mergeCell ref="G28:I28"/>
    <mergeCell ref="J28:L28"/>
    <mergeCell ref="M28:N28"/>
    <mergeCell ref="P29:R29"/>
    <mergeCell ref="T29:U29"/>
    <mergeCell ref="X29:Y29"/>
    <mergeCell ref="Z29:AA29"/>
    <mergeCell ref="D29:E29"/>
    <mergeCell ref="G29:I29"/>
    <mergeCell ref="J29:L29"/>
    <mergeCell ref="M29:N29"/>
  </mergeCells>
  <hyperlinks>
    <hyperlink ref="F7" r:id="rId1" tooltip="markus.mayer@muster.de" display="hans.b.einhoff@twb-presswerk.de"/>
  </hyperlinks>
  <pageMargins left="0.24" right="0.22" top="0.32" bottom="0.32" header="0.1968503937007874" footer="0.15748031496062992"/>
  <ignoredErrors>
    <ignoredError numberStoredAsText="1" sqref="A1:AU4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AppVersion>12.0000</AppVersion>
  <Company>BMW AG</Company>
  <DocSecurity>0</DocSecurity>
  <HyperlinksChanged>false</HyperlinksChanged>
  <SharedDoc>false</SharedDoc>
  <LinksUpToDate>false</LinksUpToDate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Zusammenfassung</vt:lpstr>
      <vt:lpstr>Kaufteile</vt:lpstr>
      <vt:lpstr>Rohmaterial</vt:lpstr>
      <vt:lpstr>Fertigungskosten</vt:lpstr>
      <vt:lpstr>E-Kosten</vt:lpstr>
      <vt:lpstr>Sondereinzelk. d. Fertigung</vt:lpstr>
      <vt:lpstr>Sonderbetriebsmittel SBM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2003-02-10T17:53:54Z</dcterms:created>
  <dcterms:modified xsi:type="dcterms:W3CDTF">2014-08-27T13:11:38Z</dcterms:modified>
  <cp:lastModifiedBy>Ludwig Sybille</cp:lastModifiedBy>
  <cp:lastPrinted>2014-08-27T13:10:46Z</cp:lastPrinted>
  <dc:creator>BMW Group Materialwirtschaft</dc:creator>
  <dc:description>Version 23.05.2006</dc:description>
  <dc:title>Quotation Analysis Form Version 7</dc:title>
</cp:coreProperties>
</file>